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A82E531F-9C91-4F77-8CEA-E53595FFBE7F}" xr6:coauthVersionLast="47" xr6:coauthVersionMax="47" xr10:uidLastSave="{00000000-0000-0000-0000-000000000000}"/>
  <bookViews>
    <workbookView xWindow="28680" yWindow="-120" windowWidth="29040" windowHeight="15720" activeTab="1" xr2:uid="{399A680C-FAB9-4987-B98C-223BF5D33F98}"/>
  </bookViews>
  <sheets>
    <sheet name="SubSector Analysis" sheetId="3" r:id="rId1"/>
    <sheet name="Nifty 750 Analysis" sheetId="2" r:id="rId2"/>
    <sheet name="Price_Filter_09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14" i="3"/>
  <c r="I16" i="3"/>
  <c r="I17" i="3"/>
  <c r="I18" i="3"/>
  <c r="I39" i="3"/>
  <c r="I32" i="3"/>
  <c r="I28" i="3"/>
  <c r="I23" i="3"/>
  <c r="I21" i="3"/>
  <c r="I11" i="3"/>
  <c r="I36" i="3"/>
  <c r="I79" i="3"/>
  <c r="I55" i="3"/>
  <c r="I84" i="3"/>
  <c r="I85" i="3"/>
  <c r="I37" i="3"/>
  <c r="I27" i="3"/>
  <c r="I50" i="3"/>
  <c r="I81" i="3"/>
  <c r="I41" i="3"/>
  <c r="I74" i="3"/>
  <c r="I57" i="3"/>
  <c r="I53" i="3"/>
  <c r="I25" i="3"/>
  <c r="I82" i="3"/>
  <c r="I30" i="3"/>
  <c r="I64" i="3"/>
  <c r="I72" i="3"/>
  <c r="I87" i="3"/>
  <c r="I61" i="3"/>
  <c r="I86" i="3"/>
  <c r="I103" i="3"/>
  <c r="I88" i="3"/>
  <c r="I75" i="3"/>
  <c r="I99" i="3"/>
  <c r="I108" i="3"/>
  <c r="I90" i="3"/>
  <c r="I107" i="3"/>
  <c r="I104" i="3"/>
  <c r="I91" i="3"/>
  <c r="I93" i="3"/>
  <c r="I65" i="3"/>
  <c r="I66" i="3"/>
  <c r="I101" i="3"/>
  <c r="I73" i="3"/>
  <c r="I110" i="3"/>
  <c r="I109" i="3"/>
  <c r="I116" i="3"/>
  <c r="I96" i="3"/>
  <c r="I97" i="3"/>
  <c r="I119" i="3"/>
  <c r="I120" i="3"/>
  <c r="I102" i="3"/>
  <c r="I121" i="3"/>
  <c r="B48" i="3"/>
  <c r="G48" i="3" s="1"/>
  <c r="B81" i="3"/>
  <c r="H81" i="3" s="1"/>
  <c r="B116" i="3"/>
  <c r="G116" i="3" s="1"/>
  <c r="B5" i="3"/>
  <c r="H5" i="3" s="1"/>
  <c r="B89" i="3"/>
  <c r="P89" i="3" s="1"/>
  <c r="B83" i="3"/>
  <c r="P83" i="3" s="1"/>
  <c r="B75" i="3"/>
  <c r="B106" i="3"/>
  <c r="I106" i="3" s="1"/>
  <c r="B31" i="3"/>
  <c r="I31" i="3" s="1"/>
  <c r="B111" i="3"/>
  <c r="I111" i="3" s="1"/>
  <c r="B71" i="3"/>
  <c r="I71" i="3" s="1"/>
  <c r="B11" i="3"/>
  <c r="B34" i="3"/>
  <c r="I34" i="3" s="1"/>
  <c r="B23" i="3"/>
  <c r="B85" i="3"/>
  <c r="H85" i="3" s="1"/>
  <c r="B55" i="3"/>
  <c r="F55" i="3" s="1"/>
  <c r="B88" i="3"/>
  <c r="E88" i="3" s="1"/>
  <c r="B6" i="3"/>
  <c r="H6" i="3" s="1"/>
  <c r="B51" i="3"/>
  <c r="G51" i="3" s="1"/>
  <c r="B60" i="3"/>
  <c r="I60" i="3" s="1"/>
  <c r="B17" i="3"/>
  <c r="D17" i="3" s="1"/>
  <c r="B62" i="3"/>
  <c r="I62" i="3" s="1"/>
  <c r="B46" i="3"/>
  <c r="H46" i="3" s="1"/>
  <c r="B50" i="3"/>
  <c r="B121" i="3"/>
  <c r="B27" i="3"/>
  <c r="F27" i="3" s="1"/>
  <c r="B87" i="3"/>
  <c r="B36" i="3"/>
  <c r="F36" i="3" s="1"/>
  <c r="B104" i="3"/>
  <c r="H104" i="3" s="1"/>
  <c r="B12" i="3"/>
  <c r="H12" i="3" s="1"/>
  <c r="B58" i="3"/>
  <c r="G58" i="3" s="1"/>
  <c r="B61" i="3"/>
  <c r="B4" i="3"/>
  <c r="F4" i="3" s="1"/>
  <c r="B79" i="3"/>
  <c r="G79" i="3" s="1"/>
  <c r="B9" i="3"/>
  <c r="E9" i="3" s="1"/>
  <c r="B18" i="3"/>
  <c r="D18" i="3" s="1"/>
  <c r="B119" i="3"/>
  <c r="D119" i="3" s="1"/>
  <c r="B32" i="3"/>
  <c r="D32" i="3" s="1"/>
  <c r="B39" i="3"/>
  <c r="Q39" i="3" s="1"/>
  <c r="B90" i="3"/>
  <c r="D90" i="3" s="1"/>
  <c r="B35" i="3"/>
  <c r="I35" i="3" s="1"/>
  <c r="B94" i="3"/>
  <c r="F94" i="3" s="1"/>
  <c r="B41" i="3"/>
  <c r="B120" i="3"/>
  <c r="B45" i="3"/>
  <c r="D45" i="3" s="1"/>
  <c r="B8" i="3"/>
  <c r="I8" i="3" s="1"/>
  <c r="B13" i="3"/>
  <c r="E13" i="3" s="1"/>
  <c r="B109" i="3"/>
  <c r="E109" i="3" s="1"/>
  <c r="B101" i="3"/>
  <c r="F101" i="3" s="1"/>
  <c r="B10" i="3"/>
  <c r="F10" i="3" s="1"/>
  <c r="B84" i="3"/>
  <c r="E84" i="3" s="1"/>
  <c r="B92" i="3"/>
  <c r="D92" i="3" s="1"/>
  <c r="B3" i="3"/>
  <c r="H3" i="3" s="1"/>
  <c r="B99" i="3"/>
  <c r="B78" i="3"/>
  <c r="G78" i="3" s="1"/>
  <c r="B49" i="3"/>
  <c r="Q49" i="3" s="1"/>
  <c r="B24" i="3"/>
  <c r="I24" i="3" s="1"/>
  <c r="B26" i="3"/>
  <c r="I26" i="3" s="1"/>
  <c r="B47" i="3"/>
  <c r="I47" i="3" s="1"/>
  <c r="B73" i="3"/>
  <c r="D73" i="3" s="1"/>
  <c r="B59" i="3"/>
  <c r="F59" i="3" s="1"/>
  <c r="B105" i="3"/>
  <c r="E105" i="3" s="1"/>
  <c r="B112" i="3"/>
  <c r="I112" i="3" s="1"/>
  <c r="B91" i="3"/>
  <c r="D91" i="3" s="1"/>
  <c r="B93" i="3"/>
  <c r="U93" i="3" s="1"/>
  <c r="B43" i="3"/>
  <c r="F43" i="3" s="1"/>
  <c r="B108" i="3"/>
  <c r="G108" i="3" s="1"/>
  <c r="B114" i="3"/>
  <c r="I114" i="3" s="1"/>
  <c r="B117" i="3"/>
  <c r="I117" i="3" s="1"/>
  <c r="B56" i="3"/>
  <c r="D56" i="3" s="1"/>
  <c r="B67" i="3"/>
  <c r="H67" i="3" s="1"/>
  <c r="B74" i="3"/>
  <c r="P74" i="3" s="1"/>
  <c r="B14" i="3"/>
  <c r="G14" i="3" s="1"/>
  <c r="B98" i="3"/>
  <c r="H98" i="3" s="1"/>
  <c r="B107" i="3"/>
  <c r="B37" i="3"/>
  <c r="G37" i="3" s="1"/>
  <c r="B110" i="3"/>
  <c r="G110" i="3" s="1"/>
  <c r="B100" i="3"/>
  <c r="F100" i="3" s="1"/>
  <c r="B102" i="3"/>
  <c r="D102" i="3" s="1"/>
  <c r="B22" i="3"/>
  <c r="I22" i="3" s="1"/>
  <c r="B19" i="3"/>
  <c r="F19" i="3" s="1"/>
  <c r="B44" i="3"/>
  <c r="G44" i="3" s="1"/>
  <c r="B42" i="3"/>
  <c r="I42" i="3" s="1"/>
  <c r="B96" i="3"/>
  <c r="D96" i="3" s="1"/>
  <c r="B40" i="3"/>
  <c r="E40" i="3" s="1"/>
  <c r="B28" i="3"/>
  <c r="H28" i="3" s="1"/>
  <c r="B52" i="3"/>
  <c r="H52" i="3" s="1"/>
  <c r="B86" i="3"/>
  <c r="D86" i="3" s="1"/>
  <c r="B20" i="3"/>
  <c r="G20" i="3" s="1"/>
  <c r="B29" i="3"/>
  <c r="F29" i="3" s="1"/>
  <c r="B65" i="3"/>
  <c r="B63" i="3"/>
  <c r="I63" i="3" s="1"/>
  <c r="B54" i="3"/>
  <c r="F54" i="3" s="1"/>
  <c r="B7" i="3"/>
  <c r="I7" i="3" s="1"/>
  <c r="B15" i="3"/>
  <c r="I15" i="3" s="1"/>
  <c r="B64" i="3"/>
  <c r="F64" i="3" s="1"/>
  <c r="B21" i="3"/>
  <c r="G21" i="3" s="1"/>
  <c r="B103" i="3"/>
  <c r="E103" i="3" s="1"/>
  <c r="B33" i="3"/>
  <c r="F33" i="3" s="1"/>
  <c r="B80" i="3"/>
  <c r="P80" i="3" s="1"/>
  <c r="B53" i="3"/>
  <c r="E53" i="3" s="1"/>
  <c r="B70" i="3"/>
  <c r="H70" i="3" s="1"/>
  <c r="B76" i="3"/>
  <c r="D76" i="3" s="1"/>
  <c r="B118" i="3"/>
  <c r="V118" i="3" s="1"/>
  <c r="B66" i="3"/>
  <c r="D66" i="3" s="1"/>
  <c r="B2" i="3"/>
  <c r="V2" i="3" s="1"/>
  <c r="B38" i="3"/>
  <c r="I38" i="3" s="1"/>
  <c r="B30" i="3"/>
  <c r="D30" i="3" s="1"/>
  <c r="B82" i="3"/>
  <c r="G82" i="3" s="1"/>
  <c r="B16" i="3"/>
  <c r="G16" i="3" s="1"/>
  <c r="B72" i="3"/>
  <c r="F72" i="3" s="1"/>
  <c r="B57" i="3"/>
  <c r="F57" i="3" s="1"/>
  <c r="B95" i="3"/>
  <c r="G95" i="3" s="1"/>
  <c r="B69" i="3"/>
  <c r="H69" i="3" s="1"/>
  <c r="B25" i="3"/>
  <c r="B68" i="3"/>
  <c r="E68" i="3" s="1"/>
  <c r="B113" i="3"/>
  <c r="P113" i="3" s="1"/>
  <c r="B77" i="3"/>
  <c r="E77" i="3" s="1"/>
  <c r="B115" i="3"/>
  <c r="I115" i="3" s="1"/>
  <c r="B97" i="3"/>
  <c r="F97" i="3" s="1"/>
  <c r="B122" i="3"/>
  <c r="Q122" i="3" s="1"/>
  <c r="AQ402" i="2"/>
  <c r="AQ573" i="2"/>
  <c r="AQ687" i="2"/>
  <c r="AQ325" i="2"/>
  <c r="AQ165" i="2"/>
  <c r="AQ255" i="2"/>
  <c r="AQ587" i="2"/>
  <c r="AQ408" i="2"/>
  <c r="AQ668" i="2"/>
  <c r="AQ528" i="2"/>
  <c r="AQ346" i="2"/>
  <c r="AQ686" i="2"/>
  <c r="AQ481" i="2"/>
  <c r="AQ433" i="2"/>
  <c r="AQ436" i="2"/>
  <c r="AQ178" i="2"/>
  <c r="AQ15" i="2"/>
  <c r="AQ291" i="2"/>
  <c r="AQ662" i="2"/>
  <c r="AQ209" i="2"/>
  <c r="AQ176" i="2"/>
  <c r="AQ431" i="2"/>
  <c r="AQ79" i="2"/>
  <c r="AQ418" i="2"/>
  <c r="AQ211" i="2"/>
  <c r="AQ414" i="2"/>
  <c r="AQ163" i="2"/>
  <c r="AQ136" i="2"/>
  <c r="AQ123" i="2"/>
  <c r="AQ520" i="2"/>
  <c r="AQ556" i="2"/>
  <c r="AQ361" i="2"/>
  <c r="AQ711" i="2"/>
  <c r="AQ43" i="2"/>
  <c r="AQ100" i="2"/>
  <c r="AQ156" i="2"/>
  <c r="AQ12" i="2"/>
  <c r="AQ600" i="2"/>
  <c r="AQ661" i="2"/>
  <c r="AQ23" i="2"/>
  <c r="AQ215" i="2"/>
  <c r="AQ538" i="2"/>
  <c r="AQ365" i="2"/>
  <c r="AQ374" i="2"/>
  <c r="AQ127" i="2"/>
  <c r="AQ296" i="2"/>
  <c r="AQ10" i="2"/>
  <c r="AQ280" i="2"/>
  <c r="AQ62" i="2"/>
  <c r="AQ65" i="2"/>
  <c r="AQ144" i="2"/>
  <c r="AQ212" i="2"/>
  <c r="AQ292" i="2"/>
  <c r="AQ208" i="2"/>
  <c r="AQ47" i="2"/>
  <c r="AQ645" i="2"/>
  <c r="AQ548" i="2"/>
  <c r="AQ331" i="2"/>
  <c r="AQ125" i="2"/>
  <c r="AQ164" i="2"/>
  <c r="AQ547" i="2"/>
  <c r="AQ138" i="2"/>
  <c r="AQ437" i="2"/>
  <c r="AQ457" i="2"/>
  <c r="AQ153" i="2"/>
  <c r="AQ168" i="2"/>
  <c r="AQ310" i="2"/>
  <c r="AQ530" i="2"/>
  <c r="AQ175" i="2"/>
  <c r="AQ700" i="2"/>
  <c r="AQ341" i="2"/>
  <c r="AQ342" i="2"/>
  <c r="AQ70" i="2"/>
  <c r="AQ415" i="2"/>
  <c r="AQ367" i="2"/>
  <c r="AQ566" i="2"/>
  <c r="AQ297" i="2"/>
  <c r="AQ6" i="2"/>
  <c r="AQ56" i="2"/>
  <c r="AQ133" i="2"/>
  <c r="AQ181" i="2"/>
  <c r="AQ32" i="2"/>
  <c r="AQ183" i="2"/>
  <c r="AQ3" i="2"/>
  <c r="AQ356" i="2"/>
  <c r="AQ636" i="2"/>
  <c r="AQ574" i="2"/>
  <c r="AQ36" i="2"/>
  <c r="AQ16" i="2"/>
  <c r="AQ614" i="2"/>
  <c r="AQ315" i="2"/>
  <c r="AQ229" i="2"/>
  <c r="AQ498" i="2"/>
  <c r="AQ541" i="2"/>
  <c r="AQ272" i="2"/>
  <c r="AQ186" i="2"/>
  <c r="AQ82" i="2"/>
  <c r="AQ145" i="2"/>
  <c r="AQ194" i="2"/>
  <c r="AQ277" i="2"/>
  <c r="AQ139" i="2"/>
  <c r="AQ192" i="2"/>
  <c r="AQ644" i="2"/>
  <c r="AQ314" i="2"/>
  <c r="AQ558" i="2"/>
  <c r="AQ142" i="2"/>
  <c r="AQ586" i="2"/>
  <c r="AQ473" i="2"/>
  <c r="AQ443" i="2"/>
  <c r="AQ307" i="2"/>
  <c r="AQ226" i="2"/>
  <c r="AQ72" i="2"/>
  <c r="AQ351" i="2"/>
  <c r="AQ340" i="2"/>
  <c r="AQ166" i="2"/>
  <c r="AQ312" i="2"/>
  <c r="AQ304" i="2"/>
  <c r="AQ522" i="2"/>
  <c r="AQ568" i="2"/>
  <c r="AQ33" i="2"/>
  <c r="AQ282" i="2"/>
  <c r="AQ391" i="2"/>
  <c r="AQ359" i="2"/>
  <c r="AQ55" i="2"/>
  <c r="AQ196" i="2"/>
  <c r="AQ378" i="2"/>
  <c r="AQ88" i="2"/>
  <c r="AQ58" i="2"/>
  <c r="AQ179" i="2"/>
  <c r="AQ2" i="2"/>
  <c r="AQ245" i="2"/>
  <c r="AQ185" i="2"/>
  <c r="AQ101" i="2"/>
  <c r="AQ475" i="2"/>
  <c r="AQ78" i="2"/>
  <c r="AQ201" i="2"/>
  <c r="AQ99" i="2"/>
  <c r="AQ580" i="2"/>
  <c r="AQ170" i="2"/>
  <c r="AQ704" i="2"/>
  <c r="AQ169" i="2"/>
  <c r="AQ347" i="2"/>
  <c r="AQ90" i="2"/>
  <c r="AQ60" i="2"/>
  <c r="AQ9" i="2"/>
  <c r="AQ348" i="2"/>
  <c r="AQ174" i="2"/>
  <c r="AQ324" i="2"/>
  <c r="AQ112" i="2"/>
  <c r="AQ52" i="2"/>
  <c r="AQ368" i="2"/>
  <c r="AQ273" i="2"/>
  <c r="AQ395" i="2"/>
  <c r="AQ474" i="2"/>
  <c r="AQ14" i="2"/>
  <c r="AQ440" i="2"/>
  <c r="AQ354" i="2"/>
  <c r="AQ197" i="2"/>
  <c r="AQ612" i="2"/>
  <c r="AQ714" i="2"/>
  <c r="AQ460" i="2"/>
  <c r="AQ500" i="2"/>
  <c r="AQ11" i="2"/>
  <c r="AQ593" i="2"/>
  <c r="AQ44" i="2"/>
  <c r="AQ456" i="2"/>
  <c r="AQ439" i="2"/>
  <c r="AQ623" i="2"/>
  <c r="AQ536" i="2"/>
  <c r="AQ523" i="2"/>
  <c r="AQ227" i="2"/>
  <c r="AQ532" i="2"/>
  <c r="AQ74" i="2"/>
  <c r="AQ293" i="2"/>
  <c r="AQ385" i="2"/>
  <c r="AQ290" i="2"/>
  <c r="AQ627" i="2"/>
  <c r="AQ464" i="2"/>
  <c r="AQ564" i="2"/>
  <c r="AQ71" i="2"/>
  <c r="AQ253" i="2"/>
  <c r="AQ702" i="2"/>
  <c r="AQ260" i="2"/>
  <c r="AQ386" i="2"/>
  <c r="AQ305" i="2"/>
  <c r="AQ242" i="2"/>
  <c r="AQ246" i="2"/>
  <c r="AQ462" i="2"/>
  <c r="AQ157" i="2"/>
  <c r="AQ135" i="2"/>
  <c r="AQ416" i="2"/>
  <c r="AQ681" i="2"/>
  <c r="AQ615" i="2"/>
  <c r="AQ448" i="2"/>
  <c r="AQ628" i="2"/>
  <c r="AQ216" i="2"/>
  <c r="AQ480" i="2"/>
  <c r="AQ321" i="2"/>
  <c r="AQ695" i="2"/>
  <c r="AQ204" i="2"/>
  <c r="AQ93" i="2"/>
  <c r="AQ86" i="2"/>
  <c r="AQ383" i="2"/>
  <c r="AQ492" i="2"/>
  <c r="AQ572" i="2"/>
  <c r="AQ73" i="2"/>
  <c r="AQ162" i="2"/>
  <c r="AQ107" i="2"/>
  <c r="AQ603" i="2"/>
  <c r="AQ318" i="2"/>
  <c r="AQ512" i="2"/>
  <c r="AQ140" i="2"/>
  <c r="AQ561" i="2"/>
  <c r="AQ469" i="2"/>
  <c r="AQ120" i="2"/>
  <c r="AQ515" i="2"/>
  <c r="AQ39" i="2"/>
  <c r="AQ417" i="2"/>
  <c r="AQ715" i="2"/>
  <c r="AQ141" i="2"/>
  <c r="AQ420" i="2"/>
  <c r="AQ34" i="2"/>
  <c r="AQ597" i="2"/>
  <c r="AQ68" i="2"/>
  <c r="AQ660" i="2"/>
  <c r="AQ344" i="2"/>
  <c r="AQ392" i="2"/>
  <c r="AQ159" i="2"/>
  <c r="AQ712" i="2"/>
  <c r="AQ61" i="2"/>
  <c r="AQ116" i="2"/>
  <c r="AQ332" i="2"/>
  <c r="AQ316" i="2"/>
  <c r="AQ490" i="2"/>
  <c r="AQ531" i="2"/>
  <c r="AQ278" i="2"/>
  <c r="AQ220" i="2"/>
  <c r="AQ173" i="2"/>
  <c r="AQ449" i="2"/>
  <c r="AQ338" i="2"/>
  <c r="AQ285" i="2"/>
  <c r="AQ544" i="2"/>
  <c r="AQ559" i="2"/>
  <c r="AQ25" i="2"/>
  <c r="AQ406" i="2"/>
  <c r="AQ85" i="2"/>
  <c r="AQ20" i="2"/>
  <c r="AQ397" i="2"/>
  <c r="AQ493" i="2"/>
  <c r="AQ265" i="2"/>
  <c r="AQ725" i="2"/>
  <c r="AQ94" i="2"/>
  <c r="AQ370" i="2"/>
  <c r="AQ485" i="2"/>
  <c r="AQ470" i="2"/>
  <c r="AQ5" i="2"/>
  <c r="AQ4" i="2"/>
  <c r="AQ465" i="2"/>
  <c r="AQ647" i="2"/>
  <c r="AQ684" i="2"/>
  <c r="AQ434" i="2"/>
  <c r="AQ189" i="2"/>
  <c r="AQ221" i="2"/>
  <c r="AQ585" i="2"/>
  <c r="AQ228" i="2"/>
  <c r="AQ442" i="2"/>
  <c r="AQ92" i="2"/>
  <c r="AQ432" i="2"/>
  <c r="AQ202" i="2"/>
  <c r="AQ680" i="2"/>
  <c r="AQ461" i="2"/>
  <c r="AQ567" i="2"/>
  <c r="AQ328" i="2"/>
  <c r="AQ426" i="2"/>
  <c r="AQ589" i="2"/>
  <c r="AQ444" i="2"/>
  <c r="AQ113" i="2"/>
  <c r="AQ542" i="2"/>
  <c r="AQ222" i="2"/>
  <c r="AQ91" i="2"/>
  <c r="AQ8" i="2"/>
  <c r="AQ75" i="2"/>
  <c r="AQ131" i="2"/>
  <c r="AQ560" i="2"/>
  <c r="AQ295" i="2"/>
  <c r="AQ543" i="2"/>
  <c r="AQ249" i="2"/>
  <c r="AQ355" i="2"/>
  <c r="AQ235" i="2"/>
  <c r="AQ545" i="2"/>
  <c r="AQ552" i="2"/>
  <c r="AQ206" i="2"/>
  <c r="AQ466" i="2"/>
  <c r="AQ50" i="2"/>
  <c r="AQ720" i="2"/>
  <c r="AQ132" i="2"/>
  <c r="AQ588" i="2"/>
  <c r="AQ37" i="2"/>
  <c r="AQ64" i="2"/>
  <c r="AQ327" i="2"/>
  <c r="AQ225" i="2"/>
  <c r="AQ76" i="2"/>
  <c r="AQ48" i="2"/>
  <c r="AQ19" i="2"/>
  <c r="AQ525" i="2"/>
  <c r="AQ613" i="2"/>
  <c r="AQ670" i="2"/>
  <c r="AQ89" i="2"/>
  <c r="AQ103" i="2"/>
  <c r="AQ517" i="2"/>
  <c r="AQ18" i="2"/>
  <c r="AQ438" i="2"/>
  <c r="AQ200" i="2"/>
  <c r="AQ223" i="2"/>
  <c r="AQ379" i="2"/>
  <c r="AQ22" i="2"/>
  <c r="AQ685" i="2"/>
  <c r="AQ184" i="2"/>
  <c r="AQ137" i="2"/>
  <c r="AQ167" i="2"/>
  <c r="AQ518" i="2"/>
  <c r="AQ638" i="2"/>
  <c r="AQ311" i="2"/>
  <c r="AQ571" i="2"/>
  <c r="AQ696" i="2"/>
  <c r="AQ236" i="2"/>
  <c r="AQ375" i="2"/>
  <c r="AQ451" i="2"/>
  <c r="AQ152" i="2"/>
  <c r="AQ472" i="2"/>
  <c r="AQ563" i="2"/>
  <c r="AQ504" i="2"/>
  <c r="AQ217" i="2"/>
  <c r="AQ721" i="2"/>
  <c r="AQ102" i="2"/>
  <c r="AQ128" i="2"/>
  <c r="AQ29" i="2"/>
  <c r="AQ364" i="2"/>
  <c r="AQ180" i="2"/>
  <c r="AQ675" i="2"/>
  <c r="AQ198" i="2"/>
  <c r="AQ309" i="2"/>
  <c r="AQ424" i="2"/>
  <c r="AQ659" i="2"/>
  <c r="AQ483" i="2"/>
  <c r="AQ447" i="2"/>
  <c r="AQ387" i="2"/>
  <c r="AQ579" i="2"/>
  <c r="AQ46" i="2"/>
  <c r="AQ121" i="2"/>
  <c r="AQ334" i="2"/>
  <c r="AQ66" i="2"/>
  <c r="AQ390" i="2"/>
  <c r="AQ24" i="2"/>
  <c r="AQ524" i="2"/>
  <c r="AQ84" i="2"/>
  <c r="AQ479" i="2"/>
  <c r="AQ31" i="2"/>
  <c r="AQ286" i="2"/>
  <c r="AQ514" i="2"/>
  <c r="AQ578" i="2"/>
  <c r="AQ240" i="2"/>
  <c r="AQ53" i="2"/>
  <c r="AQ319" i="2"/>
  <c r="AQ519" i="2"/>
  <c r="AQ409" i="2"/>
  <c r="AQ496" i="2"/>
  <c r="AQ124" i="2"/>
  <c r="AQ147" i="2"/>
  <c r="AQ565" i="2"/>
  <c r="AQ441" i="2"/>
  <c r="AQ224" i="2"/>
  <c r="AQ28" i="2"/>
  <c r="AQ639" i="2"/>
  <c r="AQ238" i="2"/>
  <c r="AQ117" i="2"/>
  <c r="AQ676" i="2"/>
  <c r="AQ313" i="2"/>
  <c r="AQ213" i="2"/>
  <c r="AQ553" i="2"/>
  <c r="AQ119" i="2"/>
  <c r="AQ653" i="2"/>
  <c r="AQ237" i="2"/>
  <c r="AQ247" i="2"/>
  <c r="AQ161" i="2"/>
  <c r="AQ394" i="2"/>
  <c r="AQ317" i="2"/>
  <c r="AQ281" i="2"/>
  <c r="AQ129" i="2"/>
  <c r="AQ596" i="2"/>
  <c r="AQ491" i="2"/>
  <c r="AQ111" i="2"/>
  <c r="AQ717" i="2"/>
  <c r="AQ104" i="2"/>
  <c r="AQ664" i="2"/>
  <c r="AQ598" i="2"/>
  <c r="AQ126" i="2"/>
  <c r="AQ497" i="2"/>
  <c r="AQ302" i="2"/>
  <c r="AQ535" i="2"/>
  <c r="AQ261" i="2"/>
  <c r="AQ105" i="2"/>
  <c r="AQ244" i="2"/>
  <c r="AQ477" i="2"/>
  <c r="AQ239" i="2"/>
  <c r="AQ187" i="2"/>
  <c r="AQ337" i="2"/>
  <c r="AQ494" i="2"/>
  <c r="AQ577" i="2"/>
  <c r="AQ407" i="2"/>
  <c r="AQ257" i="2"/>
  <c r="AQ306" i="2"/>
  <c r="AQ669" i="2"/>
  <c r="AQ13" i="2"/>
  <c r="AQ241" i="2"/>
  <c r="AQ210" i="2"/>
  <c r="AQ667" i="2"/>
  <c r="AQ607" i="2"/>
  <c r="AQ83" i="2"/>
  <c r="AQ171" i="2"/>
  <c r="AQ333" i="2"/>
  <c r="AQ233" i="2"/>
  <c r="AQ195" i="2"/>
  <c r="AQ716" i="2"/>
  <c r="AQ513" i="2"/>
  <c r="AQ570" i="2"/>
  <c r="AQ555" i="2"/>
  <c r="AQ154" i="2"/>
  <c r="AQ476" i="2"/>
  <c r="AQ650" i="2"/>
  <c r="AQ27" i="2"/>
  <c r="AQ243" i="2"/>
  <c r="AQ330" i="2"/>
  <c r="AQ468" i="2"/>
  <c r="AQ42" i="2"/>
  <c r="AQ419" i="2"/>
  <c r="AQ411" i="2"/>
  <c r="AQ258" i="2"/>
  <c r="AQ17" i="2"/>
  <c r="AQ203" i="2"/>
  <c r="AQ57" i="2"/>
  <c r="AQ388" i="2"/>
  <c r="AQ707" i="2"/>
  <c r="AQ155" i="2"/>
  <c r="AQ77" i="2"/>
  <c r="AQ610" i="2"/>
  <c r="AQ7" i="2"/>
  <c r="AQ399" i="2"/>
  <c r="AQ95" i="2"/>
  <c r="AQ557" i="2"/>
  <c r="AQ423" i="2"/>
  <c r="AQ360" i="2"/>
  <c r="AQ59" i="2"/>
  <c r="AQ188" i="2"/>
  <c r="AQ609" i="2"/>
  <c r="AQ722" i="2"/>
  <c r="AQ507" i="2"/>
  <c r="AQ267" i="2"/>
  <c r="AQ537" i="2"/>
  <c r="AQ511" i="2"/>
  <c r="AQ503" i="2"/>
  <c r="AQ642" i="2"/>
  <c r="AQ276" i="2"/>
  <c r="AQ266" i="2"/>
  <c r="AQ540" i="2"/>
  <c r="AQ428" i="2"/>
  <c r="AQ67" i="2"/>
  <c r="AQ362" i="2"/>
  <c r="AQ205" i="2"/>
  <c r="AQ358" i="2"/>
  <c r="AQ550" i="2"/>
  <c r="AQ350" i="2"/>
  <c r="AQ69" i="2"/>
  <c r="AQ516" i="2"/>
  <c r="AQ599" i="2"/>
  <c r="AQ109" i="2"/>
  <c r="AQ232" i="2"/>
  <c r="AQ429" i="2"/>
  <c r="AQ35" i="2"/>
  <c r="AQ158" i="2"/>
  <c r="AQ396" i="2"/>
  <c r="AQ97" i="2"/>
  <c r="AQ435" i="2"/>
  <c r="AQ326" i="2"/>
  <c r="AQ471" i="2"/>
  <c r="AQ299" i="2"/>
  <c r="AQ604" i="2"/>
  <c r="AQ30" i="2"/>
  <c r="AQ26" i="2"/>
  <c r="AQ648" i="2"/>
  <c r="AQ251" i="2"/>
  <c r="AQ177" i="2"/>
  <c r="AQ21" i="2"/>
  <c r="AQ51" i="2"/>
  <c r="AQ484" i="2"/>
  <c r="AQ366" i="2"/>
  <c r="AQ529" i="2"/>
  <c r="AQ508" i="2"/>
  <c r="AQ357" i="2"/>
  <c r="AQ641" i="2"/>
  <c r="AQ110" i="2"/>
  <c r="AQ689" i="2"/>
  <c r="AQ345" i="2"/>
  <c r="AQ620" i="2"/>
  <c r="AQ551" i="2"/>
  <c r="AQ463" i="2"/>
  <c r="AQ283" i="2"/>
  <c r="AQ259" i="2"/>
  <c r="AQ369" i="2"/>
  <c r="AQ446" i="2"/>
  <c r="AQ583" i="2"/>
  <c r="AQ482" i="2"/>
  <c r="AQ455" i="2"/>
  <c r="AQ430" i="2"/>
  <c r="AQ724" i="2"/>
  <c r="AQ630" i="2"/>
  <c r="AQ549" i="2"/>
  <c r="AQ252" i="2"/>
  <c r="AQ458" i="2"/>
  <c r="AQ230" i="2"/>
  <c r="AQ719" i="2"/>
  <c r="AQ608" i="2"/>
  <c r="AQ303" i="2"/>
  <c r="AQ405" i="2"/>
  <c r="AQ219" i="2"/>
  <c r="AQ400" i="2"/>
  <c r="AQ41" i="2"/>
  <c r="AQ81" i="2"/>
  <c r="AQ323" i="2"/>
  <c r="AQ190" i="2"/>
  <c r="AQ172" i="2"/>
  <c r="AQ372" i="2"/>
  <c r="AQ384" i="2"/>
  <c r="AQ718" i="2"/>
  <c r="AQ425" i="2"/>
  <c r="AQ287" i="2"/>
  <c r="AQ671" i="2"/>
  <c r="AQ336" i="2"/>
  <c r="AQ453" i="2"/>
  <c r="AQ633" i="2"/>
  <c r="AQ45" i="2"/>
  <c r="AQ298" i="2"/>
  <c r="AQ40" i="2"/>
  <c r="AQ320" i="2"/>
  <c r="AQ602" i="2"/>
  <c r="AQ632" i="2"/>
  <c r="AQ646" i="2"/>
  <c r="AQ678" i="2"/>
  <c r="AQ672" i="2"/>
  <c r="AQ329" i="2"/>
  <c r="AQ284" i="2"/>
  <c r="AQ590" i="2"/>
  <c r="AQ87" i="2"/>
  <c r="AQ595" i="2"/>
  <c r="AQ381" i="2"/>
  <c r="AQ151" i="2"/>
  <c r="AQ63" i="2"/>
  <c r="AQ322" i="2"/>
  <c r="AQ130" i="2"/>
  <c r="AQ546" i="2"/>
  <c r="AQ274" i="2"/>
  <c r="AQ413" i="2"/>
  <c r="AQ690" i="2"/>
  <c r="AQ422" i="2"/>
  <c r="AQ49" i="2"/>
  <c r="AQ275" i="2"/>
  <c r="AQ398" i="2"/>
  <c r="AQ38" i="2"/>
  <c r="AQ412" i="2"/>
  <c r="AQ486" i="2"/>
  <c r="AQ701" i="2"/>
  <c r="AQ234" i="2"/>
  <c r="AQ697" i="2"/>
  <c r="AQ182" i="2"/>
  <c r="AQ262" i="2"/>
  <c r="AQ149" i="2"/>
  <c r="AQ160" i="2"/>
  <c r="AQ54" i="2"/>
  <c r="AQ703" i="2"/>
  <c r="AQ98" i="2"/>
  <c r="AQ148" i="2"/>
  <c r="AQ207" i="2"/>
  <c r="AQ404" i="2"/>
  <c r="AQ264" i="2"/>
  <c r="AQ363" i="2"/>
  <c r="AQ459" i="2"/>
  <c r="AQ114" i="2"/>
  <c r="AQ268" i="2"/>
  <c r="AQ150" i="2"/>
  <c r="AQ605" i="2"/>
  <c r="AQ191" i="2"/>
  <c r="AQ606" i="2"/>
  <c r="AQ115" i="2"/>
  <c r="AQ699" i="2"/>
  <c r="AQ118" i="2"/>
  <c r="AQ554" i="2"/>
  <c r="AQ263" i="2"/>
  <c r="AQ631" i="2"/>
  <c r="AQ134" i="2"/>
  <c r="AQ376" i="2"/>
  <c r="AQ619" i="2"/>
  <c r="AQ106" i="2"/>
  <c r="AQ581" i="2"/>
  <c r="AQ501" i="2"/>
  <c r="AQ199" i="2"/>
  <c r="AQ214" i="2"/>
  <c r="AQ335" i="2"/>
  <c r="AQ467" i="2"/>
  <c r="AQ521" i="2"/>
  <c r="AQ666" i="2"/>
  <c r="AQ380" i="2"/>
  <c r="AQ352" i="2"/>
  <c r="AQ96" i="2"/>
  <c r="AQ618" i="2"/>
  <c r="AQ80" i="2"/>
  <c r="AQ709" i="2"/>
  <c r="AQ288" i="2"/>
  <c r="AQ640" i="2"/>
  <c r="AQ637" i="2"/>
  <c r="AQ611" i="2"/>
  <c r="AQ562" i="2"/>
  <c r="AQ705" i="2"/>
  <c r="AQ270" i="2"/>
  <c r="AQ478" i="2"/>
  <c r="AQ682" i="2"/>
  <c r="AQ294" i="2"/>
  <c r="AQ143" i="2"/>
  <c r="AQ616" i="2"/>
  <c r="AQ621" i="2"/>
  <c r="AQ601" i="2"/>
  <c r="AQ488" i="2"/>
  <c r="AQ502" i="2"/>
  <c r="AQ343" i="2"/>
  <c r="AQ193" i="2"/>
  <c r="AQ289" i="2"/>
  <c r="AQ652" i="2"/>
  <c r="AQ108" i="2"/>
  <c r="AQ231" i="2"/>
  <c r="AQ582" i="2"/>
  <c r="AQ122" i="2"/>
  <c r="AQ301" i="2"/>
  <c r="AQ300" i="2"/>
  <c r="AQ389" i="2"/>
  <c r="AQ308" i="2"/>
  <c r="AQ382" i="2"/>
  <c r="AQ692" i="2"/>
  <c r="AQ377" i="2"/>
  <c r="AQ688" i="2"/>
  <c r="AQ534" i="2"/>
  <c r="AQ569" i="2"/>
  <c r="AQ339" i="2"/>
  <c r="AQ218" i="2"/>
  <c r="AQ349" i="2"/>
  <c r="AQ248" i="2"/>
  <c r="AQ427" i="2"/>
  <c r="AQ655" i="2"/>
  <c r="AQ643" i="2"/>
  <c r="AQ495" i="2"/>
  <c r="AQ256" i="2"/>
  <c r="AQ594" i="2"/>
  <c r="AQ656" i="2"/>
  <c r="AQ146" i="2"/>
  <c r="AQ450" i="2"/>
  <c r="AQ506" i="2"/>
  <c r="AQ510" i="2"/>
  <c r="AQ693" i="2"/>
  <c r="AQ505" i="2"/>
  <c r="AQ269" i="2"/>
  <c r="AQ575" i="2"/>
  <c r="AQ509" i="2"/>
  <c r="AQ527" i="2"/>
  <c r="AQ677" i="2"/>
  <c r="AQ489" i="2"/>
  <c r="AQ250" i="2"/>
  <c r="AQ487" i="2"/>
  <c r="AQ373" i="2"/>
  <c r="AQ584" i="2"/>
  <c r="AQ353" i="2"/>
  <c r="AQ271" i="2"/>
  <c r="AQ626" i="2"/>
  <c r="AQ624" i="2"/>
  <c r="AQ539" i="2"/>
  <c r="AQ403" i="2"/>
  <c r="AQ673" i="2"/>
  <c r="AQ445" i="2"/>
  <c r="AQ713" i="2"/>
  <c r="AQ452" i="2"/>
  <c r="AQ371" i="2"/>
  <c r="AQ663" i="2"/>
  <c r="AQ254" i="2"/>
  <c r="AQ698" i="2"/>
  <c r="AQ629" i="2"/>
  <c r="AQ634" i="2"/>
  <c r="AQ421" i="2"/>
  <c r="AQ591" i="2"/>
  <c r="AQ592" i="2"/>
  <c r="AQ401" i="2"/>
  <c r="AQ279" i="2"/>
  <c r="AQ393" i="2"/>
  <c r="AQ694" i="2"/>
  <c r="AQ526" i="2"/>
  <c r="AQ499" i="2"/>
  <c r="AQ454" i="2"/>
  <c r="AQ665" i="2"/>
  <c r="AQ674" i="2"/>
  <c r="AQ617" i="2"/>
  <c r="AQ410" i="2"/>
  <c r="AQ658" i="2"/>
  <c r="AQ622" i="2"/>
  <c r="AQ625" i="2"/>
  <c r="AQ683" i="2"/>
  <c r="AQ576" i="2"/>
  <c r="AQ710" i="2"/>
  <c r="AQ654" i="2"/>
  <c r="AQ679" i="2"/>
  <c r="AQ533" i="2"/>
  <c r="AQ706" i="2"/>
  <c r="AQ635" i="2"/>
  <c r="AQ649" i="2"/>
  <c r="AQ657" i="2"/>
  <c r="AQ708" i="2"/>
  <c r="AQ651" i="2"/>
  <c r="AQ691" i="2"/>
  <c r="AQ723" i="2"/>
  <c r="AK402" i="2"/>
  <c r="AK573" i="2"/>
  <c r="AK687" i="2"/>
  <c r="AK325" i="2"/>
  <c r="AK165" i="2"/>
  <c r="AK255" i="2"/>
  <c r="AK587" i="2"/>
  <c r="AK408" i="2"/>
  <c r="AK668" i="2"/>
  <c r="AR668" i="2" s="1"/>
  <c r="AK528" i="2"/>
  <c r="AR528" i="2" s="1"/>
  <c r="AK346" i="2"/>
  <c r="AK686" i="2"/>
  <c r="AK481" i="2"/>
  <c r="AK433" i="2"/>
  <c r="AK436" i="2"/>
  <c r="AR436" i="2" s="1"/>
  <c r="AK178" i="2"/>
  <c r="AK15" i="2"/>
  <c r="AK291" i="2"/>
  <c r="AK662" i="2"/>
  <c r="AR662" i="2" s="1"/>
  <c r="AK209" i="2"/>
  <c r="AK176" i="2"/>
  <c r="AK431" i="2"/>
  <c r="AK79" i="2"/>
  <c r="AK418" i="2"/>
  <c r="AK211" i="2"/>
  <c r="AK414" i="2"/>
  <c r="AK163" i="2"/>
  <c r="AK136" i="2"/>
  <c r="AK123" i="2"/>
  <c r="AK520" i="2"/>
  <c r="AK556" i="2"/>
  <c r="AR556" i="2" s="1"/>
  <c r="AK361" i="2"/>
  <c r="AR361" i="2" s="1"/>
  <c r="AK711" i="2"/>
  <c r="AR711" i="2" s="1"/>
  <c r="AK43" i="2"/>
  <c r="AK100" i="2"/>
  <c r="AK156" i="2"/>
  <c r="AK12" i="2"/>
  <c r="AK600" i="2"/>
  <c r="AK661" i="2"/>
  <c r="AR661" i="2" s="1"/>
  <c r="AK23" i="2"/>
  <c r="AK215" i="2"/>
  <c r="AK538" i="2"/>
  <c r="AK365" i="2"/>
  <c r="AK374" i="2"/>
  <c r="AK127" i="2"/>
  <c r="AK296" i="2"/>
  <c r="AR296" i="2" s="1"/>
  <c r="AK10" i="2"/>
  <c r="AK280" i="2"/>
  <c r="AK62" i="2"/>
  <c r="AK65" i="2"/>
  <c r="AK144" i="2"/>
  <c r="AK212" i="2"/>
  <c r="AK292" i="2"/>
  <c r="AK208" i="2"/>
  <c r="AK47" i="2"/>
  <c r="AK645" i="2"/>
  <c r="AR645" i="2" s="1"/>
  <c r="AK548" i="2"/>
  <c r="AK331" i="2"/>
  <c r="AK125" i="2"/>
  <c r="AK164" i="2"/>
  <c r="AK547" i="2"/>
  <c r="AK138" i="2"/>
  <c r="AK437" i="2"/>
  <c r="AK457" i="2"/>
  <c r="AK153" i="2"/>
  <c r="AK168" i="2"/>
  <c r="AK310" i="2"/>
  <c r="AK530" i="2"/>
  <c r="AK175" i="2"/>
  <c r="AR175" i="2" s="1"/>
  <c r="AK700" i="2"/>
  <c r="AR700" i="2" s="1"/>
  <c r="AK341" i="2"/>
  <c r="AK342" i="2"/>
  <c r="AR342" i="2" s="1"/>
  <c r="AK70" i="2"/>
  <c r="AK415" i="2"/>
  <c r="AK367" i="2"/>
  <c r="AK566" i="2"/>
  <c r="AK297" i="2"/>
  <c r="AK6" i="2"/>
  <c r="AK56" i="2"/>
  <c r="AK133" i="2"/>
  <c r="AR133" i="2" s="1"/>
  <c r="AK181" i="2"/>
  <c r="AK32" i="2"/>
  <c r="AK183" i="2"/>
  <c r="AK3" i="2"/>
  <c r="AK356" i="2"/>
  <c r="AK636" i="2"/>
  <c r="AR636" i="2" s="1"/>
  <c r="AK574" i="2"/>
  <c r="AR574" i="2" s="1"/>
  <c r="AK36" i="2"/>
  <c r="AK16" i="2"/>
  <c r="AK614" i="2"/>
  <c r="AK315" i="2"/>
  <c r="AK229" i="2"/>
  <c r="AK498" i="2"/>
  <c r="AK541" i="2"/>
  <c r="AK272" i="2"/>
  <c r="AK186" i="2"/>
  <c r="AK82" i="2"/>
  <c r="AK145" i="2"/>
  <c r="AK194" i="2"/>
  <c r="AK277" i="2"/>
  <c r="AR277" i="2" s="1"/>
  <c r="AK139" i="2"/>
  <c r="AK192" i="2"/>
  <c r="AK644" i="2"/>
  <c r="AK314" i="2"/>
  <c r="AK558" i="2"/>
  <c r="AR558" i="2" s="1"/>
  <c r="AK142" i="2"/>
  <c r="AK586" i="2"/>
  <c r="AK473" i="2"/>
  <c r="AK443" i="2"/>
  <c r="AK307" i="2"/>
  <c r="AR307" i="2" s="1"/>
  <c r="AK226" i="2"/>
  <c r="AK72" i="2"/>
  <c r="AK351" i="2"/>
  <c r="AK340" i="2"/>
  <c r="AK166" i="2"/>
  <c r="AK312" i="2"/>
  <c r="AK304" i="2"/>
  <c r="AK522" i="2"/>
  <c r="AK568" i="2"/>
  <c r="AR568" i="2" s="1"/>
  <c r="AK33" i="2"/>
  <c r="AK282" i="2"/>
  <c r="AK391" i="2"/>
  <c r="AK359" i="2"/>
  <c r="AK55" i="2"/>
  <c r="AK196" i="2"/>
  <c r="AK378" i="2"/>
  <c r="AK88" i="2"/>
  <c r="AK58" i="2"/>
  <c r="AK179" i="2"/>
  <c r="AK2" i="2"/>
  <c r="AK245" i="2"/>
  <c r="AK185" i="2"/>
  <c r="AK101" i="2"/>
  <c r="AK475" i="2"/>
  <c r="AK78" i="2"/>
  <c r="AK201" i="2"/>
  <c r="AK99" i="2"/>
  <c r="AK580" i="2"/>
  <c r="AK170" i="2"/>
  <c r="AK704" i="2"/>
  <c r="AR704" i="2" s="1"/>
  <c r="AK169" i="2"/>
  <c r="AK347" i="2"/>
  <c r="AR347" i="2" s="1"/>
  <c r="AK90" i="2"/>
  <c r="AK60" i="2"/>
  <c r="AK9" i="2"/>
  <c r="AK348" i="2"/>
  <c r="AK174" i="2"/>
  <c r="AR174" i="2" s="1"/>
  <c r="AK324" i="2"/>
  <c r="AR324" i="2" s="1"/>
  <c r="AK112" i="2"/>
  <c r="AK52" i="2"/>
  <c r="AK368" i="2"/>
  <c r="AK273" i="2"/>
  <c r="AK395" i="2"/>
  <c r="AK474" i="2"/>
  <c r="AR474" i="2" s="1"/>
  <c r="AK14" i="2"/>
  <c r="AK440" i="2"/>
  <c r="AK354" i="2"/>
  <c r="AK197" i="2"/>
  <c r="AK612" i="2"/>
  <c r="AR612" i="2" s="1"/>
  <c r="AK714" i="2"/>
  <c r="AR714" i="2" s="1"/>
  <c r="AK460" i="2"/>
  <c r="AK500" i="2"/>
  <c r="AK11" i="2"/>
  <c r="AK593" i="2"/>
  <c r="AK44" i="2"/>
  <c r="AK456" i="2"/>
  <c r="AK439" i="2"/>
  <c r="AR439" i="2" s="1"/>
  <c r="AK623" i="2"/>
  <c r="AK536" i="2"/>
  <c r="AR536" i="2" s="1"/>
  <c r="AK523" i="2"/>
  <c r="AK227" i="2"/>
  <c r="AR227" i="2" s="1"/>
  <c r="AK532" i="2"/>
  <c r="AK74" i="2"/>
  <c r="AK293" i="2"/>
  <c r="AK385" i="2"/>
  <c r="AK290" i="2"/>
  <c r="AK627" i="2"/>
  <c r="AK464" i="2"/>
  <c r="AK564" i="2"/>
  <c r="AK71" i="2"/>
  <c r="AK253" i="2"/>
  <c r="AK702" i="2"/>
  <c r="AR702" i="2" s="1"/>
  <c r="AK260" i="2"/>
  <c r="AK386" i="2"/>
  <c r="AK305" i="2"/>
  <c r="AK242" i="2"/>
  <c r="AK246" i="2"/>
  <c r="AK462" i="2"/>
  <c r="AK157" i="2"/>
  <c r="AR157" i="2" s="1"/>
  <c r="AK135" i="2"/>
  <c r="AK416" i="2"/>
  <c r="AK681" i="2"/>
  <c r="AR681" i="2" s="1"/>
  <c r="AK615" i="2"/>
  <c r="AK448" i="2"/>
  <c r="AK628" i="2"/>
  <c r="AR628" i="2" s="1"/>
  <c r="AK216" i="2"/>
  <c r="AK480" i="2"/>
  <c r="AK321" i="2"/>
  <c r="AK695" i="2"/>
  <c r="AR695" i="2" s="1"/>
  <c r="AK204" i="2"/>
  <c r="AK93" i="2"/>
  <c r="AK86" i="2"/>
  <c r="AK383" i="2"/>
  <c r="AK492" i="2"/>
  <c r="AK572" i="2"/>
  <c r="AR572" i="2" s="1"/>
  <c r="AK73" i="2"/>
  <c r="AK162" i="2"/>
  <c r="AK107" i="2"/>
  <c r="AK603" i="2"/>
  <c r="AK318" i="2"/>
  <c r="AK512" i="2"/>
  <c r="AK140" i="2"/>
  <c r="AK561" i="2"/>
  <c r="AK469" i="2"/>
  <c r="AK120" i="2"/>
  <c r="AK515" i="2"/>
  <c r="AR515" i="2" s="1"/>
  <c r="AK39" i="2"/>
  <c r="AK417" i="2"/>
  <c r="AK715" i="2"/>
  <c r="AR715" i="2" s="1"/>
  <c r="AK141" i="2"/>
  <c r="AK420" i="2"/>
  <c r="AK34" i="2"/>
  <c r="AK597" i="2"/>
  <c r="AK68" i="2"/>
  <c r="AK660" i="2"/>
  <c r="AR660" i="2" s="1"/>
  <c r="AK344" i="2"/>
  <c r="AR344" i="2" s="1"/>
  <c r="AK392" i="2"/>
  <c r="AK159" i="2"/>
  <c r="AR159" i="2" s="1"/>
  <c r="AK712" i="2"/>
  <c r="AR712" i="2" s="1"/>
  <c r="AK61" i="2"/>
  <c r="AK116" i="2"/>
  <c r="AK332" i="2"/>
  <c r="AK316" i="2"/>
  <c r="AK490" i="2"/>
  <c r="AR490" i="2" s="1"/>
  <c r="AK531" i="2"/>
  <c r="AK278" i="2"/>
  <c r="AK220" i="2"/>
  <c r="AK173" i="2"/>
  <c r="AR173" i="2" s="1"/>
  <c r="AK449" i="2"/>
  <c r="AK338" i="2"/>
  <c r="AK285" i="2"/>
  <c r="AK544" i="2"/>
  <c r="AR544" i="2" s="1"/>
  <c r="AK559" i="2"/>
  <c r="AK25" i="2"/>
  <c r="AK406" i="2"/>
  <c r="AK85" i="2"/>
  <c r="AK20" i="2"/>
  <c r="AK397" i="2"/>
  <c r="AK493" i="2"/>
  <c r="AR493" i="2" s="1"/>
  <c r="AK265" i="2"/>
  <c r="AK725" i="2"/>
  <c r="AR725" i="2" s="1"/>
  <c r="AK94" i="2"/>
  <c r="AK370" i="2"/>
  <c r="AK485" i="2"/>
  <c r="AK470" i="2"/>
  <c r="AK5" i="2"/>
  <c r="AK4" i="2"/>
  <c r="AK465" i="2"/>
  <c r="AK647" i="2"/>
  <c r="AR647" i="2" s="1"/>
  <c r="AK684" i="2"/>
  <c r="AR684" i="2" s="1"/>
  <c r="AK434" i="2"/>
  <c r="AR434" i="2" s="1"/>
  <c r="AK189" i="2"/>
  <c r="AK221" i="2"/>
  <c r="AK585" i="2"/>
  <c r="AK228" i="2"/>
  <c r="AK442" i="2"/>
  <c r="AK92" i="2"/>
  <c r="AR92" i="2" s="1"/>
  <c r="AK432" i="2"/>
  <c r="AK202" i="2"/>
  <c r="AK680" i="2"/>
  <c r="AR680" i="2" s="1"/>
  <c r="AK461" i="2"/>
  <c r="AK567" i="2"/>
  <c r="AK328" i="2"/>
  <c r="AK426" i="2"/>
  <c r="AK589" i="2"/>
  <c r="AK444" i="2"/>
  <c r="AR444" i="2" s="1"/>
  <c r="AK113" i="2"/>
  <c r="AK542" i="2"/>
  <c r="AK222" i="2"/>
  <c r="AK91" i="2"/>
  <c r="AK8" i="2"/>
  <c r="AK75" i="2"/>
  <c r="AK131" i="2"/>
  <c r="AK560" i="2"/>
  <c r="AK295" i="2"/>
  <c r="AK543" i="2"/>
  <c r="AK249" i="2"/>
  <c r="AK355" i="2"/>
  <c r="AK235" i="2"/>
  <c r="AK545" i="2"/>
  <c r="AK552" i="2"/>
  <c r="AK206" i="2"/>
  <c r="AK466" i="2"/>
  <c r="AK50" i="2"/>
  <c r="AK720" i="2"/>
  <c r="AR720" i="2" s="1"/>
  <c r="AK132" i="2"/>
  <c r="AK588" i="2"/>
  <c r="AR588" i="2" s="1"/>
  <c r="AK37" i="2"/>
  <c r="AK64" i="2"/>
  <c r="AK327" i="2"/>
  <c r="AK225" i="2"/>
  <c r="AK76" i="2"/>
  <c r="AK48" i="2"/>
  <c r="AK19" i="2"/>
  <c r="AK525" i="2"/>
  <c r="AR525" i="2" s="1"/>
  <c r="AK613" i="2"/>
  <c r="AR613" i="2" s="1"/>
  <c r="AK670" i="2"/>
  <c r="AR670" i="2" s="1"/>
  <c r="AK89" i="2"/>
  <c r="AK103" i="2"/>
  <c r="AK517" i="2"/>
  <c r="AK18" i="2"/>
  <c r="AK438" i="2"/>
  <c r="AK200" i="2"/>
  <c r="AK223" i="2"/>
  <c r="AK379" i="2"/>
  <c r="AK22" i="2"/>
  <c r="AK685" i="2"/>
  <c r="AR685" i="2" s="1"/>
  <c r="AK184" i="2"/>
  <c r="AK137" i="2"/>
  <c r="AK167" i="2"/>
  <c r="AK518" i="2"/>
  <c r="AK638" i="2"/>
  <c r="AR638" i="2" s="1"/>
  <c r="AK311" i="2"/>
  <c r="AK571" i="2"/>
  <c r="AR571" i="2" s="1"/>
  <c r="AK696" i="2"/>
  <c r="AR696" i="2" s="1"/>
  <c r="AK236" i="2"/>
  <c r="AK375" i="2"/>
  <c r="AK451" i="2"/>
  <c r="AR451" i="2" s="1"/>
  <c r="AK152" i="2"/>
  <c r="AK472" i="2"/>
  <c r="AK563" i="2"/>
  <c r="AR563" i="2" s="1"/>
  <c r="AK504" i="2"/>
  <c r="AK217" i="2"/>
  <c r="AK721" i="2"/>
  <c r="AR721" i="2" s="1"/>
  <c r="AK102" i="2"/>
  <c r="AK128" i="2"/>
  <c r="AK29" i="2"/>
  <c r="AK364" i="2"/>
  <c r="AK180" i="2"/>
  <c r="AK675" i="2"/>
  <c r="AR675" i="2" s="1"/>
  <c r="AK198" i="2"/>
  <c r="AK309" i="2"/>
  <c r="AK424" i="2"/>
  <c r="AK659" i="2"/>
  <c r="AR659" i="2" s="1"/>
  <c r="AK483" i="2"/>
  <c r="AR483" i="2" s="1"/>
  <c r="AK447" i="2"/>
  <c r="AK387" i="2"/>
  <c r="AK579" i="2"/>
  <c r="AR579" i="2" s="1"/>
  <c r="AK46" i="2"/>
  <c r="AK121" i="2"/>
  <c r="AK334" i="2"/>
  <c r="AK66" i="2"/>
  <c r="AK390" i="2"/>
  <c r="AK24" i="2"/>
  <c r="AK524" i="2"/>
  <c r="AR524" i="2" s="1"/>
  <c r="AK84" i="2"/>
  <c r="AK479" i="2"/>
  <c r="AR479" i="2" s="1"/>
  <c r="AK31" i="2"/>
  <c r="AK286" i="2"/>
  <c r="AK514" i="2"/>
  <c r="AK578" i="2"/>
  <c r="AK240" i="2"/>
  <c r="AK53" i="2"/>
  <c r="AK319" i="2"/>
  <c r="AK519" i="2"/>
  <c r="AK409" i="2"/>
  <c r="AK496" i="2"/>
  <c r="AK124" i="2"/>
  <c r="AK147" i="2"/>
  <c r="AR147" i="2" s="1"/>
  <c r="AK565" i="2"/>
  <c r="AK441" i="2"/>
  <c r="AK224" i="2"/>
  <c r="AK28" i="2"/>
  <c r="AK639" i="2"/>
  <c r="AK238" i="2"/>
  <c r="AK117" i="2"/>
  <c r="AK676" i="2"/>
  <c r="AR676" i="2" s="1"/>
  <c r="AK313" i="2"/>
  <c r="AK213" i="2"/>
  <c r="AK553" i="2"/>
  <c r="AK119" i="2"/>
  <c r="AK653" i="2"/>
  <c r="AK237" i="2"/>
  <c r="AK247" i="2"/>
  <c r="AK161" i="2"/>
  <c r="AK394" i="2"/>
  <c r="AK317" i="2"/>
  <c r="AK281" i="2"/>
  <c r="AK129" i="2"/>
  <c r="AK596" i="2"/>
  <c r="AR596" i="2" s="1"/>
  <c r="AK491" i="2"/>
  <c r="AK111" i="2"/>
  <c r="AK717" i="2"/>
  <c r="AR717" i="2" s="1"/>
  <c r="AK104" i="2"/>
  <c r="AK664" i="2"/>
  <c r="AR664" i="2" s="1"/>
  <c r="AK598" i="2"/>
  <c r="AK126" i="2"/>
  <c r="AK497" i="2"/>
  <c r="AK302" i="2"/>
  <c r="AK535" i="2"/>
  <c r="AK261" i="2"/>
  <c r="AK105" i="2"/>
  <c r="AK244" i="2"/>
  <c r="AK477" i="2"/>
  <c r="AK239" i="2"/>
  <c r="AK187" i="2"/>
  <c r="AK337" i="2"/>
  <c r="AK494" i="2"/>
  <c r="AK577" i="2"/>
  <c r="AK407" i="2"/>
  <c r="AR407" i="2" s="1"/>
  <c r="AK257" i="2"/>
  <c r="AK306" i="2"/>
  <c r="AK669" i="2"/>
  <c r="AK13" i="2"/>
  <c r="AK241" i="2"/>
  <c r="AK210" i="2"/>
  <c r="AK667" i="2"/>
  <c r="AR667" i="2" s="1"/>
  <c r="AK607" i="2"/>
  <c r="AR607" i="2" s="1"/>
  <c r="AK83" i="2"/>
  <c r="AK171" i="2"/>
  <c r="AK333" i="2"/>
  <c r="AK233" i="2"/>
  <c r="AK195" i="2"/>
  <c r="AK716" i="2"/>
  <c r="AR716" i="2" s="1"/>
  <c r="AK513" i="2"/>
  <c r="AK570" i="2"/>
  <c r="AK555" i="2"/>
  <c r="AK154" i="2"/>
  <c r="AR154" i="2" s="1"/>
  <c r="AK476" i="2"/>
  <c r="AK650" i="2"/>
  <c r="AR650" i="2" s="1"/>
  <c r="AK27" i="2"/>
  <c r="AK243" i="2"/>
  <c r="AK330" i="2"/>
  <c r="AK468" i="2"/>
  <c r="AK42" i="2"/>
  <c r="AK419" i="2"/>
  <c r="AK411" i="2"/>
  <c r="AR411" i="2" s="1"/>
  <c r="AK258" i="2"/>
  <c r="AK17" i="2"/>
  <c r="AK203" i="2"/>
  <c r="AK57" i="2"/>
  <c r="AK388" i="2"/>
  <c r="AK707" i="2"/>
  <c r="AR707" i="2" s="1"/>
  <c r="AK155" i="2"/>
  <c r="AK77" i="2"/>
  <c r="AK610" i="2"/>
  <c r="AK7" i="2"/>
  <c r="AK399" i="2"/>
  <c r="AK95" i="2"/>
  <c r="AK557" i="2"/>
  <c r="AR557" i="2" s="1"/>
  <c r="AK423" i="2"/>
  <c r="AK360" i="2"/>
  <c r="AK59" i="2"/>
  <c r="AK188" i="2"/>
  <c r="AK609" i="2"/>
  <c r="AK722" i="2"/>
  <c r="AR722" i="2" s="1"/>
  <c r="AK507" i="2"/>
  <c r="AK267" i="2"/>
  <c r="AK537" i="2"/>
  <c r="AK511" i="2"/>
  <c r="AK503" i="2"/>
  <c r="AK642" i="2"/>
  <c r="AR642" i="2" s="1"/>
  <c r="AK276" i="2"/>
  <c r="AK266" i="2"/>
  <c r="AK540" i="2"/>
  <c r="AR540" i="2" s="1"/>
  <c r="AK428" i="2"/>
  <c r="AK67" i="2"/>
  <c r="AK362" i="2"/>
  <c r="AK205" i="2"/>
  <c r="AK358" i="2"/>
  <c r="AK550" i="2"/>
  <c r="AK350" i="2"/>
  <c r="AK69" i="2"/>
  <c r="AK516" i="2"/>
  <c r="AK599" i="2"/>
  <c r="AK109" i="2"/>
  <c r="AK232" i="2"/>
  <c r="AK429" i="2"/>
  <c r="AK35" i="2"/>
  <c r="AK158" i="2"/>
  <c r="AK396" i="2"/>
  <c r="AK97" i="2"/>
  <c r="AK435" i="2"/>
  <c r="AK326" i="2"/>
  <c r="AK471" i="2"/>
  <c r="AK299" i="2"/>
  <c r="AK604" i="2"/>
  <c r="AR604" i="2" s="1"/>
  <c r="AK30" i="2"/>
  <c r="AK26" i="2"/>
  <c r="AK648" i="2"/>
  <c r="AR648" i="2" s="1"/>
  <c r="AK251" i="2"/>
  <c r="AK177" i="2"/>
  <c r="AK21" i="2"/>
  <c r="AK51" i="2"/>
  <c r="AK484" i="2"/>
  <c r="AK366" i="2"/>
  <c r="AK529" i="2"/>
  <c r="AR529" i="2" s="1"/>
  <c r="AK508" i="2"/>
  <c r="AK357" i="2"/>
  <c r="AK641" i="2"/>
  <c r="AR641" i="2" s="1"/>
  <c r="AK110" i="2"/>
  <c r="AK689" i="2"/>
  <c r="AR689" i="2" s="1"/>
  <c r="AK345" i="2"/>
  <c r="AK620" i="2"/>
  <c r="AR620" i="2" s="1"/>
  <c r="AK551" i="2"/>
  <c r="AK463" i="2"/>
  <c r="AK283" i="2"/>
  <c r="AK259" i="2"/>
  <c r="AK369" i="2"/>
  <c r="AR369" i="2" s="1"/>
  <c r="AK446" i="2"/>
  <c r="AR446" i="2" s="1"/>
  <c r="AK583" i="2"/>
  <c r="AK482" i="2"/>
  <c r="AK455" i="2"/>
  <c r="AK430" i="2"/>
  <c r="AK724" i="2"/>
  <c r="AR724" i="2" s="1"/>
  <c r="AK630" i="2"/>
  <c r="AR630" i="2" s="1"/>
  <c r="AK549" i="2"/>
  <c r="AK252" i="2"/>
  <c r="AK458" i="2"/>
  <c r="AR458" i="2" s="1"/>
  <c r="AK230" i="2"/>
  <c r="AK719" i="2"/>
  <c r="AR719" i="2" s="1"/>
  <c r="AK608" i="2"/>
  <c r="AK303" i="2"/>
  <c r="AR303" i="2" s="1"/>
  <c r="AK405" i="2"/>
  <c r="AK219" i="2"/>
  <c r="AK400" i="2"/>
  <c r="AK41" i="2"/>
  <c r="AK81" i="2"/>
  <c r="AK323" i="2"/>
  <c r="AK190" i="2"/>
  <c r="AK172" i="2"/>
  <c r="AK372" i="2"/>
  <c r="AK384" i="2"/>
  <c r="AK718" i="2"/>
  <c r="AR718" i="2" s="1"/>
  <c r="AK425" i="2"/>
  <c r="AK287" i="2"/>
  <c r="AK671" i="2"/>
  <c r="AR671" i="2" s="1"/>
  <c r="AK336" i="2"/>
  <c r="AK453" i="2"/>
  <c r="AR453" i="2" s="1"/>
  <c r="AK633" i="2"/>
  <c r="AR633" i="2" s="1"/>
  <c r="AK45" i="2"/>
  <c r="AK298" i="2"/>
  <c r="AK40" i="2"/>
  <c r="AK320" i="2"/>
  <c r="AR320" i="2" s="1"/>
  <c r="AK602" i="2"/>
  <c r="AR602" i="2" s="1"/>
  <c r="AK632" i="2"/>
  <c r="AR632" i="2" s="1"/>
  <c r="AK646" i="2"/>
  <c r="AR646" i="2" s="1"/>
  <c r="AK678" i="2"/>
  <c r="AK672" i="2"/>
  <c r="AK329" i="2"/>
  <c r="AK284" i="2"/>
  <c r="AK590" i="2"/>
  <c r="AK87" i="2"/>
  <c r="AK595" i="2"/>
  <c r="AR595" i="2" s="1"/>
  <c r="AK381" i="2"/>
  <c r="AK151" i="2"/>
  <c r="AK63" i="2"/>
  <c r="AK322" i="2"/>
  <c r="AR322" i="2" s="1"/>
  <c r="AK130" i="2"/>
  <c r="AK546" i="2"/>
  <c r="AK274" i="2"/>
  <c r="AK413" i="2"/>
  <c r="AK690" i="2"/>
  <c r="AR690" i="2" s="1"/>
  <c r="AK422" i="2"/>
  <c r="AK49" i="2"/>
  <c r="AK275" i="2"/>
  <c r="AK398" i="2"/>
  <c r="AR398" i="2" s="1"/>
  <c r="AK38" i="2"/>
  <c r="AK412" i="2"/>
  <c r="AK486" i="2"/>
  <c r="AK701" i="2"/>
  <c r="AR701" i="2" s="1"/>
  <c r="AK234" i="2"/>
  <c r="AK697" i="2"/>
  <c r="AR697" i="2" s="1"/>
  <c r="AK182" i="2"/>
  <c r="AK262" i="2"/>
  <c r="AK149" i="2"/>
  <c r="AK160" i="2"/>
  <c r="AK54" i="2"/>
  <c r="AK703" i="2"/>
  <c r="AR703" i="2" s="1"/>
  <c r="AK98" i="2"/>
  <c r="AK148" i="2"/>
  <c r="AK207" i="2"/>
  <c r="AK404" i="2"/>
  <c r="AK264" i="2"/>
  <c r="AK363" i="2"/>
  <c r="AK459" i="2"/>
  <c r="AK114" i="2"/>
  <c r="AK268" i="2"/>
  <c r="AK150" i="2"/>
  <c r="AK605" i="2"/>
  <c r="AR605" i="2" s="1"/>
  <c r="AK191" i="2"/>
  <c r="AK606" i="2"/>
  <c r="AR606" i="2" s="1"/>
  <c r="AK115" i="2"/>
  <c r="AK699" i="2"/>
  <c r="AR699" i="2" s="1"/>
  <c r="AK118" i="2"/>
  <c r="AK554" i="2"/>
  <c r="AR554" i="2" s="1"/>
  <c r="AK263" i="2"/>
  <c r="AK631" i="2"/>
  <c r="AK134" i="2"/>
  <c r="AR134" i="2" s="1"/>
  <c r="AK376" i="2"/>
  <c r="AK619" i="2"/>
  <c r="AR619" i="2" s="1"/>
  <c r="AK106" i="2"/>
  <c r="AK581" i="2"/>
  <c r="AR581" i="2" s="1"/>
  <c r="AK501" i="2"/>
  <c r="AR501" i="2" s="1"/>
  <c r="AK199" i="2"/>
  <c r="AK214" i="2"/>
  <c r="AK335" i="2"/>
  <c r="AR335" i="2" s="1"/>
  <c r="AK467" i="2"/>
  <c r="AK521" i="2"/>
  <c r="AK666" i="2"/>
  <c r="AR666" i="2" s="1"/>
  <c r="AK380" i="2"/>
  <c r="AR380" i="2" s="1"/>
  <c r="AK352" i="2"/>
  <c r="AK96" i="2"/>
  <c r="AK618" i="2"/>
  <c r="AK80" i="2"/>
  <c r="AK709" i="2"/>
  <c r="AR709" i="2" s="1"/>
  <c r="AK288" i="2"/>
  <c r="AK640" i="2"/>
  <c r="AR640" i="2" s="1"/>
  <c r="AK637" i="2"/>
  <c r="AR637" i="2" s="1"/>
  <c r="AK611" i="2"/>
  <c r="AK562" i="2"/>
  <c r="AK705" i="2"/>
  <c r="AR705" i="2" s="1"/>
  <c r="AK270" i="2"/>
  <c r="AR270" i="2" s="1"/>
  <c r="AK478" i="2"/>
  <c r="AK682" i="2"/>
  <c r="AR682" i="2" s="1"/>
  <c r="AK294" i="2"/>
  <c r="AK143" i="2"/>
  <c r="AK616" i="2"/>
  <c r="AK621" i="2"/>
  <c r="AR621" i="2" s="1"/>
  <c r="AK601" i="2"/>
  <c r="AK488" i="2"/>
  <c r="AK502" i="2"/>
  <c r="AR502" i="2" s="1"/>
  <c r="AK343" i="2"/>
  <c r="AK193" i="2"/>
  <c r="AK289" i="2"/>
  <c r="AK652" i="2"/>
  <c r="AR652" i="2" s="1"/>
  <c r="AK108" i="2"/>
  <c r="AR108" i="2" s="1"/>
  <c r="AK231" i="2"/>
  <c r="AK582" i="2"/>
  <c r="AK122" i="2"/>
  <c r="AK301" i="2"/>
  <c r="AK300" i="2"/>
  <c r="AK389" i="2"/>
  <c r="AK308" i="2"/>
  <c r="AK382" i="2"/>
  <c r="AK692" i="2"/>
  <c r="AR692" i="2" s="1"/>
  <c r="AK377" i="2"/>
  <c r="AK688" i="2"/>
  <c r="AK534" i="2"/>
  <c r="AK569" i="2"/>
  <c r="AK339" i="2"/>
  <c r="AK218" i="2"/>
  <c r="AK349" i="2"/>
  <c r="AK248" i="2"/>
  <c r="AK427" i="2"/>
  <c r="AR427" i="2" s="1"/>
  <c r="AK655" i="2"/>
  <c r="AR655" i="2" s="1"/>
  <c r="AK643" i="2"/>
  <c r="AK495" i="2"/>
  <c r="AK256" i="2"/>
  <c r="AK594" i="2"/>
  <c r="AK656" i="2"/>
  <c r="AR656" i="2" s="1"/>
  <c r="AK146" i="2"/>
  <c r="AK450" i="2"/>
  <c r="AK506" i="2"/>
  <c r="AR506" i="2" s="1"/>
  <c r="AK510" i="2"/>
  <c r="AK693" i="2"/>
  <c r="AR693" i="2" s="1"/>
  <c r="AK505" i="2"/>
  <c r="AK269" i="2"/>
  <c r="AK575" i="2"/>
  <c r="AR575" i="2" s="1"/>
  <c r="AK509" i="2"/>
  <c r="AK527" i="2"/>
  <c r="AR527" i="2" s="1"/>
  <c r="AK677" i="2"/>
  <c r="AR677" i="2" s="1"/>
  <c r="AK489" i="2"/>
  <c r="AR489" i="2" s="1"/>
  <c r="AK250" i="2"/>
  <c r="AK487" i="2"/>
  <c r="AK373" i="2"/>
  <c r="AK584" i="2"/>
  <c r="AK353" i="2"/>
  <c r="AK271" i="2"/>
  <c r="AK626" i="2"/>
  <c r="AR626" i="2" s="1"/>
  <c r="AK624" i="2"/>
  <c r="AK539" i="2"/>
  <c r="AK403" i="2"/>
  <c r="AK673" i="2"/>
  <c r="AR673" i="2" s="1"/>
  <c r="AK445" i="2"/>
  <c r="AK713" i="2"/>
  <c r="AR713" i="2" s="1"/>
  <c r="AK452" i="2"/>
  <c r="AK371" i="2"/>
  <c r="AK663" i="2"/>
  <c r="AR663" i="2" s="1"/>
  <c r="AK254" i="2"/>
  <c r="AK698" i="2"/>
  <c r="AR698" i="2" s="1"/>
  <c r="AK629" i="2"/>
  <c r="AK634" i="2"/>
  <c r="AK421" i="2"/>
  <c r="AK591" i="2"/>
  <c r="AR591" i="2" s="1"/>
  <c r="AK592" i="2"/>
  <c r="AK401" i="2"/>
  <c r="AR401" i="2" s="1"/>
  <c r="AK279" i="2"/>
  <c r="AK393" i="2"/>
  <c r="AK694" i="2"/>
  <c r="AR694" i="2" s="1"/>
  <c r="AK526" i="2"/>
  <c r="AR526" i="2" s="1"/>
  <c r="AK499" i="2"/>
  <c r="AK454" i="2"/>
  <c r="AK665" i="2"/>
  <c r="AR665" i="2" s="1"/>
  <c r="AK674" i="2"/>
  <c r="AR674" i="2" s="1"/>
  <c r="AK617" i="2"/>
  <c r="AR617" i="2" s="1"/>
  <c r="AK410" i="2"/>
  <c r="AK658" i="2"/>
  <c r="AK622" i="2"/>
  <c r="AR622" i="2" s="1"/>
  <c r="AK625" i="2"/>
  <c r="AR625" i="2" s="1"/>
  <c r="AK683" i="2"/>
  <c r="AR683" i="2" s="1"/>
  <c r="AK576" i="2"/>
  <c r="AK710" i="2"/>
  <c r="AR710" i="2" s="1"/>
  <c r="AK654" i="2"/>
  <c r="AR654" i="2" s="1"/>
  <c r="AK679" i="2"/>
  <c r="AR679" i="2" s="1"/>
  <c r="AK533" i="2"/>
  <c r="AR533" i="2" s="1"/>
  <c r="AK706" i="2"/>
  <c r="AR706" i="2" s="1"/>
  <c r="AK635" i="2"/>
  <c r="AR635" i="2" s="1"/>
  <c r="AK649" i="2"/>
  <c r="AR649" i="2" s="1"/>
  <c r="AK657" i="2"/>
  <c r="AR657" i="2" s="1"/>
  <c r="AK708" i="2"/>
  <c r="AR708" i="2" s="1"/>
  <c r="AK651" i="2"/>
  <c r="AR651" i="2" s="1"/>
  <c r="AK691" i="2"/>
  <c r="AR691" i="2" s="1"/>
  <c r="AK723" i="2"/>
  <c r="AR723" i="2" s="1"/>
  <c r="AH402" i="2"/>
  <c r="AH573" i="2"/>
  <c r="AH687" i="2"/>
  <c r="AH325" i="2"/>
  <c r="AH165" i="2"/>
  <c r="AH255" i="2"/>
  <c r="AH587" i="2"/>
  <c r="AH408" i="2"/>
  <c r="AH668" i="2"/>
  <c r="AH528" i="2"/>
  <c r="AH346" i="2"/>
  <c r="AH686" i="2"/>
  <c r="AH481" i="2"/>
  <c r="AH433" i="2"/>
  <c r="AH436" i="2"/>
  <c r="AH178" i="2"/>
  <c r="AH15" i="2"/>
  <c r="AH291" i="2"/>
  <c r="AH662" i="2"/>
  <c r="AH209" i="2"/>
  <c r="AH176" i="2"/>
  <c r="AH431" i="2"/>
  <c r="AH79" i="2"/>
  <c r="AH418" i="2"/>
  <c r="AH211" i="2"/>
  <c r="AH414" i="2"/>
  <c r="AH163" i="2"/>
  <c r="AH136" i="2"/>
  <c r="AH123" i="2"/>
  <c r="AH520" i="2"/>
  <c r="AH556" i="2"/>
  <c r="AH361" i="2"/>
  <c r="AH711" i="2"/>
  <c r="AH43" i="2"/>
  <c r="AH100" i="2"/>
  <c r="AH156" i="2"/>
  <c r="AH12" i="2"/>
  <c r="AH600" i="2"/>
  <c r="AH661" i="2"/>
  <c r="AH23" i="2"/>
  <c r="AH215" i="2"/>
  <c r="AH538" i="2"/>
  <c r="AH365" i="2"/>
  <c r="AH374" i="2"/>
  <c r="AH127" i="2"/>
  <c r="AH296" i="2"/>
  <c r="AH10" i="2"/>
  <c r="AH280" i="2"/>
  <c r="AH62" i="2"/>
  <c r="AH65" i="2"/>
  <c r="AH144" i="2"/>
  <c r="AH212" i="2"/>
  <c r="AH292" i="2"/>
  <c r="AH208" i="2"/>
  <c r="AH47" i="2"/>
  <c r="AH645" i="2"/>
  <c r="AH548" i="2"/>
  <c r="AH331" i="2"/>
  <c r="AH125" i="2"/>
  <c r="AH164" i="2"/>
  <c r="AH547" i="2"/>
  <c r="AH138" i="2"/>
  <c r="AH437" i="2"/>
  <c r="AH457" i="2"/>
  <c r="AH153" i="2"/>
  <c r="AH168" i="2"/>
  <c r="AH310" i="2"/>
  <c r="AH530" i="2"/>
  <c r="AH175" i="2"/>
  <c r="AH700" i="2"/>
  <c r="AH341" i="2"/>
  <c r="AH342" i="2"/>
  <c r="AH70" i="2"/>
  <c r="AH415" i="2"/>
  <c r="AH367" i="2"/>
  <c r="AH566" i="2"/>
  <c r="AH297" i="2"/>
  <c r="AH6" i="2"/>
  <c r="AH56" i="2"/>
  <c r="AH133" i="2"/>
  <c r="AH181" i="2"/>
  <c r="AH32" i="2"/>
  <c r="AH183" i="2"/>
  <c r="AH3" i="2"/>
  <c r="AH356" i="2"/>
  <c r="AH636" i="2"/>
  <c r="AH574" i="2"/>
  <c r="AH36" i="2"/>
  <c r="AH16" i="2"/>
  <c r="AH614" i="2"/>
  <c r="AH315" i="2"/>
  <c r="AH229" i="2"/>
  <c r="AH498" i="2"/>
  <c r="AH541" i="2"/>
  <c r="AH272" i="2"/>
  <c r="AH186" i="2"/>
  <c r="AH82" i="2"/>
  <c r="AH145" i="2"/>
  <c r="AH194" i="2"/>
  <c r="AH277" i="2"/>
  <c r="AH139" i="2"/>
  <c r="AH192" i="2"/>
  <c r="AH644" i="2"/>
  <c r="AH314" i="2"/>
  <c r="AH558" i="2"/>
  <c r="AH142" i="2"/>
  <c r="AH586" i="2"/>
  <c r="AH473" i="2"/>
  <c r="AH443" i="2"/>
  <c r="AH307" i="2"/>
  <c r="AH226" i="2"/>
  <c r="AH72" i="2"/>
  <c r="AH351" i="2"/>
  <c r="AH340" i="2"/>
  <c r="AH166" i="2"/>
  <c r="AH312" i="2"/>
  <c r="AH304" i="2"/>
  <c r="AH522" i="2"/>
  <c r="AH568" i="2"/>
  <c r="AH33" i="2"/>
  <c r="AH282" i="2"/>
  <c r="AH391" i="2"/>
  <c r="AH359" i="2"/>
  <c r="AH55" i="2"/>
  <c r="AH196" i="2"/>
  <c r="AH378" i="2"/>
  <c r="AH88" i="2"/>
  <c r="AH58" i="2"/>
  <c r="AH179" i="2"/>
  <c r="AH2" i="2"/>
  <c r="AH245" i="2"/>
  <c r="AH185" i="2"/>
  <c r="AH101" i="2"/>
  <c r="AH475" i="2"/>
  <c r="AH78" i="2"/>
  <c r="AH201" i="2"/>
  <c r="AH99" i="2"/>
  <c r="AH580" i="2"/>
  <c r="AH170" i="2"/>
  <c r="AH704" i="2"/>
  <c r="AH169" i="2"/>
  <c r="AH347" i="2"/>
  <c r="AH90" i="2"/>
  <c r="AH60" i="2"/>
  <c r="AH9" i="2"/>
  <c r="AH348" i="2"/>
  <c r="AH174" i="2"/>
  <c r="AH324" i="2"/>
  <c r="AH112" i="2"/>
  <c r="AH52" i="2"/>
  <c r="AH368" i="2"/>
  <c r="AH273" i="2"/>
  <c r="AH395" i="2"/>
  <c r="AH474" i="2"/>
  <c r="AH14" i="2"/>
  <c r="AH440" i="2"/>
  <c r="AH354" i="2"/>
  <c r="AH197" i="2"/>
  <c r="AH612" i="2"/>
  <c r="AH714" i="2"/>
  <c r="AH460" i="2"/>
  <c r="AH500" i="2"/>
  <c r="AH11" i="2"/>
  <c r="AH593" i="2"/>
  <c r="AH44" i="2"/>
  <c r="AH456" i="2"/>
  <c r="AH439" i="2"/>
  <c r="AH623" i="2"/>
  <c r="AH536" i="2"/>
  <c r="AH523" i="2"/>
  <c r="AH227" i="2"/>
  <c r="AH532" i="2"/>
  <c r="AH74" i="2"/>
  <c r="AH293" i="2"/>
  <c r="AH385" i="2"/>
  <c r="AH290" i="2"/>
  <c r="AH627" i="2"/>
  <c r="AH464" i="2"/>
  <c r="AH564" i="2"/>
  <c r="AH71" i="2"/>
  <c r="AH253" i="2"/>
  <c r="AH702" i="2"/>
  <c r="AH260" i="2"/>
  <c r="AH386" i="2"/>
  <c r="AH305" i="2"/>
  <c r="AH242" i="2"/>
  <c r="AH246" i="2"/>
  <c r="AH462" i="2"/>
  <c r="AH157" i="2"/>
  <c r="AH135" i="2"/>
  <c r="AH416" i="2"/>
  <c r="AH681" i="2"/>
  <c r="AH615" i="2"/>
  <c r="AH448" i="2"/>
  <c r="AH628" i="2"/>
  <c r="AH216" i="2"/>
  <c r="AH480" i="2"/>
  <c r="AH321" i="2"/>
  <c r="AH695" i="2"/>
  <c r="AH204" i="2"/>
  <c r="AH93" i="2"/>
  <c r="AH86" i="2"/>
  <c r="AH383" i="2"/>
  <c r="AH492" i="2"/>
  <c r="AH572" i="2"/>
  <c r="AH73" i="2"/>
  <c r="AH162" i="2"/>
  <c r="AH107" i="2"/>
  <c r="AH603" i="2"/>
  <c r="AH318" i="2"/>
  <c r="AH512" i="2"/>
  <c r="AH140" i="2"/>
  <c r="AH561" i="2"/>
  <c r="AH469" i="2"/>
  <c r="AH120" i="2"/>
  <c r="AH515" i="2"/>
  <c r="AH39" i="2"/>
  <c r="AH417" i="2"/>
  <c r="AH715" i="2"/>
  <c r="AH141" i="2"/>
  <c r="AH420" i="2"/>
  <c r="AH34" i="2"/>
  <c r="AH597" i="2"/>
  <c r="AH68" i="2"/>
  <c r="AH660" i="2"/>
  <c r="AH344" i="2"/>
  <c r="AH392" i="2"/>
  <c r="AH159" i="2"/>
  <c r="AH712" i="2"/>
  <c r="AH61" i="2"/>
  <c r="AH116" i="2"/>
  <c r="AH332" i="2"/>
  <c r="AH316" i="2"/>
  <c r="AH490" i="2"/>
  <c r="AH531" i="2"/>
  <c r="AH278" i="2"/>
  <c r="AH220" i="2"/>
  <c r="AH173" i="2"/>
  <c r="AH449" i="2"/>
  <c r="AH338" i="2"/>
  <c r="AH285" i="2"/>
  <c r="AH544" i="2"/>
  <c r="AH559" i="2"/>
  <c r="AH25" i="2"/>
  <c r="AH406" i="2"/>
  <c r="AH85" i="2"/>
  <c r="AH20" i="2"/>
  <c r="AH397" i="2"/>
  <c r="AH493" i="2"/>
  <c r="AH265" i="2"/>
  <c r="AH725" i="2"/>
  <c r="AH94" i="2"/>
  <c r="AH370" i="2"/>
  <c r="AH485" i="2"/>
  <c r="AH470" i="2"/>
  <c r="AH5" i="2"/>
  <c r="AH4" i="2"/>
  <c r="AH465" i="2"/>
  <c r="AH647" i="2"/>
  <c r="AH684" i="2"/>
  <c r="AH434" i="2"/>
  <c r="AH189" i="2"/>
  <c r="AH221" i="2"/>
  <c r="AH585" i="2"/>
  <c r="AH228" i="2"/>
  <c r="AH442" i="2"/>
  <c r="AH92" i="2"/>
  <c r="AH432" i="2"/>
  <c r="AH202" i="2"/>
  <c r="AH680" i="2"/>
  <c r="AH461" i="2"/>
  <c r="AH567" i="2"/>
  <c r="AH328" i="2"/>
  <c r="AH426" i="2"/>
  <c r="AH589" i="2"/>
  <c r="AH444" i="2"/>
  <c r="AH113" i="2"/>
  <c r="AH542" i="2"/>
  <c r="AH222" i="2"/>
  <c r="AH91" i="2"/>
  <c r="AH8" i="2"/>
  <c r="AH75" i="2"/>
  <c r="AH131" i="2"/>
  <c r="AH560" i="2"/>
  <c r="AH295" i="2"/>
  <c r="AH543" i="2"/>
  <c r="AH249" i="2"/>
  <c r="AH355" i="2"/>
  <c r="AH235" i="2"/>
  <c r="AH545" i="2"/>
  <c r="AH552" i="2"/>
  <c r="AH206" i="2"/>
  <c r="AH466" i="2"/>
  <c r="AH50" i="2"/>
  <c r="AH720" i="2"/>
  <c r="AH132" i="2"/>
  <c r="AH588" i="2"/>
  <c r="AH37" i="2"/>
  <c r="AH64" i="2"/>
  <c r="AH327" i="2"/>
  <c r="AH225" i="2"/>
  <c r="AH76" i="2"/>
  <c r="AH48" i="2"/>
  <c r="AH19" i="2"/>
  <c r="AH525" i="2"/>
  <c r="AH613" i="2"/>
  <c r="AH670" i="2"/>
  <c r="AH89" i="2"/>
  <c r="AH103" i="2"/>
  <c r="AH517" i="2"/>
  <c r="AH18" i="2"/>
  <c r="AH438" i="2"/>
  <c r="AH200" i="2"/>
  <c r="AH223" i="2"/>
  <c r="AH379" i="2"/>
  <c r="AH22" i="2"/>
  <c r="AH685" i="2"/>
  <c r="AH184" i="2"/>
  <c r="AH137" i="2"/>
  <c r="AH167" i="2"/>
  <c r="AH518" i="2"/>
  <c r="AH638" i="2"/>
  <c r="AH311" i="2"/>
  <c r="AH571" i="2"/>
  <c r="AH696" i="2"/>
  <c r="AH236" i="2"/>
  <c r="AH375" i="2"/>
  <c r="AH451" i="2"/>
  <c r="AH152" i="2"/>
  <c r="AH472" i="2"/>
  <c r="AH563" i="2"/>
  <c r="AH504" i="2"/>
  <c r="AH217" i="2"/>
  <c r="AH721" i="2"/>
  <c r="AH102" i="2"/>
  <c r="AH128" i="2"/>
  <c r="AH29" i="2"/>
  <c r="AH364" i="2"/>
  <c r="AH180" i="2"/>
  <c r="AH675" i="2"/>
  <c r="AH198" i="2"/>
  <c r="AH309" i="2"/>
  <c r="AH424" i="2"/>
  <c r="AH659" i="2"/>
  <c r="AH483" i="2"/>
  <c r="AH447" i="2"/>
  <c r="AH387" i="2"/>
  <c r="AH579" i="2"/>
  <c r="AH46" i="2"/>
  <c r="AH121" i="2"/>
  <c r="AH334" i="2"/>
  <c r="AH66" i="2"/>
  <c r="AH390" i="2"/>
  <c r="AH24" i="2"/>
  <c r="AH524" i="2"/>
  <c r="AH84" i="2"/>
  <c r="AH479" i="2"/>
  <c r="AH31" i="2"/>
  <c r="AH286" i="2"/>
  <c r="AH514" i="2"/>
  <c r="AH578" i="2"/>
  <c r="AH240" i="2"/>
  <c r="AH53" i="2"/>
  <c r="AH319" i="2"/>
  <c r="AH519" i="2"/>
  <c r="AH409" i="2"/>
  <c r="AH496" i="2"/>
  <c r="AH124" i="2"/>
  <c r="AH147" i="2"/>
  <c r="AH565" i="2"/>
  <c r="AH441" i="2"/>
  <c r="AH224" i="2"/>
  <c r="AH28" i="2"/>
  <c r="AH639" i="2"/>
  <c r="AH238" i="2"/>
  <c r="AH117" i="2"/>
  <c r="AH676" i="2"/>
  <c r="AH313" i="2"/>
  <c r="AH213" i="2"/>
  <c r="AH553" i="2"/>
  <c r="AH119" i="2"/>
  <c r="AH653" i="2"/>
  <c r="AH237" i="2"/>
  <c r="AH247" i="2"/>
  <c r="AH161" i="2"/>
  <c r="AH394" i="2"/>
  <c r="AH317" i="2"/>
  <c r="AH281" i="2"/>
  <c r="AH129" i="2"/>
  <c r="AH596" i="2"/>
  <c r="AH491" i="2"/>
  <c r="AH111" i="2"/>
  <c r="AH717" i="2"/>
  <c r="AH104" i="2"/>
  <c r="AH664" i="2"/>
  <c r="AH598" i="2"/>
  <c r="AH126" i="2"/>
  <c r="AH497" i="2"/>
  <c r="AH302" i="2"/>
  <c r="AH535" i="2"/>
  <c r="AH261" i="2"/>
  <c r="AH105" i="2"/>
  <c r="AH244" i="2"/>
  <c r="AH477" i="2"/>
  <c r="AH239" i="2"/>
  <c r="AH187" i="2"/>
  <c r="AH337" i="2"/>
  <c r="AH494" i="2"/>
  <c r="AH577" i="2"/>
  <c r="AH407" i="2"/>
  <c r="AH257" i="2"/>
  <c r="AH306" i="2"/>
  <c r="AH669" i="2"/>
  <c r="AH13" i="2"/>
  <c r="AH241" i="2"/>
  <c r="AH210" i="2"/>
  <c r="AH667" i="2"/>
  <c r="AH607" i="2"/>
  <c r="AH83" i="2"/>
  <c r="AH171" i="2"/>
  <c r="AH333" i="2"/>
  <c r="AH233" i="2"/>
  <c r="AH195" i="2"/>
  <c r="AH716" i="2"/>
  <c r="AH513" i="2"/>
  <c r="AH570" i="2"/>
  <c r="AH555" i="2"/>
  <c r="AH154" i="2"/>
  <c r="AH476" i="2"/>
  <c r="AH650" i="2"/>
  <c r="AH27" i="2"/>
  <c r="AH243" i="2"/>
  <c r="AH330" i="2"/>
  <c r="AH468" i="2"/>
  <c r="AH42" i="2"/>
  <c r="AH419" i="2"/>
  <c r="AH411" i="2"/>
  <c r="AH258" i="2"/>
  <c r="AH17" i="2"/>
  <c r="AH203" i="2"/>
  <c r="AH57" i="2"/>
  <c r="AH388" i="2"/>
  <c r="AH707" i="2"/>
  <c r="AH155" i="2"/>
  <c r="AH77" i="2"/>
  <c r="AH610" i="2"/>
  <c r="AH7" i="2"/>
  <c r="AH399" i="2"/>
  <c r="AH95" i="2"/>
  <c r="AH557" i="2"/>
  <c r="AH423" i="2"/>
  <c r="AH360" i="2"/>
  <c r="AH59" i="2"/>
  <c r="AH188" i="2"/>
  <c r="AH609" i="2"/>
  <c r="AH722" i="2"/>
  <c r="AH507" i="2"/>
  <c r="AH267" i="2"/>
  <c r="AH537" i="2"/>
  <c r="AH511" i="2"/>
  <c r="AH503" i="2"/>
  <c r="AH642" i="2"/>
  <c r="AH276" i="2"/>
  <c r="AH266" i="2"/>
  <c r="AH540" i="2"/>
  <c r="AH428" i="2"/>
  <c r="AH67" i="2"/>
  <c r="AH362" i="2"/>
  <c r="AH205" i="2"/>
  <c r="AH358" i="2"/>
  <c r="AH550" i="2"/>
  <c r="AH350" i="2"/>
  <c r="AH69" i="2"/>
  <c r="AH516" i="2"/>
  <c r="AH599" i="2"/>
  <c r="AH109" i="2"/>
  <c r="AH232" i="2"/>
  <c r="AH429" i="2"/>
  <c r="AH35" i="2"/>
  <c r="AH158" i="2"/>
  <c r="AH396" i="2"/>
  <c r="AH97" i="2"/>
  <c r="AH435" i="2"/>
  <c r="AH326" i="2"/>
  <c r="AH471" i="2"/>
  <c r="AH299" i="2"/>
  <c r="AH604" i="2"/>
  <c r="AH30" i="2"/>
  <c r="AH26" i="2"/>
  <c r="AH648" i="2"/>
  <c r="AH251" i="2"/>
  <c r="AH177" i="2"/>
  <c r="AH21" i="2"/>
  <c r="AH51" i="2"/>
  <c r="AH484" i="2"/>
  <c r="AH366" i="2"/>
  <c r="AH529" i="2"/>
  <c r="AH508" i="2"/>
  <c r="AH357" i="2"/>
  <c r="AH641" i="2"/>
  <c r="AH110" i="2"/>
  <c r="AH689" i="2"/>
  <c r="AH345" i="2"/>
  <c r="AH620" i="2"/>
  <c r="AH551" i="2"/>
  <c r="AH463" i="2"/>
  <c r="AH283" i="2"/>
  <c r="AH259" i="2"/>
  <c r="AH369" i="2"/>
  <c r="AH446" i="2"/>
  <c r="AH583" i="2"/>
  <c r="AH482" i="2"/>
  <c r="AH455" i="2"/>
  <c r="AH430" i="2"/>
  <c r="AH724" i="2"/>
  <c r="AH630" i="2"/>
  <c r="AH549" i="2"/>
  <c r="AH252" i="2"/>
  <c r="AH458" i="2"/>
  <c r="AH230" i="2"/>
  <c r="AH719" i="2"/>
  <c r="AH608" i="2"/>
  <c r="AH303" i="2"/>
  <c r="AH405" i="2"/>
  <c r="AH219" i="2"/>
  <c r="AH400" i="2"/>
  <c r="AH41" i="2"/>
  <c r="AH81" i="2"/>
  <c r="AH323" i="2"/>
  <c r="AH190" i="2"/>
  <c r="AH172" i="2"/>
  <c r="AH372" i="2"/>
  <c r="AH384" i="2"/>
  <c r="AH718" i="2"/>
  <c r="AH425" i="2"/>
  <c r="AH287" i="2"/>
  <c r="AH671" i="2"/>
  <c r="AH336" i="2"/>
  <c r="AH453" i="2"/>
  <c r="AH633" i="2"/>
  <c r="AH45" i="2"/>
  <c r="AH298" i="2"/>
  <c r="AH40" i="2"/>
  <c r="AH320" i="2"/>
  <c r="AH602" i="2"/>
  <c r="AH632" i="2"/>
  <c r="AH646" i="2"/>
  <c r="AH678" i="2"/>
  <c r="AH672" i="2"/>
  <c r="AH329" i="2"/>
  <c r="AH284" i="2"/>
  <c r="AH590" i="2"/>
  <c r="AH87" i="2"/>
  <c r="AH595" i="2"/>
  <c r="AH381" i="2"/>
  <c r="AH151" i="2"/>
  <c r="AH63" i="2"/>
  <c r="AH322" i="2"/>
  <c r="AH130" i="2"/>
  <c r="AH546" i="2"/>
  <c r="AH274" i="2"/>
  <c r="AH413" i="2"/>
  <c r="AH690" i="2"/>
  <c r="AH422" i="2"/>
  <c r="AH49" i="2"/>
  <c r="AH275" i="2"/>
  <c r="AH398" i="2"/>
  <c r="AH38" i="2"/>
  <c r="AH412" i="2"/>
  <c r="AH486" i="2"/>
  <c r="AH701" i="2"/>
  <c r="AH234" i="2"/>
  <c r="AH697" i="2"/>
  <c r="AH182" i="2"/>
  <c r="AH262" i="2"/>
  <c r="AH149" i="2"/>
  <c r="AH160" i="2"/>
  <c r="AH54" i="2"/>
  <c r="AH703" i="2"/>
  <c r="AH98" i="2"/>
  <c r="AH148" i="2"/>
  <c r="AH207" i="2"/>
  <c r="AH404" i="2"/>
  <c r="AH264" i="2"/>
  <c r="AH363" i="2"/>
  <c r="AH459" i="2"/>
  <c r="AH114" i="2"/>
  <c r="AH268" i="2"/>
  <c r="AH150" i="2"/>
  <c r="AH605" i="2"/>
  <c r="AH191" i="2"/>
  <c r="AH606" i="2"/>
  <c r="AH115" i="2"/>
  <c r="AH699" i="2"/>
  <c r="AH118" i="2"/>
  <c r="AH554" i="2"/>
  <c r="AH263" i="2"/>
  <c r="AH631" i="2"/>
  <c r="AH134" i="2"/>
  <c r="AH376" i="2"/>
  <c r="AH619" i="2"/>
  <c r="AH106" i="2"/>
  <c r="AH581" i="2"/>
  <c r="AH501" i="2"/>
  <c r="AH199" i="2"/>
  <c r="AH214" i="2"/>
  <c r="AH335" i="2"/>
  <c r="AH467" i="2"/>
  <c r="AH521" i="2"/>
  <c r="AH666" i="2"/>
  <c r="AH380" i="2"/>
  <c r="AH352" i="2"/>
  <c r="AH96" i="2"/>
  <c r="AH618" i="2"/>
  <c r="AH80" i="2"/>
  <c r="AH709" i="2"/>
  <c r="AH288" i="2"/>
  <c r="AH640" i="2"/>
  <c r="AH637" i="2"/>
  <c r="AH611" i="2"/>
  <c r="AH562" i="2"/>
  <c r="AH705" i="2"/>
  <c r="AH270" i="2"/>
  <c r="AH478" i="2"/>
  <c r="AH682" i="2"/>
  <c r="AH294" i="2"/>
  <c r="AH143" i="2"/>
  <c r="AH616" i="2"/>
  <c r="AH621" i="2"/>
  <c r="AH601" i="2"/>
  <c r="AH488" i="2"/>
  <c r="AH502" i="2"/>
  <c r="AH343" i="2"/>
  <c r="AH193" i="2"/>
  <c r="AH289" i="2"/>
  <c r="AH652" i="2"/>
  <c r="AH108" i="2"/>
  <c r="AH231" i="2"/>
  <c r="AH582" i="2"/>
  <c r="AH122" i="2"/>
  <c r="AH301" i="2"/>
  <c r="AH300" i="2"/>
  <c r="AH389" i="2"/>
  <c r="AH308" i="2"/>
  <c r="AH382" i="2"/>
  <c r="AH692" i="2"/>
  <c r="AH377" i="2"/>
  <c r="AH688" i="2"/>
  <c r="AH534" i="2"/>
  <c r="AH569" i="2"/>
  <c r="AH339" i="2"/>
  <c r="AH218" i="2"/>
  <c r="AH349" i="2"/>
  <c r="AH248" i="2"/>
  <c r="AH427" i="2"/>
  <c r="AH655" i="2"/>
  <c r="AH643" i="2"/>
  <c r="AH495" i="2"/>
  <c r="AH256" i="2"/>
  <c r="AH594" i="2"/>
  <c r="AH656" i="2"/>
  <c r="AH146" i="2"/>
  <c r="AH450" i="2"/>
  <c r="AH506" i="2"/>
  <c r="AH510" i="2"/>
  <c r="AH693" i="2"/>
  <c r="AH505" i="2"/>
  <c r="AH269" i="2"/>
  <c r="AH575" i="2"/>
  <c r="AH509" i="2"/>
  <c r="AH527" i="2"/>
  <c r="AH677" i="2"/>
  <c r="AH489" i="2"/>
  <c r="AH250" i="2"/>
  <c r="AH487" i="2"/>
  <c r="AH373" i="2"/>
  <c r="AH584" i="2"/>
  <c r="AH353" i="2"/>
  <c r="AH271" i="2"/>
  <c r="AH626" i="2"/>
  <c r="AH624" i="2"/>
  <c r="AH539" i="2"/>
  <c r="AH403" i="2"/>
  <c r="AH673" i="2"/>
  <c r="AH445" i="2"/>
  <c r="AH713" i="2"/>
  <c r="AH452" i="2"/>
  <c r="AH371" i="2"/>
  <c r="AH663" i="2"/>
  <c r="AH254" i="2"/>
  <c r="AH698" i="2"/>
  <c r="AH629" i="2"/>
  <c r="AH634" i="2"/>
  <c r="AH421" i="2"/>
  <c r="AH591" i="2"/>
  <c r="AH592" i="2"/>
  <c r="AH401" i="2"/>
  <c r="AH279" i="2"/>
  <c r="AH393" i="2"/>
  <c r="AH694" i="2"/>
  <c r="AH526" i="2"/>
  <c r="AH499" i="2"/>
  <c r="AH454" i="2"/>
  <c r="AH665" i="2"/>
  <c r="AH674" i="2"/>
  <c r="AH617" i="2"/>
  <c r="AH410" i="2"/>
  <c r="AH658" i="2"/>
  <c r="AH622" i="2"/>
  <c r="AH625" i="2"/>
  <c r="AH683" i="2"/>
  <c r="AH576" i="2"/>
  <c r="AH710" i="2"/>
  <c r="AH654" i="2"/>
  <c r="AH679" i="2"/>
  <c r="AH533" i="2"/>
  <c r="AH706" i="2"/>
  <c r="AH635" i="2"/>
  <c r="AH649" i="2"/>
  <c r="AH657" i="2"/>
  <c r="AH708" i="2"/>
  <c r="AH651" i="2"/>
  <c r="AH691" i="2"/>
  <c r="AH723" i="2"/>
  <c r="AG402" i="2"/>
  <c r="AG573" i="2"/>
  <c r="AG687" i="2"/>
  <c r="AG325" i="2"/>
  <c r="AG165" i="2"/>
  <c r="AG255" i="2"/>
  <c r="AG587" i="2"/>
  <c r="AG408" i="2"/>
  <c r="AG668" i="2"/>
  <c r="AG528" i="2"/>
  <c r="AG346" i="2"/>
  <c r="AG686" i="2"/>
  <c r="AG481" i="2"/>
  <c r="AG433" i="2"/>
  <c r="AG436" i="2"/>
  <c r="AG178" i="2"/>
  <c r="AG15" i="2"/>
  <c r="AG291" i="2"/>
  <c r="AG662" i="2"/>
  <c r="AG209" i="2"/>
  <c r="AG176" i="2"/>
  <c r="AG431" i="2"/>
  <c r="AG79" i="2"/>
  <c r="AG418" i="2"/>
  <c r="AG211" i="2"/>
  <c r="AG414" i="2"/>
  <c r="AG163" i="2"/>
  <c r="AG136" i="2"/>
  <c r="AG123" i="2"/>
  <c r="AG520" i="2"/>
  <c r="AG556" i="2"/>
  <c r="AG361" i="2"/>
  <c r="AG711" i="2"/>
  <c r="AG43" i="2"/>
  <c r="AG100" i="2"/>
  <c r="AG156" i="2"/>
  <c r="AG12" i="2"/>
  <c r="AG600" i="2"/>
  <c r="AG661" i="2"/>
  <c r="AG23" i="2"/>
  <c r="AG215" i="2"/>
  <c r="AG538" i="2"/>
  <c r="AG365" i="2"/>
  <c r="AG374" i="2"/>
  <c r="AG127" i="2"/>
  <c r="AG296" i="2"/>
  <c r="AG10" i="2"/>
  <c r="AG280" i="2"/>
  <c r="AG62" i="2"/>
  <c r="AG65" i="2"/>
  <c r="AG144" i="2"/>
  <c r="AG212" i="2"/>
  <c r="AG292" i="2"/>
  <c r="AG208" i="2"/>
  <c r="AG47" i="2"/>
  <c r="AG645" i="2"/>
  <c r="AG548" i="2"/>
  <c r="AG331" i="2"/>
  <c r="AG125" i="2"/>
  <c r="AG164" i="2"/>
  <c r="AG547" i="2"/>
  <c r="AG138" i="2"/>
  <c r="AG437" i="2"/>
  <c r="AG457" i="2"/>
  <c r="AG153" i="2"/>
  <c r="AG168" i="2"/>
  <c r="AG310" i="2"/>
  <c r="AG530" i="2"/>
  <c r="AG175" i="2"/>
  <c r="AG700" i="2"/>
  <c r="AG341" i="2"/>
  <c r="AG342" i="2"/>
  <c r="AG70" i="2"/>
  <c r="AG415" i="2"/>
  <c r="AG367" i="2"/>
  <c r="AG566" i="2"/>
  <c r="AG297" i="2"/>
  <c r="AG6" i="2"/>
  <c r="AG56" i="2"/>
  <c r="AG133" i="2"/>
  <c r="AG181" i="2"/>
  <c r="AG32" i="2"/>
  <c r="AG183" i="2"/>
  <c r="AG3" i="2"/>
  <c r="AG356" i="2"/>
  <c r="AG636" i="2"/>
  <c r="AG574" i="2"/>
  <c r="AG36" i="2"/>
  <c r="AG16" i="2"/>
  <c r="AG614" i="2"/>
  <c r="AG315" i="2"/>
  <c r="AG229" i="2"/>
  <c r="AG498" i="2"/>
  <c r="AG541" i="2"/>
  <c r="AG272" i="2"/>
  <c r="AG186" i="2"/>
  <c r="AG82" i="2"/>
  <c r="AG145" i="2"/>
  <c r="AG194" i="2"/>
  <c r="AG277" i="2"/>
  <c r="AG139" i="2"/>
  <c r="AG192" i="2"/>
  <c r="AG644" i="2"/>
  <c r="AG314" i="2"/>
  <c r="AG558" i="2"/>
  <c r="AG142" i="2"/>
  <c r="AG586" i="2"/>
  <c r="AG473" i="2"/>
  <c r="AG443" i="2"/>
  <c r="AG307" i="2"/>
  <c r="AG226" i="2"/>
  <c r="AG72" i="2"/>
  <c r="AG351" i="2"/>
  <c r="AG340" i="2"/>
  <c r="AG166" i="2"/>
  <c r="AG312" i="2"/>
  <c r="AG304" i="2"/>
  <c r="AG522" i="2"/>
  <c r="AG568" i="2"/>
  <c r="AG33" i="2"/>
  <c r="AG282" i="2"/>
  <c r="AG391" i="2"/>
  <c r="AG359" i="2"/>
  <c r="AG55" i="2"/>
  <c r="AG196" i="2"/>
  <c r="AG378" i="2"/>
  <c r="AG88" i="2"/>
  <c r="AG58" i="2"/>
  <c r="AG179" i="2"/>
  <c r="AG2" i="2"/>
  <c r="AG245" i="2"/>
  <c r="AG185" i="2"/>
  <c r="AG101" i="2"/>
  <c r="AG475" i="2"/>
  <c r="AG78" i="2"/>
  <c r="AG201" i="2"/>
  <c r="AG99" i="2"/>
  <c r="AG580" i="2"/>
  <c r="AG170" i="2"/>
  <c r="AG704" i="2"/>
  <c r="AG169" i="2"/>
  <c r="AG347" i="2"/>
  <c r="AG90" i="2"/>
  <c r="AG60" i="2"/>
  <c r="AG9" i="2"/>
  <c r="AG348" i="2"/>
  <c r="AG174" i="2"/>
  <c r="AG324" i="2"/>
  <c r="AG112" i="2"/>
  <c r="AG52" i="2"/>
  <c r="AG368" i="2"/>
  <c r="AG273" i="2"/>
  <c r="AG395" i="2"/>
  <c r="AG474" i="2"/>
  <c r="AG14" i="2"/>
  <c r="AG440" i="2"/>
  <c r="AG354" i="2"/>
  <c r="AG197" i="2"/>
  <c r="AG612" i="2"/>
  <c r="AG714" i="2"/>
  <c r="AG460" i="2"/>
  <c r="AG500" i="2"/>
  <c r="AG11" i="2"/>
  <c r="AG593" i="2"/>
  <c r="AG44" i="2"/>
  <c r="AG456" i="2"/>
  <c r="AG439" i="2"/>
  <c r="AG623" i="2"/>
  <c r="AG536" i="2"/>
  <c r="AG523" i="2"/>
  <c r="AG227" i="2"/>
  <c r="AG532" i="2"/>
  <c r="AG74" i="2"/>
  <c r="AG293" i="2"/>
  <c r="AG385" i="2"/>
  <c r="AG290" i="2"/>
  <c r="AG627" i="2"/>
  <c r="AG464" i="2"/>
  <c r="AG564" i="2"/>
  <c r="AG71" i="2"/>
  <c r="AG253" i="2"/>
  <c r="AG702" i="2"/>
  <c r="AG260" i="2"/>
  <c r="AG386" i="2"/>
  <c r="AG305" i="2"/>
  <c r="AG242" i="2"/>
  <c r="AG246" i="2"/>
  <c r="AG462" i="2"/>
  <c r="AG157" i="2"/>
  <c r="AG135" i="2"/>
  <c r="AG416" i="2"/>
  <c r="AG681" i="2"/>
  <c r="AG615" i="2"/>
  <c r="AG448" i="2"/>
  <c r="AG628" i="2"/>
  <c r="AG216" i="2"/>
  <c r="AG480" i="2"/>
  <c r="AG321" i="2"/>
  <c r="AG695" i="2"/>
  <c r="AG204" i="2"/>
  <c r="AG93" i="2"/>
  <c r="AG86" i="2"/>
  <c r="AG383" i="2"/>
  <c r="AG492" i="2"/>
  <c r="AG572" i="2"/>
  <c r="AG73" i="2"/>
  <c r="AG162" i="2"/>
  <c r="AG107" i="2"/>
  <c r="AG603" i="2"/>
  <c r="AG318" i="2"/>
  <c r="AG512" i="2"/>
  <c r="AG140" i="2"/>
  <c r="AG561" i="2"/>
  <c r="AG469" i="2"/>
  <c r="AG120" i="2"/>
  <c r="AG515" i="2"/>
  <c r="AG39" i="2"/>
  <c r="AG417" i="2"/>
  <c r="AG715" i="2"/>
  <c r="AG141" i="2"/>
  <c r="AG420" i="2"/>
  <c r="AG34" i="2"/>
  <c r="AG597" i="2"/>
  <c r="AG68" i="2"/>
  <c r="AG660" i="2"/>
  <c r="AG344" i="2"/>
  <c r="AG392" i="2"/>
  <c r="AG159" i="2"/>
  <c r="AG712" i="2"/>
  <c r="AG61" i="2"/>
  <c r="AG116" i="2"/>
  <c r="AG332" i="2"/>
  <c r="AG316" i="2"/>
  <c r="AG490" i="2"/>
  <c r="AG531" i="2"/>
  <c r="AG278" i="2"/>
  <c r="AG220" i="2"/>
  <c r="AG173" i="2"/>
  <c r="AG449" i="2"/>
  <c r="AG338" i="2"/>
  <c r="AG285" i="2"/>
  <c r="AG544" i="2"/>
  <c r="AG559" i="2"/>
  <c r="AG25" i="2"/>
  <c r="AG406" i="2"/>
  <c r="AG85" i="2"/>
  <c r="AG20" i="2"/>
  <c r="AG397" i="2"/>
  <c r="AG493" i="2"/>
  <c r="AG265" i="2"/>
  <c r="AG725" i="2"/>
  <c r="AG94" i="2"/>
  <c r="AG370" i="2"/>
  <c r="AG485" i="2"/>
  <c r="AG470" i="2"/>
  <c r="AG5" i="2"/>
  <c r="AG4" i="2"/>
  <c r="AG465" i="2"/>
  <c r="AG647" i="2"/>
  <c r="AG684" i="2"/>
  <c r="AG434" i="2"/>
  <c r="AG189" i="2"/>
  <c r="AG221" i="2"/>
  <c r="AG585" i="2"/>
  <c r="AG228" i="2"/>
  <c r="AG442" i="2"/>
  <c r="AG92" i="2"/>
  <c r="AG432" i="2"/>
  <c r="AG202" i="2"/>
  <c r="AG680" i="2"/>
  <c r="AG461" i="2"/>
  <c r="AG567" i="2"/>
  <c r="AG328" i="2"/>
  <c r="AG426" i="2"/>
  <c r="AG589" i="2"/>
  <c r="AG444" i="2"/>
  <c r="AG113" i="2"/>
  <c r="AG542" i="2"/>
  <c r="AG222" i="2"/>
  <c r="AG91" i="2"/>
  <c r="AG8" i="2"/>
  <c r="AG75" i="2"/>
  <c r="AG131" i="2"/>
  <c r="AG560" i="2"/>
  <c r="AG295" i="2"/>
  <c r="AG543" i="2"/>
  <c r="AG249" i="2"/>
  <c r="AG355" i="2"/>
  <c r="AG235" i="2"/>
  <c r="AG545" i="2"/>
  <c r="AG552" i="2"/>
  <c r="AG206" i="2"/>
  <c r="AG466" i="2"/>
  <c r="AG50" i="2"/>
  <c r="AG720" i="2"/>
  <c r="AG132" i="2"/>
  <c r="AG588" i="2"/>
  <c r="AG37" i="2"/>
  <c r="AG64" i="2"/>
  <c r="AG327" i="2"/>
  <c r="AG225" i="2"/>
  <c r="AG76" i="2"/>
  <c r="AG48" i="2"/>
  <c r="AG19" i="2"/>
  <c r="AG525" i="2"/>
  <c r="AG613" i="2"/>
  <c r="AG670" i="2"/>
  <c r="AG89" i="2"/>
  <c r="AG103" i="2"/>
  <c r="AG517" i="2"/>
  <c r="AG18" i="2"/>
  <c r="AG438" i="2"/>
  <c r="AG200" i="2"/>
  <c r="AG223" i="2"/>
  <c r="AG379" i="2"/>
  <c r="AG22" i="2"/>
  <c r="AG685" i="2"/>
  <c r="AG184" i="2"/>
  <c r="AG137" i="2"/>
  <c r="AG167" i="2"/>
  <c r="AG518" i="2"/>
  <c r="AG638" i="2"/>
  <c r="AG311" i="2"/>
  <c r="AG571" i="2"/>
  <c r="AG696" i="2"/>
  <c r="AG236" i="2"/>
  <c r="AG375" i="2"/>
  <c r="AG451" i="2"/>
  <c r="AG152" i="2"/>
  <c r="AG472" i="2"/>
  <c r="AG563" i="2"/>
  <c r="AG504" i="2"/>
  <c r="AG217" i="2"/>
  <c r="AG721" i="2"/>
  <c r="AG102" i="2"/>
  <c r="AG128" i="2"/>
  <c r="AG29" i="2"/>
  <c r="AG364" i="2"/>
  <c r="AG180" i="2"/>
  <c r="AG675" i="2"/>
  <c r="AG198" i="2"/>
  <c r="AG309" i="2"/>
  <c r="AG424" i="2"/>
  <c r="AG659" i="2"/>
  <c r="AG483" i="2"/>
  <c r="AG447" i="2"/>
  <c r="AG387" i="2"/>
  <c r="AG579" i="2"/>
  <c r="AG46" i="2"/>
  <c r="AG121" i="2"/>
  <c r="AG334" i="2"/>
  <c r="AG66" i="2"/>
  <c r="AG390" i="2"/>
  <c r="AG24" i="2"/>
  <c r="AG524" i="2"/>
  <c r="AG84" i="2"/>
  <c r="AG479" i="2"/>
  <c r="AG31" i="2"/>
  <c r="AG286" i="2"/>
  <c r="AG514" i="2"/>
  <c r="AG578" i="2"/>
  <c r="AG240" i="2"/>
  <c r="AG53" i="2"/>
  <c r="AG319" i="2"/>
  <c r="AG519" i="2"/>
  <c r="AG409" i="2"/>
  <c r="AG496" i="2"/>
  <c r="AG124" i="2"/>
  <c r="AG147" i="2"/>
  <c r="AG565" i="2"/>
  <c r="AG441" i="2"/>
  <c r="AG224" i="2"/>
  <c r="AG28" i="2"/>
  <c r="AG639" i="2"/>
  <c r="AG238" i="2"/>
  <c r="AG117" i="2"/>
  <c r="AG676" i="2"/>
  <c r="AG313" i="2"/>
  <c r="AG213" i="2"/>
  <c r="AG553" i="2"/>
  <c r="AG119" i="2"/>
  <c r="AG653" i="2"/>
  <c r="AG237" i="2"/>
  <c r="AG247" i="2"/>
  <c r="AG161" i="2"/>
  <c r="AG394" i="2"/>
  <c r="AG317" i="2"/>
  <c r="AG281" i="2"/>
  <c r="AG129" i="2"/>
  <c r="AG596" i="2"/>
  <c r="AG491" i="2"/>
  <c r="AG111" i="2"/>
  <c r="AG717" i="2"/>
  <c r="AG104" i="2"/>
  <c r="AG664" i="2"/>
  <c r="AG598" i="2"/>
  <c r="AG126" i="2"/>
  <c r="AG497" i="2"/>
  <c r="AG302" i="2"/>
  <c r="AG535" i="2"/>
  <c r="AG261" i="2"/>
  <c r="AG105" i="2"/>
  <c r="AG244" i="2"/>
  <c r="AG477" i="2"/>
  <c r="AG239" i="2"/>
  <c r="AG187" i="2"/>
  <c r="AG337" i="2"/>
  <c r="AG494" i="2"/>
  <c r="AG577" i="2"/>
  <c r="AG407" i="2"/>
  <c r="AG257" i="2"/>
  <c r="AG306" i="2"/>
  <c r="AG669" i="2"/>
  <c r="AG13" i="2"/>
  <c r="AG241" i="2"/>
  <c r="AG210" i="2"/>
  <c r="AG667" i="2"/>
  <c r="AG607" i="2"/>
  <c r="AG83" i="2"/>
  <c r="AG171" i="2"/>
  <c r="AG333" i="2"/>
  <c r="AG233" i="2"/>
  <c r="AG195" i="2"/>
  <c r="AG716" i="2"/>
  <c r="AG513" i="2"/>
  <c r="AG570" i="2"/>
  <c r="AG555" i="2"/>
  <c r="AG154" i="2"/>
  <c r="AG476" i="2"/>
  <c r="AG650" i="2"/>
  <c r="AG27" i="2"/>
  <c r="AG243" i="2"/>
  <c r="AG330" i="2"/>
  <c r="AG468" i="2"/>
  <c r="AG42" i="2"/>
  <c r="AG419" i="2"/>
  <c r="AG411" i="2"/>
  <c r="AG258" i="2"/>
  <c r="AG17" i="2"/>
  <c r="AG203" i="2"/>
  <c r="AG57" i="2"/>
  <c r="AG388" i="2"/>
  <c r="AG707" i="2"/>
  <c r="AG155" i="2"/>
  <c r="AG77" i="2"/>
  <c r="AG610" i="2"/>
  <c r="AG7" i="2"/>
  <c r="AG399" i="2"/>
  <c r="AG95" i="2"/>
  <c r="AG557" i="2"/>
  <c r="AG423" i="2"/>
  <c r="AG360" i="2"/>
  <c r="AG59" i="2"/>
  <c r="AG188" i="2"/>
  <c r="AG609" i="2"/>
  <c r="AG722" i="2"/>
  <c r="AG507" i="2"/>
  <c r="AG267" i="2"/>
  <c r="AG537" i="2"/>
  <c r="AG511" i="2"/>
  <c r="AG503" i="2"/>
  <c r="AG642" i="2"/>
  <c r="AG276" i="2"/>
  <c r="AG266" i="2"/>
  <c r="AG540" i="2"/>
  <c r="AG428" i="2"/>
  <c r="AG67" i="2"/>
  <c r="AG362" i="2"/>
  <c r="AG205" i="2"/>
  <c r="AG358" i="2"/>
  <c r="AG550" i="2"/>
  <c r="AG350" i="2"/>
  <c r="AG69" i="2"/>
  <c r="AG516" i="2"/>
  <c r="AG599" i="2"/>
  <c r="AG109" i="2"/>
  <c r="AG232" i="2"/>
  <c r="AG429" i="2"/>
  <c r="AG35" i="2"/>
  <c r="AG158" i="2"/>
  <c r="AG396" i="2"/>
  <c r="AG97" i="2"/>
  <c r="AG435" i="2"/>
  <c r="AG326" i="2"/>
  <c r="AG471" i="2"/>
  <c r="AG299" i="2"/>
  <c r="AG604" i="2"/>
  <c r="AG30" i="2"/>
  <c r="AG26" i="2"/>
  <c r="AG648" i="2"/>
  <c r="AG251" i="2"/>
  <c r="AG177" i="2"/>
  <c r="AG21" i="2"/>
  <c r="AG51" i="2"/>
  <c r="AG484" i="2"/>
  <c r="AG366" i="2"/>
  <c r="AG529" i="2"/>
  <c r="AG508" i="2"/>
  <c r="AG357" i="2"/>
  <c r="AG641" i="2"/>
  <c r="AG110" i="2"/>
  <c r="AG689" i="2"/>
  <c r="AG345" i="2"/>
  <c r="AG620" i="2"/>
  <c r="AG551" i="2"/>
  <c r="AG463" i="2"/>
  <c r="AG283" i="2"/>
  <c r="AG259" i="2"/>
  <c r="AG369" i="2"/>
  <c r="AG446" i="2"/>
  <c r="AG583" i="2"/>
  <c r="AG482" i="2"/>
  <c r="AG455" i="2"/>
  <c r="AG430" i="2"/>
  <c r="AG724" i="2"/>
  <c r="AG630" i="2"/>
  <c r="AG549" i="2"/>
  <c r="AG252" i="2"/>
  <c r="AG458" i="2"/>
  <c r="AG230" i="2"/>
  <c r="AG719" i="2"/>
  <c r="AG608" i="2"/>
  <c r="AG303" i="2"/>
  <c r="AG405" i="2"/>
  <c r="AG219" i="2"/>
  <c r="AG400" i="2"/>
  <c r="AG41" i="2"/>
  <c r="N16" i="3" s="1"/>
  <c r="AG81" i="2"/>
  <c r="AG323" i="2"/>
  <c r="AG190" i="2"/>
  <c r="AG172" i="2"/>
  <c r="AG372" i="2"/>
  <c r="AG384" i="2"/>
  <c r="AG718" i="2"/>
  <c r="AG425" i="2"/>
  <c r="AG287" i="2"/>
  <c r="AG671" i="2"/>
  <c r="AG336" i="2"/>
  <c r="AG453" i="2"/>
  <c r="AG633" i="2"/>
  <c r="AG45" i="2"/>
  <c r="AG298" i="2"/>
  <c r="AG40" i="2"/>
  <c r="AG320" i="2"/>
  <c r="AG602" i="2"/>
  <c r="AG632" i="2"/>
  <c r="AG646" i="2"/>
  <c r="AG678" i="2"/>
  <c r="AG672" i="2"/>
  <c r="AG329" i="2"/>
  <c r="AG284" i="2"/>
  <c r="AG590" i="2"/>
  <c r="AG87" i="2"/>
  <c r="AG595" i="2"/>
  <c r="AG381" i="2"/>
  <c r="AG151" i="2"/>
  <c r="AG63" i="2"/>
  <c r="AG322" i="2"/>
  <c r="AG130" i="2"/>
  <c r="AG546" i="2"/>
  <c r="AG274" i="2"/>
  <c r="AG413" i="2"/>
  <c r="AG690" i="2"/>
  <c r="AG422" i="2"/>
  <c r="AG49" i="2"/>
  <c r="AG275" i="2"/>
  <c r="AG398" i="2"/>
  <c r="AG38" i="2"/>
  <c r="AG412" i="2"/>
  <c r="AG486" i="2"/>
  <c r="AG701" i="2"/>
  <c r="AG234" i="2"/>
  <c r="AG697" i="2"/>
  <c r="AG182" i="2"/>
  <c r="AG262" i="2"/>
  <c r="AG149" i="2"/>
  <c r="AG160" i="2"/>
  <c r="AG54" i="2"/>
  <c r="AG703" i="2"/>
  <c r="AG98" i="2"/>
  <c r="AG148" i="2"/>
  <c r="AG207" i="2"/>
  <c r="AG404" i="2"/>
  <c r="AG264" i="2"/>
  <c r="AG363" i="2"/>
  <c r="AG459" i="2"/>
  <c r="AG114" i="2"/>
  <c r="AG268" i="2"/>
  <c r="AG150" i="2"/>
  <c r="AG605" i="2"/>
  <c r="AG191" i="2"/>
  <c r="AG606" i="2"/>
  <c r="AG115" i="2"/>
  <c r="AG699" i="2"/>
  <c r="AG118" i="2"/>
  <c r="AG554" i="2"/>
  <c r="AG263" i="2"/>
  <c r="AG631" i="2"/>
  <c r="AG134" i="2"/>
  <c r="AG376" i="2"/>
  <c r="AG619" i="2"/>
  <c r="AG106" i="2"/>
  <c r="AG581" i="2"/>
  <c r="AG501" i="2"/>
  <c r="AG199" i="2"/>
  <c r="AG214" i="2"/>
  <c r="AG335" i="2"/>
  <c r="AG467" i="2"/>
  <c r="AG521" i="2"/>
  <c r="AG666" i="2"/>
  <c r="AG380" i="2"/>
  <c r="AG352" i="2"/>
  <c r="AG96" i="2"/>
  <c r="AG618" i="2"/>
  <c r="AG80" i="2"/>
  <c r="AG709" i="2"/>
  <c r="AG288" i="2"/>
  <c r="AG640" i="2"/>
  <c r="AG637" i="2"/>
  <c r="AG611" i="2"/>
  <c r="AG562" i="2"/>
  <c r="AG705" i="2"/>
  <c r="AG270" i="2"/>
  <c r="AG478" i="2"/>
  <c r="AG682" i="2"/>
  <c r="AG294" i="2"/>
  <c r="AG143" i="2"/>
  <c r="AG616" i="2"/>
  <c r="AG621" i="2"/>
  <c r="AG601" i="2"/>
  <c r="AG488" i="2"/>
  <c r="AG502" i="2"/>
  <c r="AG343" i="2"/>
  <c r="AG193" i="2"/>
  <c r="AG289" i="2"/>
  <c r="AG652" i="2"/>
  <c r="AG108" i="2"/>
  <c r="AG231" i="2"/>
  <c r="AG582" i="2"/>
  <c r="AG122" i="2"/>
  <c r="AG301" i="2"/>
  <c r="AG300" i="2"/>
  <c r="AG389" i="2"/>
  <c r="AG308" i="2"/>
  <c r="AG382" i="2"/>
  <c r="AG692" i="2"/>
  <c r="AG377" i="2"/>
  <c r="AG688" i="2"/>
  <c r="AG534" i="2"/>
  <c r="AG569" i="2"/>
  <c r="AG339" i="2"/>
  <c r="AG218" i="2"/>
  <c r="AG349" i="2"/>
  <c r="AG248" i="2"/>
  <c r="AG427" i="2"/>
  <c r="AG655" i="2"/>
  <c r="AG643" i="2"/>
  <c r="AG495" i="2"/>
  <c r="AG256" i="2"/>
  <c r="AG594" i="2"/>
  <c r="AG656" i="2"/>
  <c r="AG146" i="2"/>
  <c r="AG450" i="2"/>
  <c r="AG506" i="2"/>
  <c r="AG510" i="2"/>
  <c r="AG693" i="2"/>
  <c r="AG505" i="2"/>
  <c r="AG269" i="2"/>
  <c r="AG575" i="2"/>
  <c r="AG509" i="2"/>
  <c r="AG527" i="2"/>
  <c r="AG677" i="2"/>
  <c r="AG489" i="2"/>
  <c r="AG250" i="2"/>
  <c r="AG487" i="2"/>
  <c r="AG373" i="2"/>
  <c r="AG584" i="2"/>
  <c r="AG353" i="2"/>
  <c r="AG271" i="2"/>
  <c r="AG626" i="2"/>
  <c r="AG624" i="2"/>
  <c r="AG539" i="2"/>
  <c r="AG403" i="2"/>
  <c r="AG673" i="2"/>
  <c r="AG445" i="2"/>
  <c r="AG713" i="2"/>
  <c r="AG452" i="2"/>
  <c r="AG371" i="2"/>
  <c r="AG663" i="2"/>
  <c r="AG254" i="2"/>
  <c r="AG698" i="2"/>
  <c r="AG629" i="2"/>
  <c r="AG634" i="2"/>
  <c r="AG421" i="2"/>
  <c r="AG591" i="2"/>
  <c r="AG592" i="2"/>
  <c r="AG401" i="2"/>
  <c r="AG279" i="2"/>
  <c r="AG393" i="2"/>
  <c r="AG694" i="2"/>
  <c r="AG526" i="2"/>
  <c r="AG499" i="2"/>
  <c r="AG454" i="2"/>
  <c r="AG665" i="2"/>
  <c r="AG674" i="2"/>
  <c r="AG617" i="2"/>
  <c r="AG410" i="2"/>
  <c r="AG658" i="2"/>
  <c r="AG622" i="2"/>
  <c r="AG625" i="2"/>
  <c r="AG683" i="2"/>
  <c r="AG576" i="2"/>
  <c r="AG710" i="2"/>
  <c r="AG654" i="2"/>
  <c r="AG679" i="2"/>
  <c r="AG533" i="2"/>
  <c r="AG706" i="2"/>
  <c r="AG635" i="2"/>
  <c r="AG649" i="2"/>
  <c r="AG657" i="2"/>
  <c r="AG708" i="2"/>
  <c r="AG651" i="2"/>
  <c r="AG691" i="2"/>
  <c r="AG723" i="2"/>
  <c r="AF402" i="2"/>
  <c r="AF573" i="2"/>
  <c r="AF687" i="2"/>
  <c r="AF325" i="2"/>
  <c r="AF165" i="2"/>
  <c r="AF255" i="2"/>
  <c r="AF587" i="2"/>
  <c r="AF408" i="2"/>
  <c r="AF668" i="2"/>
  <c r="AF528" i="2"/>
  <c r="AF346" i="2"/>
  <c r="AF686" i="2"/>
  <c r="AF481" i="2"/>
  <c r="AF433" i="2"/>
  <c r="AF436" i="2"/>
  <c r="AF178" i="2"/>
  <c r="AF15" i="2"/>
  <c r="AF291" i="2"/>
  <c r="AF662" i="2"/>
  <c r="AF209" i="2"/>
  <c r="AF176" i="2"/>
  <c r="AF431" i="2"/>
  <c r="AF79" i="2"/>
  <c r="AF418" i="2"/>
  <c r="AF211" i="2"/>
  <c r="AF414" i="2"/>
  <c r="AF163" i="2"/>
  <c r="AF136" i="2"/>
  <c r="AF123" i="2"/>
  <c r="AF520" i="2"/>
  <c r="AF556" i="2"/>
  <c r="AF361" i="2"/>
  <c r="AF711" i="2"/>
  <c r="AF43" i="2"/>
  <c r="AF100" i="2"/>
  <c r="AF156" i="2"/>
  <c r="AF12" i="2"/>
  <c r="AF600" i="2"/>
  <c r="AF661" i="2"/>
  <c r="AF23" i="2"/>
  <c r="AF215" i="2"/>
  <c r="AF538" i="2"/>
  <c r="AF365" i="2"/>
  <c r="AF374" i="2"/>
  <c r="AF127" i="2"/>
  <c r="AF296" i="2"/>
  <c r="AF10" i="2"/>
  <c r="AF280" i="2"/>
  <c r="AF62" i="2"/>
  <c r="AF65" i="2"/>
  <c r="AF144" i="2"/>
  <c r="AF212" i="2"/>
  <c r="AF292" i="2"/>
  <c r="AF208" i="2"/>
  <c r="AF47" i="2"/>
  <c r="AF645" i="2"/>
  <c r="AF548" i="2"/>
  <c r="AF331" i="2"/>
  <c r="AF125" i="2"/>
  <c r="AF164" i="2"/>
  <c r="AF547" i="2"/>
  <c r="AF138" i="2"/>
  <c r="AF437" i="2"/>
  <c r="AF457" i="2"/>
  <c r="AF153" i="2"/>
  <c r="AF168" i="2"/>
  <c r="AF310" i="2"/>
  <c r="AF530" i="2"/>
  <c r="AF175" i="2"/>
  <c r="AF700" i="2"/>
  <c r="AF341" i="2"/>
  <c r="AF342" i="2"/>
  <c r="AF70" i="2"/>
  <c r="AF415" i="2"/>
  <c r="AF367" i="2"/>
  <c r="AF566" i="2"/>
  <c r="AF297" i="2"/>
  <c r="AF6" i="2"/>
  <c r="AF56" i="2"/>
  <c r="AF133" i="2"/>
  <c r="AF181" i="2"/>
  <c r="AF32" i="2"/>
  <c r="AF183" i="2"/>
  <c r="AF3" i="2"/>
  <c r="AF356" i="2"/>
  <c r="AF636" i="2"/>
  <c r="AF574" i="2"/>
  <c r="AF36" i="2"/>
  <c r="AF16" i="2"/>
  <c r="AF614" i="2"/>
  <c r="AF315" i="2"/>
  <c r="AF229" i="2"/>
  <c r="AF498" i="2"/>
  <c r="AF541" i="2"/>
  <c r="AF272" i="2"/>
  <c r="AF186" i="2"/>
  <c r="AF82" i="2"/>
  <c r="AF145" i="2"/>
  <c r="AF194" i="2"/>
  <c r="AF277" i="2"/>
  <c r="AF139" i="2"/>
  <c r="AF192" i="2"/>
  <c r="AF644" i="2"/>
  <c r="AF314" i="2"/>
  <c r="AF558" i="2"/>
  <c r="AF142" i="2"/>
  <c r="AF586" i="2"/>
  <c r="AF473" i="2"/>
  <c r="AF443" i="2"/>
  <c r="AF307" i="2"/>
  <c r="AF226" i="2"/>
  <c r="AF72" i="2"/>
  <c r="AF351" i="2"/>
  <c r="AF340" i="2"/>
  <c r="AF166" i="2"/>
  <c r="AF312" i="2"/>
  <c r="AF304" i="2"/>
  <c r="AF522" i="2"/>
  <c r="AF568" i="2"/>
  <c r="AF33" i="2"/>
  <c r="AF282" i="2"/>
  <c r="AF391" i="2"/>
  <c r="AF359" i="2"/>
  <c r="AF55" i="2"/>
  <c r="AF196" i="2"/>
  <c r="AF378" i="2"/>
  <c r="AF88" i="2"/>
  <c r="AF58" i="2"/>
  <c r="AF179" i="2"/>
  <c r="AF2" i="2"/>
  <c r="AF245" i="2"/>
  <c r="AF185" i="2"/>
  <c r="AF101" i="2"/>
  <c r="AF475" i="2"/>
  <c r="AF78" i="2"/>
  <c r="AF201" i="2"/>
  <c r="AF99" i="2"/>
  <c r="AF580" i="2"/>
  <c r="AF170" i="2"/>
  <c r="AF704" i="2"/>
  <c r="AF169" i="2"/>
  <c r="AF347" i="2"/>
  <c r="AF90" i="2"/>
  <c r="AF60" i="2"/>
  <c r="AF9" i="2"/>
  <c r="AF348" i="2"/>
  <c r="AF174" i="2"/>
  <c r="AF324" i="2"/>
  <c r="AF112" i="2"/>
  <c r="AF52" i="2"/>
  <c r="AF368" i="2"/>
  <c r="AF273" i="2"/>
  <c r="AF395" i="2"/>
  <c r="AF474" i="2"/>
  <c r="AF14" i="2"/>
  <c r="AF440" i="2"/>
  <c r="AF354" i="2"/>
  <c r="AF197" i="2"/>
  <c r="AF612" i="2"/>
  <c r="AF714" i="2"/>
  <c r="AF460" i="2"/>
  <c r="AF500" i="2"/>
  <c r="AF11" i="2"/>
  <c r="AF593" i="2"/>
  <c r="AF44" i="2"/>
  <c r="AF456" i="2"/>
  <c r="AF439" i="2"/>
  <c r="AF623" i="2"/>
  <c r="AF536" i="2"/>
  <c r="AF523" i="2"/>
  <c r="AF227" i="2"/>
  <c r="AF532" i="2"/>
  <c r="AF74" i="2"/>
  <c r="AF293" i="2"/>
  <c r="AF385" i="2"/>
  <c r="AF290" i="2"/>
  <c r="AF627" i="2"/>
  <c r="AF464" i="2"/>
  <c r="AF564" i="2"/>
  <c r="AF71" i="2"/>
  <c r="AF253" i="2"/>
  <c r="AF702" i="2"/>
  <c r="AF260" i="2"/>
  <c r="AF386" i="2"/>
  <c r="AF305" i="2"/>
  <c r="AF242" i="2"/>
  <c r="AF246" i="2"/>
  <c r="AF462" i="2"/>
  <c r="AF157" i="2"/>
  <c r="AF135" i="2"/>
  <c r="AF416" i="2"/>
  <c r="AF681" i="2"/>
  <c r="AF615" i="2"/>
  <c r="AF448" i="2"/>
  <c r="AF628" i="2"/>
  <c r="AF216" i="2"/>
  <c r="AF480" i="2"/>
  <c r="AF321" i="2"/>
  <c r="AF695" i="2"/>
  <c r="AF204" i="2"/>
  <c r="AF93" i="2"/>
  <c r="AF86" i="2"/>
  <c r="AF383" i="2"/>
  <c r="AF492" i="2"/>
  <c r="AF572" i="2"/>
  <c r="AF73" i="2"/>
  <c r="AF162" i="2"/>
  <c r="AF107" i="2"/>
  <c r="AF603" i="2"/>
  <c r="AF318" i="2"/>
  <c r="AF512" i="2"/>
  <c r="AF140" i="2"/>
  <c r="AF561" i="2"/>
  <c r="AF469" i="2"/>
  <c r="AF120" i="2"/>
  <c r="AF515" i="2"/>
  <c r="AF39" i="2"/>
  <c r="AF417" i="2"/>
  <c r="AF715" i="2"/>
  <c r="AF141" i="2"/>
  <c r="AF420" i="2"/>
  <c r="AF34" i="2"/>
  <c r="AF597" i="2"/>
  <c r="AF68" i="2"/>
  <c r="AF660" i="2"/>
  <c r="AF344" i="2"/>
  <c r="AF392" i="2"/>
  <c r="AF159" i="2"/>
  <c r="AF712" i="2"/>
  <c r="AF61" i="2"/>
  <c r="AF116" i="2"/>
  <c r="AF332" i="2"/>
  <c r="AF316" i="2"/>
  <c r="AF490" i="2"/>
  <c r="AF531" i="2"/>
  <c r="AF278" i="2"/>
  <c r="AF220" i="2"/>
  <c r="AF173" i="2"/>
  <c r="AF449" i="2"/>
  <c r="AF338" i="2"/>
  <c r="AF285" i="2"/>
  <c r="AF544" i="2"/>
  <c r="AF559" i="2"/>
  <c r="AF25" i="2"/>
  <c r="AF406" i="2"/>
  <c r="AF85" i="2"/>
  <c r="AF20" i="2"/>
  <c r="AF397" i="2"/>
  <c r="AF493" i="2"/>
  <c r="AF265" i="2"/>
  <c r="AF725" i="2"/>
  <c r="AF94" i="2"/>
  <c r="AF370" i="2"/>
  <c r="AF485" i="2"/>
  <c r="AF470" i="2"/>
  <c r="AF5" i="2"/>
  <c r="AF4" i="2"/>
  <c r="AF465" i="2"/>
  <c r="AF647" i="2"/>
  <c r="AF684" i="2"/>
  <c r="AF434" i="2"/>
  <c r="AF189" i="2"/>
  <c r="AF221" i="2"/>
  <c r="AF585" i="2"/>
  <c r="AF228" i="2"/>
  <c r="AF442" i="2"/>
  <c r="AF92" i="2"/>
  <c r="AF432" i="2"/>
  <c r="AF202" i="2"/>
  <c r="AF680" i="2"/>
  <c r="AF461" i="2"/>
  <c r="AF567" i="2"/>
  <c r="AF328" i="2"/>
  <c r="AF426" i="2"/>
  <c r="AF589" i="2"/>
  <c r="AF444" i="2"/>
  <c r="AF113" i="2"/>
  <c r="AF542" i="2"/>
  <c r="AF222" i="2"/>
  <c r="AF91" i="2"/>
  <c r="AF8" i="2"/>
  <c r="AF75" i="2"/>
  <c r="AF131" i="2"/>
  <c r="AF560" i="2"/>
  <c r="AF295" i="2"/>
  <c r="AF543" i="2"/>
  <c r="AF249" i="2"/>
  <c r="AF355" i="2"/>
  <c r="AF235" i="2"/>
  <c r="AF545" i="2"/>
  <c r="AF552" i="2"/>
  <c r="AF206" i="2"/>
  <c r="AF466" i="2"/>
  <c r="AF50" i="2"/>
  <c r="AF720" i="2"/>
  <c r="AF132" i="2"/>
  <c r="AF588" i="2"/>
  <c r="AF37" i="2"/>
  <c r="AF64" i="2"/>
  <c r="AF327" i="2"/>
  <c r="AF225" i="2"/>
  <c r="AF76" i="2"/>
  <c r="AF48" i="2"/>
  <c r="AF19" i="2"/>
  <c r="AF525" i="2"/>
  <c r="AF613" i="2"/>
  <c r="AF670" i="2"/>
  <c r="AF89" i="2"/>
  <c r="AF103" i="2"/>
  <c r="AF517" i="2"/>
  <c r="AF18" i="2"/>
  <c r="AF438" i="2"/>
  <c r="AF200" i="2"/>
  <c r="AF223" i="2"/>
  <c r="AF379" i="2"/>
  <c r="AF22" i="2"/>
  <c r="AF685" i="2"/>
  <c r="AF184" i="2"/>
  <c r="AF137" i="2"/>
  <c r="AF167" i="2"/>
  <c r="AF518" i="2"/>
  <c r="AF638" i="2"/>
  <c r="AF311" i="2"/>
  <c r="AF571" i="2"/>
  <c r="AF696" i="2"/>
  <c r="AF236" i="2"/>
  <c r="AF375" i="2"/>
  <c r="AF451" i="2"/>
  <c r="AF152" i="2"/>
  <c r="AF472" i="2"/>
  <c r="AF563" i="2"/>
  <c r="AF504" i="2"/>
  <c r="AF217" i="2"/>
  <c r="AF721" i="2"/>
  <c r="AF102" i="2"/>
  <c r="AF128" i="2"/>
  <c r="AF29" i="2"/>
  <c r="AF364" i="2"/>
  <c r="AF180" i="2"/>
  <c r="AF675" i="2"/>
  <c r="AF198" i="2"/>
  <c r="AF309" i="2"/>
  <c r="AF424" i="2"/>
  <c r="AF659" i="2"/>
  <c r="AF483" i="2"/>
  <c r="AF447" i="2"/>
  <c r="AF387" i="2"/>
  <c r="AF579" i="2"/>
  <c r="AF46" i="2"/>
  <c r="AF121" i="2"/>
  <c r="AF334" i="2"/>
  <c r="AF66" i="2"/>
  <c r="AF390" i="2"/>
  <c r="AF24" i="2"/>
  <c r="AF524" i="2"/>
  <c r="AF84" i="2"/>
  <c r="AF479" i="2"/>
  <c r="AF31" i="2"/>
  <c r="AF286" i="2"/>
  <c r="AF514" i="2"/>
  <c r="AF578" i="2"/>
  <c r="AF240" i="2"/>
  <c r="AF53" i="2"/>
  <c r="AF319" i="2"/>
  <c r="AF519" i="2"/>
  <c r="AF409" i="2"/>
  <c r="AF496" i="2"/>
  <c r="AF124" i="2"/>
  <c r="AF147" i="2"/>
  <c r="AF565" i="2"/>
  <c r="AF441" i="2"/>
  <c r="AF224" i="2"/>
  <c r="AF28" i="2"/>
  <c r="AF639" i="2"/>
  <c r="AF238" i="2"/>
  <c r="AF117" i="2"/>
  <c r="AF676" i="2"/>
  <c r="AF313" i="2"/>
  <c r="AF213" i="2"/>
  <c r="AF553" i="2"/>
  <c r="AF119" i="2"/>
  <c r="AF653" i="2"/>
  <c r="AF237" i="2"/>
  <c r="AF247" i="2"/>
  <c r="AF161" i="2"/>
  <c r="AF394" i="2"/>
  <c r="AF317" i="2"/>
  <c r="AF281" i="2"/>
  <c r="AF129" i="2"/>
  <c r="AF596" i="2"/>
  <c r="AF491" i="2"/>
  <c r="AF111" i="2"/>
  <c r="AF717" i="2"/>
  <c r="AF104" i="2"/>
  <c r="AF664" i="2"/>
  <c r="AF598" i="2"/>
  <c r="AF126" i="2"/>
  <c r="AF497" i="2"/>
  <c r="AF302" i="2"/>
  <c r="AF535" i="2"/>
  <c r="AF261" i="2"/>
  <c r="AF105" i="2"/>
  <c r="AF244" i="2"/>
  <c r="AF477" i="2"/>
  <c r="AF239" i="2"/>
  <c r="AF187" i="2"/>
  <c r="AF337" i="2"/>
  <c r="AF494" i="2"/>
  <c r="AF577" i="2"/>
  <c r="AF407" i="2"/>
  <c r="AF257" i="2"/>
  <c r="AF306" i="2"/>
  <c r="AF669" i="2"/>
  <c r="AF13" i="2"/>
  <c r="AF241" i="2"/>
  <c r="AF210" i="2"/>
  <c r="AF667" i="2"/>
  <c r="AF607" i="2"/>
  <c r="AF83" i="2"/>
  <c r="AF171" i="2"/>
  <c r="AF333" i="2"/>
  <c r="AF233" i="2"/>
  <c r="AF195" i="2"/>
  <c r="AF716" i="2"/>
  <c r="AF513" i="2"/>
  <c r="AF570" i="2"/>
  <c r="AF555" i="2"/>
  <c r="AF154" i="2"/>
  <c r="AF476" i="2"/>
  <c r="AF650" i="2"/>
  <c r="AF27" i="2"/>
  <c r="AF243" i="2"/>
  <c r="AF330" i="2"/>
  <c r="AF468" i="2"/>
  <c r="AF42" i="2"/>
  <c r="AF419" i="2"/>
  <c r="AF411" i="2"/>
  <c r="AF258" i="2"/>
  <c r="AF17" i="2"/>
  <c r="AF203" i="2"/>
  <c r="AF57" i="2"/>
  <c r="AF388" i="2"/>
  <c r="AF707" i="2"/>
  <c r="AF155" i="2"/>
  <c r="AF77" i="2"/>
  <c r="AF610" i="2"/>
  <c r="AF7" i="2"/>
  <c r="AF399" i="2"/>
  <c r="AF95" i="2"/>
  <c r="AF557" i="2"/>
  <c r="AF423" i="2"/>
  <c r="AF360" i="2"/>
  <c r="AF59" i="2"/>
  <c r="AF188" i="2"/>
  <c r="AF609" i="2"/>
  <c r="AF722" i="2"/>
  <c r="AF507" i="2"/>
  <c r="AF267" i="2"/>
  <c r="AF537" i="2"/>
  <c r="AF511" i="2"/>
  <c r="AF503" i="2"/>
  <c r="AF642" i="2"/>
  <c r="AF276" i="2"/>
  <c r="AF266" i="2"/>
  <c r="AF540" i="2"/>
  <c r="AF428" i="2"/>
  <c r="AF67" i="2"/>
  <c r="AF362" i="2"/>
  <c r="AF205" i="2"/>
  <c r="AF358" i="2"/>
  <c r="AF550" i="2"/>
  <c r="AF350" i="2"/>
  <c r="AF69" i="2"/>
  <c r="AF516" i="2"/>
  <c r="AF599" i="2"/>
  <c r="AF109" i="2"/>
  <c r="AF232" i="2"/>
  <c r="AF429" i="2"/>
  <c r="AF35" i="2"/>
  <c r="AF158" i="2"/>
  <c r="AF396" i="2"/>
  <c r="AF97" i="2"/>
  <c r="AF435" i="2"/>
  <c r="AF326" i="2"/>
  <c r="AF471" i="2"/>
  <c r="AF299" i="2"/>
  <c r="AF604" i="2"/>
  <c r="AF30" i="2"/>
  <c r="AF26" i="2"/>
  <c r="AF648" i="2"/>
  <c r="AF251" i="2"/>
  <c r="AF177" i="2"/>
  <c r="AF21" i="2"/>
  <c r="AF51" i="2"/>
  <c r="AF484" i="2"/>
  <c r="AF366" i="2"/>
  <c r="AF529" i="2"/>
  <c r="AF508" i="2"/>
  <c r="AF357" i="2"/>
  <c r="AF641" i="2"/>
  <c r="AF110" i="2"/>
  <c r="AF689" i="2"/>
  <c r="AF345" i="2"/>
  <c r="AF620" i="2"/>
  <c r="AF551" i="2"/>
  <c r="AF463" i="2"/>
  <c r="AF283" i="2"/>
  <c r="AF259" i="2"/>
  <c r="AF369" i="2"/>
  <c r="AF446" i="2"/>
  <c r="AF583" i="2"/>
  <c r="AF482" i="2"/>
  <c r="AF455" i="2"/>
  <c r="AF430" i="2"/>
  <c r="AF724" i="2"/>
  <c r="AF630" i="2"/>
  <c r="AF549" i="2"/>
  <c r="AF252" i="2"/>
  <c r="AF458" i="2"/>
  <c r="AF230" i="2"/>
  <c r="AF719" i="2"/>
  <c r="AF608" i="2"/>
  <c r="AF303" i="2"/>
  <c r="AF405" i="2"/>
  <c r="AF219" i="2"/>
  <c r="AF400" i="2"/>
  <c r="AF41" i="2"/>
  <c r="AF81" i="2"/>
  <c r="AF323" i="2"/>
  <c r="AF190" i="2"/>
  <c r="AF172" i="2"/>
  <c r="AF372" i="2"/>
  <c r="AF384" i="2"/>
  <c r="AF718" i="2"/>
  <c r="AF425" i="2"/>
  <c r="AF287" i="2"/>
  <c r="AF671" i="2"/>
  <c r="AF336" i="2"/>
  <c r="AF453" i="2"/>
  <c r="AF633" i="2"/>
  <c r="AF45" i="2"/>
  <c r="AF298" i="2"/>
  <c r="AF40" i="2"/>
  <c r="AF320" i="2"/>
  <c r="AF602" i="2"/>
  <c r="AF632" i="2"/>
  <c r="AF646" i="2"/>
  <c r="AF678" i="2"/>
  <c r="AF672" i="2"/>
  <c r="AF329" i="2"/>
  <c r="AF284" i="2"/>
  <c r="AF590" i="2"/>
  <c r="AF87" i="2"/>
  <c r="AF595" i="2"/>
  <c r="AF381" i="2"/>
  <c r="AF151" i="2"/>
  <c r="AF63" i="2"/>
  <c r="AF322" i="2"/>
  <c r="AF130" i="2"/>
  <c r="AF546" i="2"/>
  <c r="AF274" i="2"/>
  <c r="AF413" i="2"/>
  <c r="AF690" i="2"/>
  <c r="AF422" i="2"/>
  <c r="AF49" i="2"/>
  <c r="AF275" i="2"/>
  <c r="AF398" i="2"/>
  <c r="AF38" i="2"/>
  <c r="AF412" i="2"/>
  <c r="AF486" i="2"/>
  <c r="AF701" i="2"/>
  <c r="AF234" i="2"/>
  <c r="AF697" i="2"/>
  <c r="AF182" i="2"/>
  <c r="AF262" i="2"/>
  <c r="AF149" i="2"/>
  <c r="AF160" i="2"/>
  <c r="AF54" i="2"/>
  <c r="AF703" i="2"/>
  <c r="AF98" i="2"/>
  <c r="AF148" i="2"/>
  <c r="AF207" i="2"/>
  <c r="AF404" i="2"/>
  <c r="AF264" i="2"/>
  <c r="AF363" i="2"/>
  <c r="AF459" i="2"/>
  <c r="AF114" i="2"/>
  <c r="AF268" i="2"/>
  <c r="AF150" i="2"/>
  <c r="AF605" i="2"/>
  <c r="AF191" i="2"/>
  <c r="AF606" i="2"/>
  <c r="AF115" i="2"/>
  <c r="AF699" i="2"/>
  <c r="AF118" i="2"/>
  <c r="AF554" i="2"/>
  <c r="AF263" i="2"/>
  <c r="AF631" i="2"/>
  <c r="AF134" i="2"/>
  <c r="AF376" i="2"/>
  <c r="AF619" i="2"/>
  <c r="AF106" i="2"/>
  <c r="AF581" i="2"/>
  <c r="AF501" i="2"/>
  <c r="AF199" i="2"/>
  <c r="AF214" i="2"/>
  <c r="AF335" i="2"/>
  <c r="AF467" i="2"/>
  <c r="AF521" i="2"/>
  <c r="AF666" i="2"/>
  <c r="AF380" i="2"/>
  <c r="AF352" i="2"/>
  <c r="AF96" i="2"/>
  <c r="AF618" i="2"/>
  <c r="AF80" i="2"/>
  <c r="AF709" i="2"/>
  <c r="AF288" i="2"/>
  <c r="AF640" i="2"/>
  <c r="AF637" i="2"/>
  <c r="AF611" i="2"/>
  <c r="AF562" i="2"/>
  <c r="AF705" i="2"/>
  <c r="AF270" i="2"/>
  <c r="AF478" i="2"/>
  <c r="AF682" i="2"/>
  <c r="AF294" i="2"/>
  <c r="AF143" i="2"/>
  <c r="AF616" i="2"/>
  <c r="AF621" i="2"/>
  <c r="AF601" i="2"/>
  <c r="AF488" i="2"/>
  <c r="AF502" i="2"/>
  <c r="AF343" i="2"/>
  <c r="AF193" i="2"/>
  <c r="AF289" i="2"/>
  <c r="AF652" i="2"/>
  <c r="AF108" i="2"/>
  <c r="AF231" i="2"/>
  <c r="AF582" i="2"/>
  <c r="AF122" i="2"/>
  <c r="AF301" i="2"/>
  <c r="AF300" i="2"/>
  <c r="AF389" i="2"/>
  <c r="AF308" i="2"/>
  <c r="AF382" i="2"/>
  <c r="AF692" i="2"/>
  <c r="AF377" i="2"/>
  <c r="AF688" i="2"/>
  <c r="AF534" i="2"/>
  <c r="AF569" i="2"/>
  <c r="AF339" i="2"/>
  <c r="AF218" i="2"/>
  <c r="AF349" i="2"/>
  <c r="AF248" i="2"/>
  <c r="AF427" i="2"/>
  <c r="AF655" i="2"/>
  <c r="AF643" i="2"/>
  <c r="AF495" i="2"/>
  <c r="AF256" i="2"/>
  <c r="AF594" i="2"/>
  <c r="AF656" i="2"/>
  <c r="AF146" i="2"/>
  <c r="AF450" i="2"/>
  <c r="AF506" i="2"/>
  <c r="AF510" i="2"/>
  <c r="AF693" i="2"/>
  <c r="AF505" i="2"/>
  <c r="AF269" i="2"/>
  <c r="AF575" i="2"/>
  <c r="AF509" i="2"/>
  <c r="AF527" i="2"/>
  <c r="AF677" i="2"/>
  <c r="AF489" i="2"/>
  <c r="AF250" i="2"/>
  <c r="AF487" i="2"/>
  <c r="AF373" i="2"/>
  <c r="AF584" i="2"/>
  <c r="AF353" i="2"/>
  <c r="AF271" i="2"/>
  <c r="AF626" i="2"/>
  <c r="AF624" i="2"/>
  <c r="AF539" i="2"/>
  <c r="AF403" i="2"/>
  <c r="AF673" i="2"/>
  <c r="AF445" i="2"/>
  <c r="AF713" i="2"/>
  <c r="AF452" i="2"/>
  <c r="AF371" i="2"/>
  <c r="AF663" i="2"/>
  <c r="AF254" i="2"/>
  <c r="AF698" i="2"/>
  <c r="AF629" i="2"/>
  <c r="AF634" i="2"/>
  <c r="AF421" i="2"/>
  <c r="AF591" i="2"/>
  <c r="AF592" i="2"/>
  <c r="AF401" i="2"/>
  <c r="AF279" i="2"/>
  <c r="AF393" i="2"/>
  <c r="AF694" i="2"/>
  <c r="AF526" i="2"/>
  <c r="AF499" i="2"/>
  <c r="AF454" i="2"/>
  <c r="AF665" i="2"/>
  <c r="AF674" i="2"/>
  <c r="AF617" i="2"/>
  <c r="AF410" i="2"/>
  <c r="AF658" i="2"/>
  <c r="AF622" i="2"/>
  <c r="AF625" i="2"/>
  <c r="AF683" i="2"/>
  <c r="AF576" i="2"/>
  <c r="AF710" i="2"/>
  <c r="AF654" i="2"/>
  <c r="AF679" i="2"/>
  <c r="AF533" i="2"/>
  <c r="AF706" i="2"/>
  <c r="AF635" i="2"/>
  <c r="AF649" i="2"/>
  <c r="AF657" i="2"/>
  <c r="AF708" i="2"/>
  <c r="AF651" i="2"/>
  <c r="AF691" i="2"/>
  <c r="AF723" i="2"/>
  <c r="AE402" i="2"/>
  <c r="AE573" i="2"/>
  <c r="AE687" i="2"/>
  <c r="AE325" i="2"/>
  <c r="AE165" i="2"/>
  <c r="AE255" i="2"/>
  <c r="AE587" i="2"/>
  <c r="AE408" i="2"/>
  <c r="AE668" i="2"/>
  <c r="AE528" i="2"/>
  <c r="AE346" i="2"/>
  <c r="AE686" i="2"/>
  <c r="AE481" i="2"/>
  <c r="AE433" i="2"/>
  <c r="AE436" i="2"/>
  <c r="AE178" i="2"/>
  <c r="AE15" i="2"/>
  <c r="AE291" i="2"/>
  <c r="AE662" i="2"/>
  <c r="AE209" i="2"/>
  <c r="AE176" i="2"/>
  <c r="AE431" i="2"/>
  <c r="AE79" i="2"/>
  <c r="AE418" i="2"/>
  <c r="AE211" i="2"/>
  <c r="AE414" i="2"/>
  <c r="AE163" i="2"/>
  <c r="AE136" i="2"/>
  <c r="AE123" i="2"/>
  <c r="AE520" i="2"/>
  <c r="AE556" i="2"/>
  <c r="AE361" i="2"/>
  <c r="AE711" i="2"/>
  <c r="AE43" i="2"/>
  <c r="AE100" i="2"/>
  <c r="AE156" i="2"/>
  <c r="AE12" i="2"/>
  <c r="AE600" i="2"/>
  <c r="AE661" i="2"/>
  <c r="AE23" i="2"/>
  <c r="AE215" i="2"/>
  <c r="AE538" i="2"/>
  <c r="AE365" i="2"/>
  <c r="AE374" i="2"/>
  <c r="AE127" i="2"/>
  <c r="AE296" i="2"/>
  <c r="AE10" i="2"/>
  <c r="AE280" i="2"/>
  <c r="AE62" i="2"/>
  <c r="AE65" i="2"/>
  <c r="AE144" i="2"/>
  <c r="AE212" i="2"/>
  <c r="AE292" i="2"/>
  <c r="AE208" i="2"/>
  <c r="AE47" i="2"/>
  <c r="AE645" i="2"/>
  <c r="AE548" i="2"/>
  <c r="AE331" i="2"/>
  <c r="AE125" i="2"/>
  <c r="AE164" i="2"/>
  <c r="AE547" i="2"/>
  <c r="AE138" i="2"/>
  <c r="AE437" i="2"/>
  <c r="AE457" i="2"/>
  <c r="AE153" i="2"/>
  <c r="AE168" i="2"/>
  <c r="AE310" i="2"/>
  <c r="AE530" i="2"/>
  <c r="AE175" i="2"/>
  <c r="AE700" i="2"/>
  <c r="AE341" i="2"/>
  <c r="AE342" i="2"/>
  <c r="AE70" i="2"/>
  <c r="AE415" i="2"/>
  <c r="AE367" i="2"/>
  <c r="AE566" i="2"/>
  <c r="AE297" i="2"/>
  <c r="AE6" i="2"/>
  <c r="AE56" i="2"/>
  <c r="AE133" i="2"/>
  <c r="AE181" i="2"/>
  <c r="AE32" i="2"/>
  <c r="AE183" i="2"/>
  <c r="AE3" i="2"/>
  <c r="AE356" i="2"/>
  <c r="AE636" i="2"/>
  <c r="AE574" i="2"/>
  <c r="AE36" i="2"/>
  <c r="AE16" i="2"/>
  <c r="AE614" i="2"/>
  <c r="AE315" i="2"/>
  <c r="AE229" i="2"/>
  <c r="AE498" i="2"/>
  <c r="AE541" i="2"/>
  <c r="AE272" i="2"/>
  <c r="AE186" i="2"/>
  <c r="AE82" i="2"/>
  <c r="AE145" i="2"/>
  <c r="AE194" i="2"/>
  <c r="AE277" i="2"/>
  <c r="AE139" i="2"/>
  <c r="AE192" i="2"/>
  <c r="AE644" i="2"/>
  <c r="AE314" i="2"/>
  <c r="AE558" i="2"/>
  <c r="AE142" i="2"/>
  <c r="AE586" i="2"/>
  <c r="AE473" i="2"/>
  <c r="AE443" i="2"/>
  <c r="AE307" i="2"/>
  <c r="AE226" i="2"/>
  <c r="AE72" i="2"/>
  <c r="AE351" i="2"/>
  <c r="AE340" i="2"/>
  <c r="AE166" i="2"/>
  <c r="AE312" i="2"/>
  <c r="AE304" i="2"/>
  <c r="AE522" i="2"/>
  <c r="AE568" i="2"/>
  <c r="AE33" i="2"/>
  <c r="AE282" i="2"/>
  <c r="AE391" i="2"/>
  <c r="AE359" i="2"/>
  <c r="AE55" i="2"/>
  <c r="AE196" i="2"/>
  <c r="AE378" i="2"/>
  <c r="AE88" i="2"/>
  <c r="AE58" i="2"/>
  <c r="AE179" i="2"/>
  <c r="AE2" i="2"/>
  <c r="AE245" i="2"/>
  <c r="AE185" i="2"/>
  <c r="AE101" i="2"/>
  <c r="AE475" i="2"/>
  <c r="AE78" i="2"/>
  <c r="AE201" i="2"/>
  <c r="AE99" i="2"/>
  <c r="AE580" i="2"/>
  <c r="AE170" i="2"/>
  <c r="AE704" i="2"/>
  <c r="AE169" i="2"/>
  <c r="AE347" i="2"/>
  <c r="AE90" i="2"/>
  <c r="AE60" i="2"/>
  <c r="AE9" i="2"/>
  <c r="AE348" i="2"/>
  <c r="AE174" i="2"/>
  <c r="AE324" i="2"/>
  <c r="AE112" i="2"/>
  <c r="AE52" i="2"/>
  <c r="AE368" i="2"/>
  <c r="AE273" i="2"/>
  <c r="AE395" i="2"/>
  <c r="AE474" i="2"/>
  <c r="AE14" i="2"/>
  <c r="AE440" i="2"/>
  <c r="AE354" i="2"/>
  <c r="AE197" i="2"/>
  <c r="AE612" i="2"/>
  <c r="AE714" i="2"/>
  <c r="AE460" i="2"/>
  <c r="AE500" i="2"/>
  <c r="AE11" i="2"/>
  <c r="AE593" i="2"/>
  <c r="AE44" i="2"/>
  <c r="AE456" i="2"/>
  <c r="AE439" i="2"/>
  <c r="AE623" i="2"/>
  <c r="AE536" i="2"/>
  <c r="AE523" i="2"/>
  <c r="AE227" i="2"/>
  <c r="AE532" i="2"/>
  <c r="AE74" i="2"/>
  <c r="AE293" i="2"/>
  <c r="AE385" i="2"/>
  <c r="AE290" i="2"/>
  <c r="AE627" i="2"/>
  <c r="AE464" i="2"/>
  <c r="AE564" i="2"/>
  <c r="AE71" i="2"/>
  <c r="AE253" i="2"/>
  <c r="AE702" i="2"/>
  <c r="AE260" i="2"/>
  <c r="AE386" i="2"/>
  <c r="AE305" i="2"/>
  <c r="AE242" i="2"/>
  <c r="AE246" i="2"/>
  <c r="AE462" i="2"/>
  <c r="AE157" i="2"/>
  <c r="AE135" i="2"/>
  <c r="AE416" i="2"/>
  <c r="AE681" i="2"/>
  <c r="AE615" i="2"/>
  <c r="AE448" i="2"/>
  <c r="AE628" i="2"/>
  <c r="AE216" i="2"/>
  <c r="AE480" i="2"/>
  <c r="AE321" i="2"/>
  <c r="AE695" i="2"/>
  <c r="AE204" i="2"/>
  <c r="AE93" i="2"/>
  <c r="AE86" i="2"/>
  <c r="AE383" i="2"/>
  <c r="AE492" i="2"/>
  <c r="AE572" i="2"/>
  <c r="AE73" i="2"/>
  <c r="AE162" i="2"/>
  <c r="AE107" i="2"/>
  <c r="AE603" i="2"/>
  <c r="AE318" i="2"/>
  <c r="AE512" i="2"/>
  <c r="AE140" i="2"/>
  <c r="AE561" i="2"/>
  <c r="AE469" i="2"/>
  <c r="AE120" i="2"/>
  <c r="AE515" i="2"/>
  <c r="AE39" i="2"/>
  <c r="AE417" i="2"/>
  <c r="AE715" i="2"/>
  <c r="AE141" i="2"/>
  <c r="AE420" i="2"/>
  <c r="AE34" i="2"/>
  <c r="AE597" i="2"/>
  <c r="AE68" i="2"/>
  <c r="AE660" i="2"/>
  <c r="AE344" i="2"/>
  <c r="AE392" i="2"/>
  <c r="AE159" i="2"/>
  <c r="AE712" i="2"/>
  <c r="AE61" i="2"/>
  <c r="AE116" i="2"/>
  <c r="AE332" i="2"/>
  <c r="AE316" i="2"/>
  <c r="AE490" i="2"/>
  <c r="AE531" i="2"/>
  <c r="AE278" i="2"/>
  <c r="AE220" i="2"/>
  <c r="AE173" i="2"/>
  <c r="AE449" i="2"/>
  <c r="AE338" i="2"/>
  <c r="AE285" i="2"/>
  <c r="AE544" i="2"/>
  <c r="AE559" i="2"/>
  <c r="AE25" i="2"/>
  <c r="AE406" i="2"/>
  <c r="AE85" i="2"/>
  <c r="AE20" i="2"/>
  <c r="AE397" i="2"/>
  <c r="AE493" i="2"/>
  <c r="AE265" i="2"/>
  <c r="AE725" i="2"/>
  <c r="AE94" i="2"/>
  <c r="AE370" i="2"/>
  <c r="AE485" i="2"/>
  <c r="AE470" i="2"/>
  <c r="AE5" i="2"/>
  <c r="AE4" i="2"/>
  <c r="AE465" i="2"/>
  <c r="AE647" i="2"/>
  <c r="AE684" i="2"/>
  <c r="AE434" i="2"/>
  <c r="AE189" i="2"/>
  <c r="AE221" i="2"/>
  <c r="AE585" i="2"/>
  <c r="AE228" i="2"/>
  <c r="AE442" i="2"/>
  <c r="AE92" i="2"/>
  <c r="AE432" i="2"/>
  <c r="AE202" i="2"/>
  <c r="AE680" i="2"/>
  <c r="AE461" i="2"/>
  <c r="AE567" i="2"/>
  <c r="AE328" i="2"/>
  <c r="AE426" i="2"/>
  <c r="AE589" i="2"/>
  <c r="AE444" i="2"/>
  <c r="AE113" i="2"/>
  <c r="AE542" i="2"/>
  <c r="AE222" i="2"/>
  <c r="AE91" i="2"/>
  <c r="AE8" i="2"/>
  <c r="AE75" i="2"/>
  <c r="AE131" i="2"/>
  <c r="AE560" i="2"/>
  <c r="AE295" i="2"/>
  <c r="AE543" i="2"/>
  <c r="AE249" i="2"/>
  <c r="AE355" i="2"/>
  <c r="AE235" i="2"/>
  <c r="AE545" i="2"/>
  <c r="AE552" i="2"/>
  <c r="AE206" i="2"/>
  <c r="AE466" i="2"/>
  <c r="AE50" i="2"/>
  <c r="AE720" i="2"/>
  <c r="AE132" i="2"/>
  <c r="AE588" i="2"/>
  <c r="AE37" i="2"/>
  <c r="AE64" i="2"/>
  <c r="AE327" i="2"/>
  <c r="AE225" i="2"/>
  <c r="AE76" i="2"/>
  <c r="AE48" i="2"/>
  <c r="AE19" i="2"/>
  <c r="AE525" i="2"/>
  <c r="AE613" i="2"/>
  <c r="AE670" i="2"/>
  <c r="AE89" i="2"/>
  <c r="AE103" i="2"/>
  <c r="AE517" i="2"/>
  <c r="AE18" i="2"/>
  <c r="AE438" i="2"/>
  <c r="AE200" i="2"/>
  <c r="AE223" i="2"/>
  <c r="AE379" i="2"/>
  <c r="AE22" i="2"/>
  <c r="AE685" i="2"/>
  <c r="AE184" i="2"/>
  <c r="AE137" i="2"/>
  <c r="AE167" i="2"/>
  <c r="AE518" i="2"/>
  <c r="AE638" i="2"/>
  <c r="AE311" i="2"/>
  <c r="AE571" i="2"/>
  <c r="AE696" i="2"/>
  <c r="AE236" i="2"/>
  <c r="AE375" i="2"/>
  <c r="AE451" i="2"/>
  <c r="AE152" i="2"/>
  <c r="AE472" i="2"/>
  <c r="AE563" i="2"/>
  <c r="AE504" i="2"/>
  <c r="AE217" i="2"/>
  <c r="AE721" i="2"/>
  <c r="AE102" i="2"/>
  <c r="AE128" i="2"/>
  <c r="AE29" i="2"/>
  <c r="AE364" i="2"/>
  <c r="AE180" i="2"/>
  <c r="AE675" i="2"/>
  <c r="AE198" i="2"/>
  <c r="AE309" i="2"/>
  <c r="AE424" i="2"/>
  <c r="AE659" i="2"/>
  <c r="AE483" i="2"/>
  <c r="AE447" i="2"/>
  <c r="AE387" i="2"/>
  <c r="AE579" i="2"/>
  <c r="AE46" i="2"/>
  <c r="AE121" i="2"/>
  <c r="AE334" i="2"/>
  <c r="AE66" i="2"/>
  <c r="AE390" i="2"/>
  <c r="AE24" i="2"/>
  <c r="AE524" i="2"/>
  <c r="AE84" i="2"/>
  <c r="AE479" i="2"/>
  <c r="AE31" i="2"/>
  <c r="AE286" i="2"/>
  <c r="AE514" i="2"/>
  <c r="AE578" i="2"/>
  <c r="AE240" i="2"/>
  <c r="AE53" i="2"/>
  <c r="AE319" i="2"/>
  <c r="AE519" i="2"/>
  <c r="AE409" i="2"/>
  <c r="AE496" i="2"/>
  <c r="AE124" i="2"/>
  <c r="AE147" i="2"/>
  <c r="AE565" i="2"/>
  <c r="AE441" i="2"/>
  <c r="AE224" i="2"/>
  <c r="AE28" i="2"/>
  <c r="AE639" i="2"/>
  <c r="AE238" i="2"/>
  <c r="AE117" i="2"/>
  <c r="AE676" i="2"/>
  <c r="AE313" i="2"/>
  <c r="AE213" i="2"/>
  <c r="AE553" i="2"/>
  <c r="AE119" i="2"/>
  <c r="AE653" i="2"/>
  <c r="AE237" i="2"/>
  <c r="AE247" i="2"/>
  <c r="AE161" i="2"/>
  <c r="AE394" i="2"/>
  <c r="AE317" i="2"/>
  <c r="AE281" i="2"/>
  <c r="AE129" i="2"/>
  <c r="AE596" i="2"/>
  <c r="AE491" i="2"/>
  <c r="AE111" i="2"/>
  <c r="AE717" i="2"/>
  <c r="AE104" i="2"/>
  <c r="AE664" i="2"/>
  <c r="AE598" i="2"/>
  <c r="AE126" i="2"/>
  <c r="AE497" i="2"/>
  <c r="AE302" i="2"/>
  <c r="AE535" i="2"/>
  <c r="AE261" i="2"/>
  <c r="AE105" i="2"/>
  <c r="AE244" i="2"/>
  <c r="AE477" i="2"/>
  <c r="AE239" i="2"/>
  <c r="AE187" i="2"/>
  <c r="AE337" i="2"/>
  <c r="AE494" i="2"/>
  <c r="AE577" i="2"/>
  <c r="AE407" i="2"/>
  <c r="AE257" i="2"/>
  <c r="AE306" i="2"/>
  <c r="AE669" i="2"/>
  <c r="AE13" i="2"/>
  <c r="AE241" i="2"/>
  <c r="AE210" i="2"/>
  <c r="AE667" i="2"/>
  <c r="AE607" i="2"/>
  <c r="AE83" i="2"/>
  <c r="AE171" i="2"/>
  <c r="AE333" i="2"/>
  <c r="AE233" i="2"/>
  <c r="AE195" i="2"/>
  <c r="AE716" i="2"/>
  <c r="AE513" i="2"/>
  <c r="AE570" i="2"/>
  <c r="AE555" i="2"/>
  <c r="AE154" i="2"/>
  <c r="AE476" i="2"/>
  <c r="AE650" i="2"/>
  <c r="AE27" i="2"/>
  <c r="AE243" i="2"/>
  <c r="AE330" i="2"/>
  <c r="AE468" i="2"/>
  <c r="AE42" i="2"/>
  <c r="AE419" i="2"/>
  <c r="AE411" i="2"/>
  <c r="AE258" i="2"/>
  <c r="AE17" i="2"/>
  <c r="AE203" i="2"/>
  <c r="AE57" i="2"/>
  <c r="AE388" i="2"/>
  <c r="AE707" i="2"/>
  <c r="AE155" i="2"/>
  <c r="AE77" i="2"/>
  <c r="AE610" i="2"/>
  <c r="AE7" i="2"/>
  <c r="AE399" i="2"/>
  <c r="AE95" i="2"/>
  <c r="AE557" i="2"/>
  <c r="AE423" i="2"/>
  <c r="AE360" i="2"/>
  <c r="AE59" i="2"/>
  <c r="AE188" i="2"/>
  <c r="AE609" i="2"/>
  <c r="AE722" i="2"/>
  <c r="AE507" i="2"/>
  <c r="AE267" i="2"/>
  <c r="AE537" i="2"/>
  <c r="AE511" i="2"/>
  <c r="AE503" i="2"/>
  <c r="AE642" i="2"/>
  <c r="AE276" i="2"/>
  <c r="AE266" i="2"/>
  <c r="AE540" i="2"/>
  <c r="AE428" i="2"/>
  <c r="AE67" i="2"/>
  <c r="AE362" i="2"/>
  <c r="AE205" i="2"/>
  <c r="AE358" i="2"/>
  <c r="AE550" i="2"/>
  <c r="AE350" i="2"/>
  <c r="AE69" i="2"/>
  <c r="AE516" i="2"/>
  <c r="AE599" i="2"/>
  <c r="AE109" i="2"/>
  <c r="AE232" i="2"/>
  <c r="AE429" i="2"/>
  <c r="AE35" i="2"/>
  <c r="AE158" i="2"/>
  <c r="AE396" i="2"/>
  <c r="AE97" i="2"/>
  <c r="AE435" i="2"/>
  <c r="AE326" i="2"/>
  <c r="AE471" i="2"/>
  <c r="AE299" i="2"/>
  <c r="AE604" i="2"/>
  <c r="AE30" i="2"/>
  <c r="AE26" i="2"/>
  <c r="AE648" i="2"/>
  <c r="AE251" i="2"/>
  <c r="AE177" i="2"/>
  <c r="AE21" i="2"/>
  <c r="AE51" i="2"/>
  <c r="AE484" i="2"/>
  <c r="AE366" i="2"/>
  <c r="AE529" i="2"/>
  <c r="AE508" i="2"/>
  <c r="AE357" i="2"/>
  <c r="AE641" i="2"/>
  <c r="AE110" i="2"/>
  <c r="AE689" i="2"/>
  <c r="AE345" i="2"/>
  <c r="AE620" i="2"/>
  <c r="AE551" i="2"/>
  <c r="AE463" i="2"/>
  <c r="AE283" i="2"/>
  <c r="AE259" i="2"/>
  <c r="AE369" i="2"/>
  <c r="AE446" i="2"/>
  <c r="AE583" i="2"/>
  <c r="AE482" i="2"/>
  <c r="AE455" i="2"/>
  <c r="AE430" i="2"/>
  <c r="AE724" i="2"/>
  <c r="AE630" i="2"/>
  <c r="AE549" i="2"/>
  <c r="AE252" i="2"/>
  <c r="AE458" i="2"/>
  <c r="AE230" i="2"/>
  <c r="AE719" i="2"/>
  <c r="AE608" i="2"/>
  <c r="AE303" i="2"/>
  <c r="AE405" i="2"/>
  <c r="AE219" i="2"/>
  <c r="AE400" i="2"/>
  <c r="AE41" i="2"/>
  <c r="AE81" i="2"/>
  <c r="AE323" i="2"/>
  <c r="AE190" i="2"/>
  <c r="AE172" i="2"/>
  <c r="AE372" i="2"/>
  <c r="AE384" i="2"/>
  <c r="AE718" i="2"/>
  <c r="AE425" i="2"/>
  <c r="AE287" i="2"/>
  <c r="AE671" i="2"/>
  <c r="AE336" i="2"/>
  <c r="AE453" i="2"/>
  <c r="AE633" i="2"/>
  <c r="AE45" i="2"/>
  <c r="AE298" i="2"/>
  <c r="AE40" i="2"/>
  <c r="AE320" i="2"/>
  <c r="AE602" i="2"/>
  <c r="AE632" i="2"/>
  <c r="AE646" i="2"/>
  <c r="AE678" i="2"/>
  <c r="AE672" i="2"/>
  <c r="AE329" i="2"/>
  <c r="AE284" i="2"/>
  <c r="AE590" i="2"/>
  <c r="AE87" i="2"/>
  <c r="AE595" i="2"/>
  <c r="AE381" i="2"/>
  <c r="AE151" i="2"/>
  <c r="AE63" i="2"/>
  <c r="AE322" i="2"/>
  <c r="AE130" i="2"/>
  <c r="AE546" i="2"/>
  <c r="AE274" i="2"/>
  <c r="AE413" i="2"/>
  <c r="AE690" i="2"/>
  <c r="AE422" i="2"/>
  <c r="AE49" i="2"/>
  <c r="AE275" i="2"/>
  <c r="AE398" i="2"/>
  <c r="AE38" i="2"/>
  <c r="AE412" i="2"/>
  <c r="AE486" i="2"/>
  <c r="AE701" i="2"/>
  <c r="AE234" i="2"/>
  <c r="AE697" i="2"/>
  <c r="AE182" i="2"/>
  <c r="AE262" i="2"/>
  <c r="AE149" i="2"/>
  <c r="AE160" i="2"/>
  <c r="AE54" i="2"/>
  <c r="AE703" i="2"/>
  <c r="AE98" i="2"/>
  <c r="AE148" i="2"/>
  <c r="AE207" i="2"/>
  <c r="AE404" i="2"/>
  <c r="AE264" i="2"/>
  <c r="AE363" i="2"/>
  <c r="AE459" i="2"/>
  <c r="AE114" i="2"/>
  <c r="AE268" i="2"/>
  <c r="AE150" i="2"/>
  <c r="AE605" i="2"/>
  <c r="AE191" i="2"/>
  <c r="AE606" i="2"/>
  <c r="AE115" i="2"/>
  <c r="AE699" i="2"/>
  <c r="AE118" i="2"/>
  <c r="AE554" i="2"/>
  <c r="AE263" i="2"/>
  <c r="AE631" i="2"/>
  <c r="AE134" i="2"/>
  <c r="AE376" i="2"/>
  <c r="AE619" i="2"/>
  <c r="AE106" i="2"/>
  <c r="AE581" i="2"/>
  <c r="AE501" i="2"/>
  <c r="AE199" i="2"/>
  <c r="AE214" i="2"/>
  <c r="AE335" i="2"/>
  <c r="AE467" i="2"/>
  <c r="AE521" i="2"/>
  <c r="AE666" i="2"/>
  <c r="AE380" i="2"/>
  <c r="AE352" i="2"/>
  <c r="AE96" i="2"/>
  <c r="AE618" i="2"/>
  <c r="AE80" i="2"/>
  <c r="AE709" i="2"/>
  <c r="AE288" i="2"/>
  <c r="AE640" i="2"/>
  <c r="AE637" i="2"/>
  <c r="AE611" i="2"/>
  <c r="AE562" i="2"/>
  <c r="AE705" i="2"/>
  <c r="AE270" i="2"/>
  <c r="AE478" i="2"/>
  <c r="AE682" i="2"/>
  <c r="AE294" i="2"/>
  <c r="AE143" i="2"/>
  <c r="AE616" i="2"/>
  <c r="AE621" i="2"/>
  <c r="AE601" i="2"/>
  <c r="AE488" i="2"/>
  <c r="AE502" i="2"/>
  <c r="AE343" i="2"/>
  <c r="AE193" i="2"/>
  <c r="AE289" i="2"/>
  <c r="AE652" i="2"/>
  <c r="AE108" i="2"/>
  <c r="AE231" i="2"/>
  <c r="AE582" i="2"/>
  <c r="AE122" i="2"/>
  <c r="AE301" i="2"/>
  <c r="AE300" i="2"/>
  <c r="AE389" i="2"/>
  <c r="AE308" i="2"/>
  <c r="AE382" i="2"/>
  <c r="AE692" i="2"/>
  <c r="AE377" i="2"/>
  <c r="AE688" i="2"/>
  <c r="AE534" i="2"/>
  <c r="AE569" i="2"/>
  <c r="AE339" i="2"/>
  <c r="AE218" i="2"/>
  <c r="AE349" i="2"/>
  <c r="AE248" i="2"/>
  <c r="AE427" i="2"/>
  <c r="AE655" i="2"/>
  <c r="AE643" i="2"/>
  <c r="AE495" i="2"/>
  <c r="AE256" i="2"/>
  <c r="AE594" i="2"/>
  <c r="AE656" i="2"/>
  <c r="AE146" i="2"/>
  <c r="AE450" i="2"/>
  <c r="AE506" i="2"/>
  <c r="AE510" i="2"/>
  <c r="AE693" i="2"/>
  <c r="AE505" i="2"/>
  <c r="AE269" i="2"/>
  <c r="AE575" i="2"/>
  <c r="AE509" i="2"/>
  <c r="AE527" i="2"/>
  <c r="AE677" i="2"/>
  <c r="AE489" i="2"/>
  <c r="AE250" i="2"/>
  <c r="AE487" i="2"/>
  <c r="AE373" i="2"/>
  <c r="AE584" i="2"/>
  <c r="AE353" i="2"/>
  <c r="AE271" i="2"/>
  <c r="AE626" i="2"/>
  <c r="AE624" i="2"/>
  <c r="AE539" i="2"/>
  <c r="AE403" i="2"/>
  <c r="AE673" i="2"/>
  <c r="AE445" i="2"/>
  <c r="AE713" i="2"/>
  <c r="AE452" i="2"/>
  <c r="AE371" i="2"/>
  <c r="AE663" i="2"/>
  <c r="AE254" i="2"/>
  <c r="AE698" i="2"/>
  <c r="AE629" i="2"/>
  <c r="AE634" i="2"/>
  <c r="AE421" i="2"/>
  <c r="AE591" i="2"/>
  <c r="AE592" i="2"/>
  <c r="AE401" i="2"/>
  <c r="AE279" i="2"/>
  <c r="AE393" i="2"/>
  <c r="AE694" i="2"/>
  <c r="AE526" i="2"/>
  <c r="AE499" i="2"/>
  <c r="AE454" i="2"/>
  <c r="AE665" i="2"/>
  <c r="AE674" i="2"/>
  <c r="AE617" i="2"/>
  <c r="AE410" i="2"/>
  <c r="AE658" i="2"/>
  <c r="AE622" i="2"/>
  <c r="AE625" i="2"/>
  <c r="AE683" i="2"/>
  <c r="AE576" i="2"/>
  <c r="AE710" i="2"/>
  <c r="AE654" i="2"/>
  <c r="AE679" i="2"/>
  <c r="AE533" i="2"/>
  <c r="AE706" i="2"/>
  <c r="AE635" i="2"/>
  <c r="AE649" i="2"/>
  <c r="AE657" i="2"/>
  <c r="AE708" i="2"/>
  <c r="AE651" i="2"/>
  <c r="AE691" i="2"/>
  <c r="AE723" i="2"/>
  <c r="AD402" i="2"/>
  <c r="AD573" i="2"/>
  <c r="AD687" i="2"/>
  <c r="AD325" i="2"/>
  <c r="AD165" i="2"/>
  <c r="AD255" i="2"/>
  <c r="AD587" i="2"/>
  <c r="AD408" i="2"/>
  <c r="AD668" i="2"/>
  <c r="AD528" i="2"/>
  <c r="AD346" i="2"/>
  <c r="AD686" i="2"/>
  <c r="AD481" i="2"/>
  <c r="AD433" i="2"/>
  <c r="AD436" i="2"/>
  <c r="AD178" i="2"/>
  <c r="AD15" i="2"/>
  <c r="AD291" i="2"/>
  <c r="AD662" i="2"/>
  <c r="AD209" i="2"/>
  <c r="AD176" i="2"/>
  <c r="AD431" i="2"/>
  <c r="AD79" i="2"/>
  <c r="AD418" i="2"/>
  <c r="AD211" i="2"/>
  <c r="AD414" i="2"/>
  <c r="AD163" i="2"/>
  <c r="AD136" i="2"/>
  <c r="AD123" i="2"/>
  <c r="AD520" i="2"/>
  <c r="AD556" i="2"/>
  <c r="AD361" i="2"/>
  <c r="AD711" i="2"/>
  <c r="AD43" i="2"/>
  <c r="AD100" i="2"/>
  <c r="AD156" i="2"/>
  <c r="AD12" i="2"/>
  <c r="AD600" i="2"/>
  <c r="AD661" i="2"/>
  <c r="AD23" i="2"/>
  <c r="AD215" i="2"/>
  <c r="AD538" i="2"/>
  <c r="AD365" i="2"/>
  <c r="AD374" i="2"/>
  <c r="AD127" i="2"/>
  <c r="AD296" i="2"/>
  <c r="AD10" i="2"/>
  <c r="AD280" i="2"/>
  <c r="AD62" i="2"/>
  <c r="AD65" i="2"/>
  <c r="AD144" i="2"/>
  <c r="AD212" i="2"/>
  <c r="AD292" i="2"/>
  <c r="AD208" i="2"/>
  <c r="AD47" i="2"/>
  <c r="AD645" i="2"/>
  <c r="AD548" i="2"/>
  <c r="AD331" i="2"/>
  <c r="AD125" i="2"/>
  <c r="AD164" i="2"/>
  <c r="AD547" i="2"/>
  <c r="AD138" i="2"/>
  <c r="AD437" i="2"/>
  <c r="AD457" i="2"/>
  <c r="AD153" i="2"/>
  <c r="AD168" i="2"/>
  <c r="AD310" i="2"/>
  <c r="AD530" i="2"/>
  <c r="AD175" i="2"/>
  <c r="AD700" i="2"/>
  <c r="AD341" i="2"/>
  <c r="AD342" i="2"/>
  <c r="AD70" i="2"/>
  <c r="AD415" i="2"/>
  <c r="AD367" i="2"/>
  <c r="AD566" i="2"/>
  <c r="AD297" i="2"/>
  <c r="AD6" i="2"/>
  <c r="AD56" i="2"/>
  <c r="AD133" i="2"/>
  <c r="AD181" i="2"/>
  <c r="AD32" i="2"/>
  <c r="AD183" i="2"/>
  <c r="AD3" i="2"/>
  <c r="AD356" i="2"/>
  <c r="AD636" i="2"/>
  <c r="AD574" i="2"/>
  <c r="AD36" i="2"/>
  <c r="AD16" i="2"/>
  <c r="AD614" i="2"/>
  <c r="AD315" i="2"/>
  <c r="AD229" i="2"/>
  <c r="AD498" i="2"/>
  <c r="AD541" i="2"/>
  <c r="AD272" i="2"/>
  <c r="AD186" i="2"/>
  <c r="AD82" i="2"/>
  <c r="AD145" i="2"/>
  <c r="AD194" i="2"/>
  <c r="AD277" i="2"/>
  <c r="AD139" i="2"/>
  <c r="AD192" i="2"/>
  <c r="AD644" i="2"/>
  <c r="AD314" i="2"/>
  <c r="AD558" i="2"/>
  <c r="AD142" i="2"/>
  <c r="AD586" i="2"/>
  <c r="AD473" i="2"/>
  <c r="AD443" i="2"/>
  <c r="AD307" i="2"/>
  <c r="AD226" i="2"/>
  <c r="AD72" i="2"/>
  <c r="AD351" i="2"/>
  <c r="AD340" i="2"/>
  <c r="AD166" i="2"/>
  <c r="AD312" i="2"/>
  <c r="AD304" i="2"/>
  <c r="AD522" i="2"/>
  <c r="AD568" i="2"/>
  <c r="AD33" i="2"/>
  <c r="AD282" i="2"/>
  <c r="AD391" i="2"/>
  <c r="AD359" i="2"/>
  <c r="AD55" i="2"/>
  <c r="AD196" i="2"/>
  <c r="AD378" i="2"/>
  <c r="AD88" i="2"/>
  <c r="AD58" i="2"/>
  <c r="AD179" i="2"/>
  <c r="AD2" i="2"/>
  <c r="AD245" i="2"/>
  <c r="AD185" i="2"/>
  <c r="AD101" i="2"/>
  <c r="AD475" i="2"/>
  <c r="AD78" i="2"/>
  <c r="AD201" i="2"/>
  <c r="AD99" i="2"/>
  <c r="AD580" i="2"/>
  <c r="AD170" i="2"/>
  <c r="AD704" i="2"/>
  <c r="AD169" i="2"/>
  <c r="AD347" i="2"/>
  <c r="AD90" i="2"/>
  <c r="AD60" i="2"/>
  <c r="AD9" i="2"/>
  <c r="AD348" i="2"/>
  <c r="AD174" i="2"/>
  <c r="AD324" i="2"/>
  <c r="AD112" i="2"/>
  <c r="AD52" i="2"/>
  <c r="AD368" i="2"/>
  <c r="AD273" i="2"/>
  <c r="AD395" i="2"/>
  <c r="AD474" i="2"/>
  <c r="AD14" i="2"/>
  <c r="AD440" i="2"/>
  <c r="AD354" i="2"/>
  <c r="AD197" i="2"/>
  <c r="AD612" i="2"/>
  <c r="AD714" i="2"/>
  <c r="AD460" i="2"/>
  <c r="AD500" i="2"/>
  <c r="AD11" i="2"/>
  <c r="AD593" i="2"/>
  <c r="AD44" i="2"/>
  <c r="AD456" i="2"/>
  <c r="AD439" i="2"/>
  <c r="AD623" i="2"/>
  <c r="AD536" i="2"/>
  <c r="AD523" i="2"/>
  <c r="AD227" i="2"/>
  <c r="AD532" i="2"/>
  <c r="AD74" i="2"/>
  <c r="AD293" i="2"/>
  <c r="AD385" i="2"/>
  <c r="AD290" i="2"/>
  <c r="AD627" i="2"/>
  <c r="AD464" i="2"/>
  <c r="AD564" i="2"/>
  <c r="AD71" i="2"/>
  <c r="AD253" i="2"/>
  <c r="AD702" i="2"/>
  <c r="AD260" i="2"/>
  <c r="AD386" i="2"/>
  <c r="AD305" i="2"/>
  <c r="AD242" i="2"/>
  <c r="AD246" i="2"/>
  <c r="AD462" i="2"/>
  <c r="AD157" i="2"/>
  <c r="AD135" i="2"/>
  <c r="AD416" i="2"/>
  <c r="K74" i="3" s="1"/>
  <c r="AD681" i="2"/>
  <c r="AD615" i="2"/>
  <c r="AD448" i="2"/>
  <c r="AD628" i="2"/>
  <c r="AD216" i="2"/>
  <c r="AD480" i="2"/>
  <c r="AD321" i="2"/>
  <c r="AD695" i="2"/>
  <c r="AD204" i="2"/>
  <c r="AD93" i="2"/>
  <c r="AD86" i="2"/>
  <c r="AD383" i="2"/>
  <c r="AD492" i="2"/>
  <c r="AD572" i="2"/>
  <c r="AD73" i="2"/>
  <c r="AD162" i="2"/>
  <c r="AD107" i="2"/>
  <c r="AD603" i="2"/>
  <c r="AD318" i="2"/>
  <c r="AD512" i="2"/>
  <c r="AD140" i="2"/>
  <c r="AD561" i="2"/>
  <c r="AD469" i="2"/>
  <c r="AD120" i="2"/>
  <c r="AD515" i="2"/>
  <c r="AD39" i="2"/>
  <c r="AD417" i="2"/>
  <c r="AD715" i="2"/>
  <c r="AD141" i="2"/>
  <c r="AD420" i="2"/>
  <c r="AD34" i="2"/>
  <c r="AD597" i="2"/>
  <c r="AD68" i="2"/>
  <c r="AD660" i="2"/>
  <c r="AD344" i="2"/>
  <c r="AD392" i="2"/>
  <c r="AD159" i="2"/>
  <c r="AD712" i="2"/>
  <c r="AD61" i="2"/>
  <c r="AD116" i="2"/>
  <c r="AD332" i="2"/>
  <c r="AD316" i="2"/>
  <c r="AD490" i="2"/>
  <c r="AD531" i="2"/>
  <c r="AD278" i="2"/>
  <c r="AD220" i="2"/>
  <c r="AD173" i="2"/>
  <c r="AD449" i="2"/>
  <c r="AD338" i="2"/>
  <c r="AD285" i="2"/>
  <c r="AD544" i="2"/>
  <c r="AD559" i="2"/>
  <c r="AD25" i="2"/>
  <c r="AD406" i="2"/>
  <c r="AD85" i="2"/>
  <c r="AD20" i="2"/>
  <c r="AD397" i="2"/>
  <c r="AD493" i="2"/>
  <c r="AD265" i="2"/>
  <c r="AD725" i="2"/>
  <c r="AD94" i="2"/>
  <c r="AD370" i="2"/>
  <c r="AD485" i="2"/>
  <c r="AD470" i="2"/>
  <c r="AD5" i="2"/>
  <c r="AD4" i="2"/>
  <c r="AD465" i="2"/>
  <c r="AD647" i="2"/>
  <c r="AD684" i="2"/>
  <c r="AD434" i="2"/>
  <c r="AD189" i="2"/>
  <c r="AD221" i="2"/>
  <c r="AD585" i="2"/>
  <c r="AD228" i="2"/>
  <c r="AD442" i="2"/>
  <c r="AD92" i="2"/>
  <c r="AD432" i="2"/>
  <c r="AD202" i="2"/>
  <c r="AD680" i="2"/>
  <c r="AD461" i="2"/>
  <c r="AD567" i="2"/>
  <c r="AD328" i="2"/>
  <c r="AD426" i="2"/>
  <c r="AD589" i="2"/>
  <c r="AD444" i="2"/>
  <c r="AD113" i="2"/>
  <c r="AD542" i="2"/>
  <c r="AD222" i="2"/>
  <c r="AD91" i="2"/>
  <c r="AD8" i="2"/>
  <c r="AD75" i="2"/>
  <c r="AD131" i="2"/>
  <c r="AD560" i="2"/>
  <c r="AD295" i="2"/>
  <c r="AD543" i="2"/>
  <c r="AD249" i="2"/>
  <c r="AD355" i="2"/>
  <c r="AD235" i="2"/>
  <c r="AD545" i="2"/>
  <c r="AD552" i="2"/>
  <c r="AD206" i="2"/>
  <c r="AD466" i="2"/>
  <c r="AD50" i="2"/>
  <c r="AD720" i="2"/>
  <c r="AD132" i="2"/>
  <c r="AD588" i="2"/>
  <c r="AD37" i="2"/>
  <c r="AD64" i="2"/>
  <c r="AD327" i="2"/>
  <c r="AD225" i="2"/>
  <c r="AD76" i="2"/>
  <c r="AD48" i="2"/>
  <c r="AD19" i="2"/>
  <c r="AD525" i="2"/>
  <c r="AD613" i="2"/>
  <c r="AD670" i="2"/>
  <c r="AD89" i="2"/>
  <c r="AD103" i="2"/>
  <c r="AD517" i="2"/>
  <c r="AD18" i="2"/>
  <c r="AD438" i="2"/>
  <c r="AD200" i="2"/>
  <c r="AD223" i="2"/>
  <c r="AD379" i="2"/>
  <c r="AD22" i="2"/>
  <c r="AD685" i="2"/>
  <c r="AD184" i="2"/>
  <c r="AD137" i="2"/>
  <c r="AD167" i="2"/>
  <c r="AD518" i="2"/>
  <c r="AD638" i="2"/>
  <c r="AD311" i="2"/>
  <c r="AD571" i="2"/>
  <c r="AD696" i="2"/>
  <c r="AD236" i="2"/>
  <c r="AD375" i="2"/>
  <c r="AD451" i="2"/>
  <c r="AD152" i="2"/>
  <c r="AD472" i="2"/>
  <c r="AD563" i="2"/>
  <c r="AD504" i="2"/>
  <c r="AD217" i="2"/>
  <c r="AD721" i="2"/>
  <c r="AD102" i="2"/>
  <c r="AD128" i="2"/>
  <c r="AD29" i="2"/>
  <c r="AD364" i="2"/>
  <c r="AD180" i="2"/>
  <c r="AD675" i="2"/>
  <c r="AD198" i="2"/>
  <c r="AD309" i="2"/>
  <c r="AD424" i="2"/>
  <c r="AD659" i="2"/>
  <c r="AD483" i="2"/>
  <c r="AD447" i="2"/>
  <c r="AD387" i="2"/>
  <c r="AD579" i="2"/>
  <c r="AD46" i="2"/>
  <c r="AD121" i="2"/>
  <c r="AD334" i="2"/>
  <c r="AD66" i="2"/>
  <c r="AD390" i="2"/>
  <c r="AD24" i="2"/>
  <c r="AD524" i="2"/>
  <c r="AD84" i="2"/>
  <c r="AD479" i="2"/>
  <c r="AD31" i="2"/>
  <c r="AD286" i="2"/>
  <c r="AD514" i="2"/>
  <c r="AD578" i="2"/>
  <c r="AD240" i="2"/>
  <c r="AD53" i="2"/>
  <c r="AD319" i="2"/>
  <c r="AD519" i="2"/>
  <c r="AD409" i="2"/>
  <c r="AD496" i="2"/>
  <c r="AD124" i="2"/>
  <c r="AD147" i="2"/>
  <c r="AD565" i="2"/>
  <c r="AD441" i="2"/>
  <c r="AD224" i="2"/>
  <c r="AD28" i="2"/>
  <c r="AD639" i="2"/>
  <c r="AD238" i="2"/>
  <c r="AD117" i="2"/>
  <c r="AD676" i="2"/>
  <c r="AD313" i="2"/>
  <c r="AD213" i="2"/>
  <c r="AD553" i="2"/>
  <c r="AD119" i="2"/>
  <c r="AD653" i="2"/>
  <c r="AD237" i="2"/>
  <c r="AD247" i="2"/>
  <c r="AD161" i="2"/>
  <c r="AD394" i="2"/>
  <c r="AD317" i="2"/>
  <c r="AD281" i="2"/>
  <c r="AD129" i="2"/>
  <c r="AD596" i="2"/>
  <c r="AD491" i="2"/>
  <c r="AD111" i="2"/>
  <c r="AD717" i="2"/>
  <c r="AD104" i="2"/>
  <c r="AD664" i="2"/>
  <c r="AD598" i="2"/>
  <c r="AD126" i="2"/>
  <c r="AD497" i="2"/>
  <c r="AD302" i="2"/>
  <c r="AD535" i="2"/>
  <c r="AD261" i="2"/>
  <c r="AD105" i="2"/>
  <c r="AD244" i="2"/>
  <c r="AD477" i="2"/>
  <c r="AD239" i="2"/>
  <c r="AD187" i="2"/>
  <c r="AD337" i="2"/>
  <c r="AD494" i="2"/>
  <c r="AD577" i="2"/>
  <c r="AD407" i="2"/>
  <c r="AD257" i="2"/>
  <c r="AD306" i="2"/>
  <c r="AD669" i="2"/>
  <c r="AD13" i="2"/>
  <c r="AD241" i="2"/>
  <c r="AD210" i="2"/>
  <c r="AD667" i="2"/>
  <c r="AD607" i="2"/>
  <c r="AD83" i="2"/>
  <c r="AD171" i="2"/>
  <c r="AD333" i="2"/>
  <c r="AD233" i="2"/>
  <c r="AD195" i="2"/>
  <c r="AD716" i="2"/>
  <c r="AD513" i="2"/>
  <c r="AD570" i="2"/>
  <c r="AD555" i="2"/>
  <c r="AD154" i="2"/>
  <c r="AD476" i="2"/>
  <c r="AD650" i="2"/>
  <c r="AD27" i="2"/>
  <c r="AD243" i="2"/>
  <c r="AD330" i="2"/>
  <c r="AD468" i="2"/>
  <c r="AD42" i="2"/>
  <c r="AD419" i="2"/>
  <c r="AD411" i="2"/>
  <c r="AD258" i="2"/>
  <c r="AD17" i="2"/>
  <c r="AD203" i="2"/>
  <c r="AD57" i="2"/>
  <c r="AD388" i="2"/>
  <c r="AD707" i="2"/>
  <c r="AD155" i="2"/>
  <c r="AD77" i="2"/>
  <c r="AD610" i="2"/>
  <c r="AD7" i="2"/>
  <c r="AD399" i="2"/>
  <c r="AD95" i="2"/>
  <c r="AD557" i="2"/>
  <c r="AD423" i="2"/>
  <c r="AD360" i="2"/>
  <c r="AD59" i="2"/>
  <c r="AD188" i="2"/>
  <c r="AD609" i="2"/>
  <c r="AD722" i="2"/>
  <c r="AD507" i="2"/>
  <c r="AD267" i="2"/>
  <c r="AD537" i="2"/>
  <c r="AD511" i="2"/>
  <c r="AD503" i="2"/>
  <c r="AD642" i="2"/>
  <c r="AD276" i="2"/>
  <c r="AD266" i="2"/>
  <c r="AD540" i="2"/>
  <c r="AD428" i="2"/>
  <c r="AD67" i="2"/>
  <c r="AD362" i="2"/>
  <c r="AD205" i="2"/>
  <c r="AD358" i="2"/>
  <c r="AD550" i="2"/>
  <c r="AD350" i="2"/>
  <c r="AD69" i="2"/>
  <c r="AD516" i="2"/>
  <c r="AD599" i="2"/>
  <c r="AD109" i="2"/>
  <c r="AD232" i="2"/>
  <c r="AD429" i="2"/>
  <c r="AD35" i="2"/>
  <c r="AD158" i="2"/>
  <c r="AD396" i="2"/>
  <c r="AD97" i="2"/>
  <c r="AD435" i="2"/>
  <c r="AD326" i="2"/>
  <c r="AD471" i="2"/>
  <c r="AD299" i="2"/>
  <c r="AD604" i="2"/>
  <c r="AD30" i="2"/>
  <c r="AD26" i="2"/>
  <c r="AD648" i="2"/>
  <c r="AD251" i="2"/>
  <c r="AD177" i="2"/>
  <c r="AD21" i="2"/>
  <c r="AD51" i="2"/>
  <c r="AD484" i="2"/>
  <c r="AD366" i="2"/>
  <c r="AD529" i="2"/>
  <c r="AD508" i="2"/>
  <c r="AD357" i="2"/>
  <c r="AD641" i="2"/>
  <c r="AD110" i="2"/>
  <c r="AD689" i="2"/>
  <c r="AD345" i="2"/>
  <c r="AD620" i="2"/>
  <c r="AD551" i="2"/>
  <c r="AD463" i="2"/>
  <c r="AD283" i="2"/>
  <c r="AD259" i="2"/>
  <c r="AD369" i="2"/>
  <c r="AD446" i="2"/>
  <c r="AD583" i="2"/>
  <c r="AD482" i="2"/>
  <c r="AD455" i="2"/>
  <c r="AD430" i="2"/>
  <c r="AD724" i="2"/>
  <c r="AD630" i="2"/>
  <c r="AD549" i="2"/>
  <c r="AD252" i="2"/>
  <c r="AD458" i="2"/>
  <c r="AD230" i="2"/>
  <c r="AD719" i="2"/>
  <c r="AD608" i="2"/>
  <c r="AD303" i="2"/>
  <c r="AD405" i="2"/>
  <c r="AD219" i="2"/>
  <c r="AD400" i="2"/>
  <c r="AD41" i="2"/>
  <c r="AD81" i="2"/>
  <c r="AD323" i="2"/>
  <c r="AD190" i="2"/>
  <c r="AD172" i="2"/>
  <c r="AD372" i="2"/>
  <c r="AD384" i="2"/>
  <c r="AD718" i="2"/>
  <c r="AD425" i="2"/>
  <c r="AD287" i="2"/>
  <c r="AD671" i="2"/>
  <c r="AD336" i="2"/>
  <c r="AD453" i="2"/>
  <c r="AD633" i="2"/>
  <c r="AD45" i="2"/>
  <c r="AD298" i="2"/>
  <c r="AD40" i="2"/>
  <c r="AD320" i="2"/>
  <c r="AD602" i="2"/>
  <c r="AD632" i="2"/>
  <c r="AD646" i="2"/>
  <c r="AD678" i="2"/>
  <c r="AD672" i="2"/>
  <c r="AD329" i="2"/>
  <c r="AD284" i="2"/>
  <c r="AD590" i="2"/>
  <c r="AD87" i="2"/>
  <c r="AD595" i="2"/>
  <c r="AD381" i="2"/>
  <c r="AD151" i="2"/>
  <c r="AD63" i="2"/>
  <c r="AD322" i="2"/>
  <c r="AD130" i="2"/>
  <c r="AD546" i="2"/>
  <c r="AD274" i="2"/>
  <c r="AD413" i="2"/>
  <c r="AD690" i="2"/>
  <c r="AD422" i="2"/>
  <c r="AD49" i="2"/>
  <c r="AD275" i="2"/>
  <c r="AD398" i="2"/>
  <c r="AD38" i="2"/>
  <c r="AD412" i="2"/>
  <c r="AD486" i="2"/>
  <c r="AD701" i="2"/>
  <c r="AD234" i="2"/>
  <c r="AD697" i="2"/>
  <c r="AD182" i="2"/>
  <c r="AD262" i="2"/>
  <c r="AD149" i="2"/>
  <c r="AD160" i="2"/>
  <c r="AD54" i="2"/>
  <c r="AD703" i="2"/>
  <c r="AD98" i="2"/>
  <c r="AD148" i="2"/>
  <c r="AD207" i="2"/>
  <c r="AD404" i="2"/>
  <c r="AD264" i="2"/>
  <c r="AD363" i="2"/>
  <c r="AD459" i="2"/>
  <c r="AD114" i="2"/>
  <c r="AD268" i="2"/>
  <c r="AD150" i="2"/>
  <c r="AD605" i="2"/>
  <c r="AD191" i="2"/>
  <c r="AD606" i="2"/>
  <c r="AD115" i="2"/>
  <c r="AD699" i="2"/>
  <c r="AD118" i="2"/>
  <c r="AD554" i="2"/>
  <c r="AD263" i="2"/>
  <c r="AD631" i="2"/>
  <c r="AD134" i="2"/>
  <c r="AD376" i="2"/>
  <c r="AD619" i="2"/>
  <c r="AD106" i="2"/>
  <c r="AD581" i="2"/>
  <c r="AD501" i="2"/>
  <c r="AD199" i="2"/>
  <c r="AD214" i="2"/>
  <c r="AD335" i="2"/>
  <c r="AD467" i="2"/>
  <c r="AD521" i="2"/>
  <c r="AD666" i="2"/>
  <c r="AD380" i="2"/>
  <c r="AD352" i="2"/>
  <c r="AD96" i="2"/>
  <c r="AD618" i="2"/>
  <c r="AD80" i="2"/>
  <c r="AD709" i="2"/>
  <c r="AD288" i="2"/>
  <c r="AD640" i="2"/>
  <c r="AD637" i="2"/>
  <c r="AD611" i="2"/>
  <c r="AD562" i="2"/>
  <c r="AD705" i="2"/>
  <c r="AD270" i="2"/>
  <c r="AD478" i="2"/>
  <c r="AD682" i="2"/>
  <c r="AD294" i="2"/>
  <c r="AD143" i="2"/>
  <c r="AD616" i="2"/>
  <c r="AD621" i="2"/>
  <c r="AD601" i="2"/>
  <c r="AD488" i="2"/>
  <c r="AD502" i="2"/>
  <c r="AD343" i="2"/>
  <c r="AD193" i="2"/>
  <c r="AD289" i="2"/>
  <c r="AD652" i="2"/>
  <c r="AD108" i="2"/>
  <c r="AD231" i="2"/>
  <c r="AD582" i="2"/>
  <c r="AD122" i="2"/>
  <c r="AD301" i="2"/>
  <c r="AD300" i="2"/>
  <c r="AD389" i="2"/>
  <c r="AD308" i="2"/>
  <c r="AD382" i="2"/>
  <c r="AD692" i="2"/>
  <c r="AD377" i="2"/>
  <c r="AD688" i="2"/>
  <c r="AD534" i="2"/>
  <c r="AD569" i="2"/>
  <c r="AD339" i="2"/>
  <c r="AD218" i="2"/>
  <c r="AD349" i="2"/>
  <c r="AD248" i="2"/>
  <c r="AD427" i="2"/>
  <c r="AD655" i="2"/>
  <c r="AD643" i="2"/>
  <c r="AD495" i="2"/>
  <c r="AD256" i="2"/>
  <c r="AD594" i="2"/>
  <c r="AD656" i="2"/>
  <c r="AD146" i="2"/>
  <c r="AD450" i="2"/>
  <c r="AD506" i="2"/>
  <c r="AD510" i="2"/>
  <c r="AD693" i="2"/>
  <c r="AD505" i="2"/>
  <c r="AD269" i="2"/>
  <c r="AD575" i="2"/>
  <c r="AD509" i="2"/>
  <c r="AD527" i="2"/>
  <c r="AD677" i="2"/>
  <c r="AD489" i="2"/>
  <c r="AD250" i="2"/>
  <c r="AD487" i="2"/>
  <c r="AD373" i="2"/>
  <c r="AD584" i="2"/>
  <c r="AD353" i="2"/>
  <c r="AD271" i="2"/>
  <c r="AD626" i="2"/>
  <c r="AD624" i="2"/>
  <c r="AD539" i="2"/>
  <c r="AD403" i="2"/>
  <c r="AD673" i="2"/>
  <c r="AD445" i="2"/>
  <c r="AD713" i="2"/>
  <c r="AD452" i="2"/>
  <c r="AD371" i="2"/>
  <c r="AD663" i="2"/>
  <c r="AD254" i="2"/>
  <c r="AD698" i="2"/>
  <c r="AD629" i="2"/>
  <c r="AD634" i="2"/>
  <c r="AD421" i="2"/>
  <c r="AD591" i="2"/>
  <c r="AD592" i="2"/>
  <c r="AD401" i="2"/>
  <c r="AD279" i="2"/>
  <c r="AD393" i="2"/>
  <c r="AD694" i="2"/>
  <c r="AD526" i="2"/>
  <c r="AD499" i="2"/>
  <c r="AD454" i="2"/>
  <c r="AD665" i="2"/>
  <c r="AD674" i="2"/>
  <c r="AD617" i="2"/>
  <c r="AD410" i="2"/>
  <c r="AD658" i="2"/>
  <c r="AD622" i="2"/>
  <c r="AD625" i="2"/>
  <c r="AD683" i="2"/>
  <c r="AD576" i="2"/>
  <c r="AD710" i="2"/>
  <c r="AD654" i="2"/>
  <c r="AD679" i="2"/>
  <c r="AD533" i="2"/>
  <c r="AD706" i="2"/>
  <c r="AD635" i="2"/>
  <c r="AD649" i="2"/>
  <c r="AD657" i="2"/>
  <c r="AD708" i="2"/>
  <c r="AD651" i="2"/>
  <c r="AD691" i="2"/>
  <c r="AD723" i="2"/>
  <c r="AC402" i="2"/>
  <c r="AC573" i="2"/>
  <c r="AC687" i="2"/>
  <c r="AC325" i="2"/>
  <c r="AC165" i="2"/>
  <c r="AC255" i="2"/>
  <c r="AC587" i="2"/>
  <c r="AC408" i="2"/>
  <c r="AC668" i="2"/>
  <c r="AC528" i="2"/>
  <c r="AC346" i="2"/>
  <c r="AC686" i="2"/>
  <c r="AC481" i="2"/>
  <c r="AC433" i="2"/>
  <c r="AC436" i="2"/>
  <c r="AC178" i="2"/>
  <c r="AC15" i="2"/>
  <c r="AC291" i="2"/>
  <c r="AC662" i="2"/>
  <c r="AC209" i="2"/>
  <c r="AC176" i="2"/>
  <c r="AC431" i="2"/>
  <c r="AC79" i="2"/>
  <c r="AC418" i="2"/>
  <c r="AC211" i="2"/>
  <c r="AC414" i="2"/>
  <c r="AC163" i="2"/>
  <c r="AC136" i="2"/>
  <c r="AC123" i="2"/>
  <c r="AC520" i="2"/>
  <c r="AC556" i="2"/>
  <c r="AC361" i="2"/>
  <c r="AC711" i="2"/>
  <c r="AC43" i="2"/>
  <c r="AC100" i="2"/>
  <c r="AC156" i="2"/>
  <c r="AC12" i="2"/>
  <c r="AC600" i="2"/>
  <c r="AC661" i="2"/>
  <c r="AC23" i="2"/>
  <c r="AC215" i="2"/>
  <c r="AC538" i="2"/>
  <c r="AC365" i="2"/>
  <c r="AC374" i="2"/>
  <c r="AC127" i="2"/>
  <c r="AC296" i="2"/>
  <c r="AC10" i="2"/>
  <c r="AC280" i="2"/>
  <c r="AC62" i="2"/>
  <c r="AC65" i="2"/>
  <c r="AC144" i="2"/>
  <c r="AC212" i="2"/>
  <c r="AC292" i="2"/>
  <c r="AC208" i="2"/>
  <c r="AC47" i="2"/>
  <c r="AC645" i="2"/>
  <c r="AC548" i="2"/>
  <c r="AC331" i="2"/>
  <c r="AC125" i="2"/>
  <c r="AC164" i="2"/>
  <c r="AC547" i="2"/>
  <c r="AC138" i="2"/>
  <c r="AC437" i="2"/>
  <c r="AC457" i="2"/>
  <c r="AC153" i="2"/>
  <c r="AC168" i="2"/>
  <c r="AC310" i="2"/>
  <c r="AC530" i="2"/>
  <c r="AC175" i="2"/>
  <c r="AC700" i="2"/>
  <c r="AC341" i="2"/>
  <c r="AC342" i="2"/>
  <c r="AC70" i="2"/>
  <c r="AC415" i="2"/>
  <c r="AC367" i="2"/>
  <c r="AC566" i="2"/>
  <c r="AC297" i="2"/>
  <c r="AC6" i="2"/>
  <c r="AC56" i="2"/>
  <c r="AC133" i="2"/>
  <c r="AC181" i="2"/>
  <c r="AC32" i="2"/>
  <c r="AC183" i="2"/>
  <c r="AC3" i="2"/>
  <c r="AC356" i="2"/>
  <c r="AC636" i="2"/>
  <c r="AC574" i="2"/>
  <c r="AC36" i="2"/>
  <c r="AC16" i="2"/>
  <c r="AC614" i="2"/>
  <c r="AC315" i="2"/>
  <c r="AC229" i="2"/>
  <c r="AC498" i="2"/>
  <c r="AC541" i="2"/>
  <c r="AC272" i="2"/>
  <c r="AC186" i="2"/>
  <c r="AC82" i="2"/>
  <c r="AC145" i="2"/>
  <c r="AC194" i="2"/>
  <c r="AC277" i="2"/>
  <c r="AC139" i="2"/>
  <c r="AC192" i="2"/>
  <c r="AC644" i="2"/>
  <c r="AC314" i="2"/>
  <c r="AC558" i="2"/>
  <c r="AC142" i="2"/>
  <c r="AC586" i="2"/>
  <c r="AC473" i="2"/>
  <c r="AC443" i="2"/>
  <c r="AC307" i="2"/>
  <c r="AC226" i="2"/>
  <c r="AC72" i="2"/>
  <c r="AC351" i="2"/>
  <c r="AC340" i="2"/>
  <c r="AC166" i="2"/>
  <c r="AC312" i="2"/>
  <c r="AC304" i="2"/>
  <c r="AC522" i="2"/>
  <c r="AC568" i="2"/>
  <c r="AC33" i="2"/>
  <c r="AC282" i="2"/>
  <c r="AC391" i="2"/>
  <c r="AC359" i="2"/>
  <c r="AC55" i="2"/>
  <c r="AC196" i="2"/>
  <c r="AC378" i="2"/>
  <c r="AC88" i="2"/>
  <c r="AC58" i="2"/>
  <c r="AC179" i="2"/>
  <c r="AC2" i="2"/>
  <c r="AC245" i="2"/>
  <c r="AC185" i="2"/>
  <c r="AC101" i="2"/>
  <c r="AC475" i="2"/>
  <c r="AC78" i="2"/>
  <c r="AC201" i="2"/>
  <c r="AC99" i="2"/>
  <c r="AC580" i="2"/>
  <c r="AC170" i="2"/>
  <c r="AC704" i="2"/>
  <c r="AC169" i="2"/>
  <c r="AC347" i="2"/>
  <c r="AC90" i="2"/>
  <c r="AC60" i="2"/>
  <c r="AC9" i="2"/>
  <c r="AC348" i="2"/>
  <c r="AC174" i="2"/>
  <c r="AC324" i="2"/>
  <c r="AC112" i="2"/>
  <c r="AC52" i="2"/>
  <c r="AC368" i="2"/>
  <c r="AC273" i="2"/>
  <c r="AC395" i="2"/>
  <c r="AC474" i="2"/>
  <c r="AC14" i="2"/>
  <c r="AC440" i="2"/>
  <c r="AC354" i="2"/>
  <c r="AC197" i="2"/>
  <c r="AC612" i="2"/>
  <c r="AC714" i="2"/>
  <c r="AC460" i="2"/>
  <c r="AC500" i="2"/>
  <c r="AC11" i="2"/>
  <c r="AC593" i="2"/>
  <c r="AC44" i="2"/>
  <c r="AC456" i="2"/>
  <c r="AC439" i="2"/>
  <c r="AC623" i="2"/>
  <c r="AC536" i="2"/>
  <c r="AC523" i="2"/>
  <c r="AC227" i="2"/>
  <c r="AC532" i="2"/>
  <c r="AC74" i="2"/>
  <c r="AC293" i="2"/>
  <c r="AC385" i="2"/>
  <c r="AC290" i="2"/>
  <c r="AC627" i="2"/>
  <c r="AC464" i="2"/>
  <c r="AC564" i="2"/>
  <c r="AC71" i="2"/>
  <c r="AC253" i="2"/>
  <c r="AC702" i="2"/>
  <c r="AC260" i="2"/>
  <c r="AC386" i="2"/>
  <c r="AC305" i="2"/>
  <c r="AC242" i="2"/>
  <c r="AC246" i="2"/>
  <c r="AC462" i="2"/>
  <c r="AC157" i="2"/>
  <c r="AC135" i="2"/>
  <c r="AC416" i="2"/>
  <c r="AC681" i="2"/>
  <c r="AC615" i="2"/>
  <c r="AC448" i="2"/>
  <c r="AC628" i="2"/>
  <c r="AC216" i="2"/>
  <c r="AC480" i="2"/>
  <c r="AC321" i="2"/>
  <c r="AC695" i="2"/>
  <c r="AC204" i="2"/>
  <c r="AC93" i="2"/>
  <c r="AC86" i="2"/>
  <c r="AC383" i="2"/>
  <c r="AC492" i="2"/>
  <c r="AC572" i="2"/>
  <c r="AC73" i="2"/>
  <c r="AC162" i="2"/>
  <c r="AC107" i="2"/>
  <c r="AC603" i="2"/>
  <c r="AC318" i="2"/>
  <c r="AC512" i="2"/>
  <c r="AC140" i="2"/>
  <c r="AC561" i="2"/>
  <c r="AC469" i="2"/>
  <c r="AC120" i="2"/>
  <c r="AC515" i="2"/>
  <c r="AC39" i="2"/>
  <c r="AC417" i="2"/>
  <c r="AC715" i="2"/>
  <c r="AC141" i="2"/>
  <c r="AC420" i="2"/>
  <c r="AC34" i="2"/>
  <c r="AC597" i="2"/>
  <c r="AC68" i="2"/>
  <c r="AC660" i="2"/>
  <c r="AC344" i="2"/>
  <c r="AC392" i="2"/>
  <c r="AC159" i="2"/>
  <c r="AC712" i="2"/>
  <c r="AC61" i="2"/>
  <c r="AC116" i="2"/>
  <c r="AC332" i="2"/>
  <c r="AC316" i="2"/>
  <c r="AC490" i="2"/>
  <c r="AC531" i="2"/>
  <c r="AC278" i="2"/>
  <c r="AC220" i="2"/>
  <c r="AC173" i="2"/>
  <c r="AC449" i="2"/>
  <c r="AC338" i="2"/>
  <c r="AC285" i="2"/>
  <c r="AC544" i="2"/>
  <c r="AC559" i="2"/>
  <c r="AC25" i="2"/>
  <c r="AC406" i="2"/>
  <c r="AC85" i="2"/>
  <c r="AC20" i="2"/>
  <c r="AC397" i="2"/>
  <c r="AC493" i="2"/>
  <c r="AC265" i="2"/>
  <c r="AC725" i="2"/>
  <c r="AC94" i="2"/>
  <c r="AC370" i="2"/>
  <c r="AC485" i="2"/>
  <c r="AC470" i="2"/>
  <c r="AC5" i="2"/>
  <c r="AC4" i="2"/>
  <c r="AC465" i="2"/>
  <c r="AC647" i="2"/>
  <c r="AC684" i="2"/>
  <c r="AC434" i="2"/>
  <c r="AC189" i="2"/>
  <c r="AC221" i="2"/>
  <c r="AC585" i="2"/>
  <c r="AC228" i="2"/>
  <c r="AC442" i="2"/>
  <c r="AC92" i="2"/>
  <c r="AC432" i="2"/>
  <c r="AC202" i="2"/>
  <c r="AC680" i="2"/>
  <c r="AC461" i="2"/>
  <c r="AC567" i="2"/>
  <c r="AC328" i="2"/>
  <c r="AC426" i="2"/>
  <c r="AC589" i="2"/>
  <c r="AC444" i="2"/>
  <c r="AC113" i="2"/>
  <c r="AC542" i="2"/>
  <c r="AC222" i="2"/>
  <c r="AC91" i="2"/>
  <c r="AC8" i="2"/>
  <c r="AC75" i="2"/>
  <c r="AC131" i="2"/>
  <c r="AC560" i="2"/>
  <c r="AC295" i="2"/>
  <c r="AC543" i="2"/>
  <c r="AC249" i="2"/>
  <c r="AC355" i="2"/>
  <c r="AC235" i="2"/>
  <c r="AC545" i="2"/>
  <c r="AC552" i="2"/>
  <c r="AC206" i="2"/>
  <c r="AC466" i="2"/>
  <c r="AC50" i="2"/>
  <c r="AC720" i="2"/>
  <c r="AC132" i="2"/>
  <c r="AC588" i="2"/>
  <c r="AC37" i="2"/>
  <c r="AC64" i="2"/>
  <c r="AC327" i="2"/>
  <c r="AC225" i="2"/>
  <c r="AC76" i="2"/>
  <c r="AC48" i="2"/>
  <c r="AC19" i="2"/>
  <c r="AC525" i="2"/>
  <c r="AC613" i="2"/>
  <c r="AC670" i="2"/>
  <c r="AC89" i="2"/>
  <c r="AC103" i="2"/>
  <c r="AC517" i="2"/>
  <c r="AC18" i="2"/>
  <c r="AC438" i="2"/>
  <c r="AC200" i="2"/>
  <c r="AC223" i="2"/>
  <c r="AC379" i="2"/>
  <c r="AC22" i="2"/>
  <c r="AC685" i="2"/>
  <c r="AC184" i="2"/>
  <c r="AC137" i="2"/>
  <c r="AC167" i="2"/>
  <c r="AC518" i="2"/>
  <c r="AC638" i="2"/>
  <c r="AC311" i="2"/>
  <c r="AC571" i="2"/>
  <c r="AC696" i="2"/>
  <c r="AC236" i="2"/>
  <c r="AC375" i="2"/>
  <c r="AC451" i="2"/>
  <c r="AC152" i="2"/>
  <c r="AC472" i="2"/>
  <c r="AC563" i="2"/>
  <c r="AC504" i="2"/>
  <c r="AC217" i="2"/>
  <c r="AC721" i="2"/>
  <c r="AC102" i="2"/>
  <c r="AC128" i="2"/>
  <c r="AC29" i="2"/>
  <c r="AC364" i="2"/>
  <c r="AC180" i="2"/>
  <c r="AC675" i="2"/>
  <c r="AC198" i="2"/>
  <c r="AC309" i="2"/>
  <c r="AC424" i="2"/>
  <c r="AC659" i="2"/>
  <c r="AC483" i="2"/>
  <c r="AC447" i="2"/>
  <c r="AC387" i="2"/>
  <c r="AC579" i="2"/>
  <c r="AC46" i="2"/>
  <c r="AC121" i="2"/>
  <c r="AC334" i="2"/>
  <c r="AC66" i="2"/>
  <c r="AC390" i="2"/>
  <c r="AC24" i="2"/>
  <c r="AC524" i="2"/>
  <c r="AC84" i="2"/>
  <c r="AC479" i="2"/>
  <c r="AC31" i="2"/>
  <c r="AC286" i="2"/>
  <c r="AC514" i="2"/>
  <c r="AC578" i="2"/>
  <c r="AC240" i="2"/>
  <c r="AC53" i="2"/>
  <c r="AC319" i="2"/>
  <c r="AC519" i="2"/>
  <c r="AC409" i="2"/>
  <c r="AC496" i="2"/>
  <c r="AC124" i="2"/>
  <c r="AC147" i="2"/>
  <c r="AC565" i="2"/>
  <c r="AC441" i="2"/>
  <c r="AC224" i="2"/>
  <c r="AC28" i="2"/>
  <c r="AC639" i="2"/>
  <c r="AC238" i="2"/>
  <c r="AC117" i="2"/>
  <c r="AC676" i="2"/>
  <c r="AC313" i="2"/>
  <c r="AC213" i="2"/>
  <c r="AC553" i="2"/>
  <c r="AC119" i="2"/>
  <c r="AC653" i="2"/>
  <c r="AC237" i="2"/>
  <c r="AC247" i="2"/>
  <c r="AC161" i="2"/>
  <c r="AC394" i="2"/>
  <c r="AC317" i="2"/>
  <c r="AC281" i="2"/>
  <c r="AC129" i="2"/>
  <c r="AC596" i="2"/>
  <c r="AC491" i="2"/>
  <c r="AC111" i="2"/>
  <c r="AC717" i="2"/>
  <c r="AC104" i="2"/>
  <c r="AC664" i="2"/>
  <c r="AC598" i="2"/>
  <c r="AC126" i="2"/>
  <c r="AC497" i="2"/>
  <c r="AC302" i="2"/>
  <c r="AC535" i="2"/>
  <c r="AC261" i="2"/>
  <c r="AC105" i="2"/>
  <c r="AC244" i="2"/>
  <c r="AC477" i="2"/>
  <c r="AC239" i="2"/>
  <c r="AC187" i="2"/>
  <c r="AC337" i="2"/>
  <c r="AC494" i="2"/>
  <c r="AC577" i="2"/>
  <c r="AC407" i="2"/>
  <c r="AC257" i="2"/>
  <c r="AC306" i="2"/>
  <c r="AC669" i="2"/>
  <c r="AC13" i="2"/>
  <c r="AC241" i="2"/>
  <c r="AC210" i="2"/>
  <c r="AC667" i="2"/>
  <c r="AC607" i="2"/>
  <c r="AC83" i="2"/>
  <c r="AC171" i="2"/>
  <c r="AC333" i="2"/>
  <c r="AC233" i="2"/>
  <c r="AC195" i="2"/>
  <c r="AC716" i="2"/>
  <c r="AC513" i="2"/>
  <c r="AC570" i="2"/>
  <c r="AC555" i="2"/>
  <c r="AC154" i="2"/>
  <c r="AC476" i="2"/>
  <c r="AC650" i="2"/>
  <c r="AC27" i="2"/>
  <c r="AC243" i="2"/>
  <c r="AC330" i="2"/>
  <c r="AC468" i="2"/>
  <c r="AC42" i="2"/>
  <c r="AC419" i="2"/>
  <c r="AC411" i="2"/>
  <c r="AC258" i="2"/>
  <c r="AC17" i="2"/>
  <c r="AC203" i="2"/>
  <c r="AC57" i="2"/>
  <c r="AC388" i="2"/>
  <c r="AC707" i="2"/>
  <c r="AC155" i="2"/>
  <c r="AC77" i="2"/>
  <c r="AC610" i="2"/>
  <c r="AC7" i="2"/>
  <c r="AC399" i="2"/>
  <c r="AC95" i="2"/>
  <c r="AC557" i="2"/>
  <c r="AC423" i="2"/>
  <c r="AC360" i="2"/>
  <c r="AC59" i="2"/>
  <c r="AC188" i="2"/>
  <c r="AC609" i="2"/>
  <c r="AC722" i="2"/>
  <c r="AC507" i="2"/>
  <c r="AC267" i="2"/>
  <c r="AC537" i="2"/>
  <c r="AC511" i="2"/>
  <c r="AC503" i="2"/>
  <c r="AC642" i="2"/>
  <c r="AC276" i="2"/>
  <c r="AC266" i="2"/>
  <c r="AC540" i="2"/>
  <c r="AC428" i="2"/>
  <c r="AC67" i="2"/>
  <c r="AC362" i="2"/>
  <c r="AC205" i="2"/>
  <c r="AC358" i="2"/>
  <c r="AC550" i="2"/>
  <c r="AC350" i="2"/>
  <c r="AC69" i="2"/>
  <c r="AC516" i="2"/>
  <c r="AC599" i="2"/>
  <c r="AC109" i="2"/>
  <c r="AC232" i="2"/>
  <c r="AC429" i="2"/>
  <c r="AC35" i="2"/>
  <c r="AC158" i="2"/>
  <c r="AC396" i="2"/>
  <c r="AC97" i="2"/>
  <c r="AC435" i="2"/>
  <c r="AC326" i="2"/>
  <c r="AC471" i="2"/>
  <c r="AC299" i="2"/>
  <c r="AC604" i="2"/>
  <c r="AC30" i="2"/>
  <c r="AC26" i="2"/>
  <c r="AC648" i="2"/>
  <c r="AC251" i="2"/>
  <c r="AC177" i="2"/>
  <c r="AC21" i="2"/>
  <c r="AC51" i="2"/>
  <c r="AC484" i="2"/>
  <c r="AC366" i="2"/>
  <c r="AC529" i="2"/>
  <c r="AC508" i="2"/>
  <c r="AC357" i="2"/>
  <c r="AC641" i="2"/>
  <c r="AC110" i="2"/>
  <c r="AC689" i="2"/>
  <c r="AC345" i="2"/>
  <c r="AC620" i="2"/>
  <c r="AC551" i="2"/>
  <c r="AC463" i="2"/>
  <c r="AC283" i="2"/>
  <c r="AC259" i="2"/>
  <c r="AC369" i="2"/>
  <c r="AC446" i="2"/>
  <c r="AC583" i="2"/>
  <c r="AC482" i="2"/>
  <c r="AC455" i="2"/>
  <c r="AC430" i="2"/>
  <c r="AC724" i="2"/>
  <c r="AC630" i="2"/>
  <c r="AC549" i="2"/>
  <c r="AC252" i="2"/>
  <c r="AC458" i="2"/>
  <c r="AC230" i="2"/>
  <c r="AC719" i="2"/>
  <c r="AC608" i="2"/>
  <c r="AC303" i="2"/>
  <c r="AC405" i="2"/>
  <c r="AC219" i="2"/>
  <c r="AC400" i="2"/>
  <c r="AC41" i="2"/>
  <c r="AC81" i="2"/>
  <c r="AC323" i="2"/>
  <c r="AC190" i="2"/>
  <c r="AC172" i="2"/>
  <c r="AC372" i="2"/>
  <c r="AC384" i="2"/>
  <c r="AC718" i="2"/>
  <c r="AC425" i="2"/>
  <c r="AC287" i="2"/>
  <c r="AC671" i="2"/>
  <c r="AC336" i="2"/>
  <c r="AC453" i="2"/>
  <c r="AC633" i="2"/>
  <c r="AC45" i="2"/>
  <c r="AC298" i="2"/>
  <c r="AC40" i="2"/>
  <c r="AC320" i="2"/>
  <c r="AC602" i="2"/>
  <c r="AC632" i="2"/>
  <c r="AC646" i="2"/>
  <c r="AC678" i="2"/>
  <c r="AC672" i="2"/>
  <c r="AC329" i="2"/>
  <c r="AC284" i="2"/>
  <c r="AC590" i="2"/>
  <c r="AC87" i="2"/>
  <c r="AC595" i="2"/>
  <c r="AC381" i="2"/>
  <c r="AC151" i="2"/>
  <c r="AC63" i="2"/>
  <c r="AC322" i="2"/>
  <c r="AC130" i="2"/>
  <c r="AC546" i="2"/>
  <c r="AC274" i="2"/>
  <c r="AC413" i="2"/>
  <c r="AC690" i="2"/>
  <c r="AC422" i="2"/>
  <c r="AC49" i="2"/>
  <c r="AC275" i="2"/>
  <c r="AC398" i="2"/>
  <c r="AC38" i="2"/>
  <c r="AC412" i="2"/>
  <c r="AC486" i="2"/>
  <c r="AC701" i="2"/>
  <c r="AC234" i="2"/>
  <c r="AC697" i="2"/>
  <c r="AC182" i="2"/>
  <c r="AC262" i="2"/>
  <c r="AC149" i="2"/>
  <c r="AC160" i="2"/>
  <c r="AC54" i="2"/>
  <c r="AC703" i="2"/>
  <c r="AC98" i="2"/>
  <c r="AC148" i="2"/>
  <c r="AC207" i="2"/>
  <c r="AC404" i="2"/>
  <c r="AC264" i="2"/>
  <c r="AC363" i="2"/>
  <c r="AC459" i="2"/>
  <c r="AC114" i="2"/>
  <c r="AC268" i="2"/>
  <c r="AC150" i="2"/>
  <c r="AC605" i="2"/>
  <c r="AC191" i="2"/>
  <c r="AC606" i="2"/>
  <c r="AC115" i="2"/>
  <c r="AC699" i="2"/>
  <c r="AC118" i="2"/>
  <c r="AC554" i="2"/>
  <c r="AC263" i="2"/>
  <c r="AC631" i="2"/>
  <c r="AC134" i="2"/>
  <c r="AC376" i="2"/>
  <c r="AC619" i="2"/>
  <c r="AC106" i="2"/>
  <c r="AC581" i="2"/>
  <c r="AC501" i="2"/>
  <c r="AC199" i="2"/>
  <c r="AC214" i="2"/>
  <c r="AC335" i="2"/>
  <c r="AC467" i="2"/>
  <c r="AC521" i="2"/>
  <c r="AC666" i="2"/>
  <c r="AC380" i="2"/>
  <c r="AC352" i="2"/>
  <c r="AC96" i="2"/>
  <c r="AC618" i="2"/>
  <c r="AC80" i="2"/>
  <c r="AC709" i="2"/>
  <c r="AC288" i="2"/>
  <c r="AC640" i="2"/>
  <c r="AC637" i="2"/>
  <c r="AC611" i="2"/>
  <c r="AC562" i="2"/>
  <c r="AC705" i="2"/>
  <c r="AC270" i="2"/>
  <c r="AC478" i="2"/>
  <c r="AC682" i="2"/>
  <c r="AC294" i="2"/>
  <c r="AC143" i="2"/>
  <c r="AC616" i="2"/>
  <c r="AC621" i="2"/>
  <c r="AC601" i="2"/>
  <c r="AC488" i="2"/>
  <c r="AC502" i="2"/>
  <c r="AC343" i="2"/>
  <c r="AC193" i="2"/>
  <c r="AC289" i="2"/>
  <c r="AC652" i="2"/>
  <c r="AC108" i="2"/>
  <c r="AC231" i="2"/>
  <c r="AC582" i="2"/>
  <c r="AC122" i="2"/>
  <c r="AC301" i="2"/>
  <c r="AC300" i="2"/>
  <c r="AC389" i="2"/>
  <c r="AC308" i="2"/>
  <c r="AC382" i="2"/>
  <c r="AC692" i="2"/>
  <c r="AC377" i="2"/>
  <c r="AC688" i="2"/>
  <c r="AC534" i="2"/>
  <c r="AC569" i="2"/>
  <c r="AC339" i="2"/>
  <c r="AC218" i="2"/>
  <c r="AC349" i="2"/>
  <c r="AC248" i="2"/>
  <c r="AC427" i="2"/>
  <c r="AC655" i="2"/>
  <c r="AC643" i="2"/>
  <c r="AC495" i="2"/>
  <c r="AC256" i="2"/>
  <c r="AC594" i="2"/>
  <c r="AC656" i="2"/>
  <c r="AC146" i="2"/>
  <c r="AC450" i="2"/>
  <c r="AC506" i="2"/>
  <c r="AC510" i="2"/>
  <c r="AC693" i="2"/>
  <c r="AC505" i="2"/>
  <c r="AC269" i="2"/>
  <c r="AC575" i="2"/>
  <c r="AC509" i="2"/>
  <c r="AC527" i="2"/>
  <c r="AC677" i="2"/>
  <c r="AC489" i="2"/>
  <c r="AC250" i="2"/>
  <c r="AC487" i="2"/>
  <c r="AC373" i="2"/>
  <c r="AC584" i="2"/>
  <c r="AC353" i="2"/>
  <c r="AC271" i="2"/>
  <c r="AC626" i="2"/>
  <c r="AC624" i="2"/>
  <c r="AC539" i="2"/>
  <c r="AC403" i="2"/>
  <c r="AC673" i="2"/>
  <c r="AC445" i="2"/>
  <c r="AC713" i="2"/>
  <c r="AC452" i="2"/>
  <c r="AC371" i="2"/>
  <c r="AC663" i="2"/>
  <c r="AC254" i="2"/>
  <c r="AC698" i="2"/>
  <c r="AC629" i="2"/>
  <c r="AC634" i="2"/>
  <c r="AC421" i="2"/>
  <c r="AC591" i="2"/>
  <c r="AC592" i="2"/>
  <c r="AC401" i="2"/>
  <c r="AC279" i="2"/>
  <c r="AC393" i="2"/>
  <c r="AC694" i="2"/>
  <c r="AC526" i="2"/>
  <c r="AC499" i="2"/>
  <c r="AC454" i="2"/>
  <c r="AC665" i="2"/>
  <c r="AC674" i="2"/>
  <c r="AC617" i="2"/>
  <c r="AC410" i="2"/>
  <c r="AC658" i="2"/>
  <c r="AC622" i="2"/>
  <c r="AC625" i="2"/>
  <c r="AC683" i="2"/>
  <c r="AC576" i="2"/>
  <c r="AC710" i="2"/>
  <c r="AC654" i="2"/>
  <c r="AC679" i="2"/>
  <c r="AC533" i="2"/>
  <c r="AC706" i="2"/>
  <c r="AC635" i="2"/>
  <c r="AC649" i="2"/>
  <c r="AC657" i="2"/>
  <c r="AC708" i="2"/>
  <c r="AC651" i="2"/>
  <c r="AC691" i="2"/>
  <c r="AC723" i="2"/>
  <c r="U402" i="2"/>
  <c r="U573" i="2"/>
  <c r="U687" i="2"/>
  <c r="U325" i="2"/>
  <c r="U165" i="2"/>
  <c r="U255" i="2"/>
  <c r="U587" i="2"/>
  <c r="U408" i="2"/>
  <c r="U668" i="2"/>
  <c r="U528" i="2"/>
  <c r="U346" i="2"/>
  <c r="U686" i="2"/>
  <c r="U481" i="2"/>
  <c r="U433" i="2"/>
  <c r="U436" i="2"/>
  <c r="U178" i="2"/>
  <c r="U15" i="2"/>
  <c r="U291" i="2"/>
  <c r="U662" i="2"/>
  <c r="U209" i="2"/>
  <c r="U176" i="2"/>
  <c r="U431" i="2"/>
  <c r="U79" i="2"/>
  <c r="U418" i="2"/>
  <c r="U211" i="2"/>
  <c r="U414" i="2"/>
  <c r="U163" i="2"/>
  <c r="U136" i="2"/>
  <c r="U123" i="2"/>
  <c r="U520" i="2"/>
  <c r="U556" i="2"/>
  <c r="U361" i="2"/>
  <c r="U711" i="2"/>
  <c r="U43" i="2"/>
  <c r="U100" i="2"/>
  <c r="U156" i="2"/>
  <c r="U12" i="2"/>
  <c r="U600" i="2"/>
  <c r="U661" i="2"/>
  <c r="U23" i="2"/>
  <c r="U215" i="2"/>
  <c r="U538" i="2"/>
  <c r="U365" i="2"/>
  <c r="U374" i="2"/>
  <c r="U127" i="2"/>
  <c r="U296" i="2"/>
  <c r="U10" i="2"/>
  <c r="U280" i="2"/>
  <c r="U62" i="2"/>
  <c r="U65" i="2"/>
  <c r="U144" i="2"/>
  <c r="U212" i="2"/>
  <c r="U292" i="2"/>
  <c r="U208" i="2"/>
  <c r="U47" i="2"/>
  <c r="U645" i="2"/>
  <c r="U548" i="2"/>
  <c r="U331" i="2"/>
  <c r="U125" i="2"/>
  <c r="U164" i="2"/>
  <c r="U547" i="2"/>
  <c r="U138" i="2"/>
  <c r="U437" i="2"/>
  <c r="U457" i="2"/>
  <c r="U153" i="2"/>
  <c r="U168" i="2"/>
  <c r="U310" i="2"/>
  <c r="U530" i="2"/>
  <c r="U175" i="2"/>
  <c r="U700" i="2"/>
  <c r="U341" i="2"/>
  <c r="U342" i="2"/>
  <c r="U70" i="2"/>
  <c r="U415" i="2"/>
  <c r="U367" i="2"/>
  <c r="U566" i="2"/>
  <c r="U297" i="2"/>
  <c r="U6" i="2"/>
  <c r="U56" i="2"/>
  <c r="U133" i="2"/>
  <c r="U181" i="2"/>
  <c r="U32" i="2"/>
  <c r="U183" i="2"/>
  <c r="U3" i="2"/>
  <c r="U356" i="2"/>
  <c r="U636" i="2"/>
  <c r="U574" i="2"/>
  <c r="U36" i="2"/>
  <c r="U16" i="2"/>
  <c r="U614" i="2"/>
  <c r="U315" i="2"/>
  <c r="U229" i="2"/>
  <c r="U498" i="2"/>
  <c r="U541" i="2"/>
  <c r="U272" i="2"/>
  <c r="U186" i="2"/>
  <c r="U82" i="2"/>
  <c r="U145" i="2"/>
  <c r="U194" i="2"/>
  <c r="U277" i="2"/>
  <c r="U139" i="2"/>
  <c r="U192" i="2"/>
  <c r="U644" i="2"/>
  <c r="U314" i="2"/>
  <c r="U558" i="2"/>
  <c r="U142" i="2"/>
  <c r="U586" i="2"/>
  <c r="U473" i="2"/>
  <c r="U443" i="2"/>
  <c r="U307" i="2"/>
  <c r="U226" i="2"/>
  <c r="U72" i="2"/>
  <c r="U351" i="2"/>
  <c r="U340" i="2"/>
  <c r="U166" i="2"/>
  <c r="U312" i="2"/>
  <c r="U304" i="2"/>
  <c r="U522" i="2"/>
  <c r="U568" i="2"/>
  <c r="U33" i="2"/>
  <c r="U282" i="2"/>
  <c r="U391" i="2"/>
  <c r="U359" i="2"/>
  <c r="U55" i="2"/>
  <c r="U196" i="2"/>
  <c r="U378" i="2"/>
  <c r="U88" i="2"/>
  <c r="U58" i="2"/>
  <c r="U179" i="2"/>
  <c r="U2" i="2"/>
  <c r="U245" i="2"/>
  <c r="U185" i="2"/>
  <c r="U101" i="2"/>
  <c r="U475" i="2"/>
  <c r="U78" i="2"/>
  <c r="U201" i="2"/>
  <c r="U99" i="2"/>
  <c r="U580" i="2"/>
  <c r="U170" i="2"/>
  <c r="U704" i="2"/>
  <c r="U169" i="2"/>
  <c r="U347" i="2"/>
  <c r="U90" i="2"/>
  <c r="U60" i="2"/>
  <c r="U9" i="2"/>
  <c r="U348" i="2"/>
  <c r="U174" i="2"/>
  <c r="U324" i="2"/>
  <c r="U112" i="2"/>
  <c r="U52" i="2"/>
  <c r="U368" i="2"/>
  <c r="U273" i="2"/>
  <c r="U395" i="2"/>
  <c r="U474" i="2"/>
  <c r="U14" i="2"/>
  <c r="U440" i="2"/>
  <c r="U354" i="2"/>
  <c r="U197" i="2"/>
  <c r="U612" i="2"/>
  <c r="U714" i="2"/>
  <c r="U460" i="2"/>
  <c r="U500" i="2"/>
  <c r="U11" i="2"/>
  <c r="U593" i="2"/>
  <c r="U44" i="2"/>
  <c r="U456" i="2"/>
  <c r="U439" i="2"/>
  <c r="U623" i="2"/>
  <c r="U536" i="2"/>
  <c r="U523" i="2"/>
  <c r="U227" i="2"/>
  <c r="U532" i="2"/>
  <c r="U74" i="2"/>
  <c r="U293" i="2"/>
  <c r="U385" i="2"/>
  <c r="U290" i="2"/>
  <c r="U627" i="2"/>
  <c r="U464" i="2"/>
  <c r="U564" i="2"/>
  <c r="U71" i="2"/>
  <c r="U253" i="2"/>
  <c r="U702" i="2"/>
  <c r="U260" i="2"/>
  <c r="U386" i="2"/>
  <c r="U305" i="2"/>
  <c r="U242" i="2"/>
  <c r="U246" i="2"/>
  <c r="U462" i="2"/>
  <c r="U157" i="2"/>
  <c r="U135" i="2"/>
  <c r="U416" i="2"/>
  <c r="U681" i="2"/>
  <c r="U615" i="2"/>
  <c r="U448" i="2"/>
  <c r="U628" i="2"/>
  <c r="U216" i="2"/>
  <c r="U480" i="2"/>
  <c r="U321" i="2"/>
  <c r="U695" i="2"/>
  <c r="U204" i="2"/>
  <c r="U93" i="2"/>
  <c r="U86" i="2"/>
  <c r="U383" i="2"/>
  <c r="U492" i="2"/>
  <c r="U572" i="2"/>
  <c r="U73" i="2"/>
  <c r="U162" i="2"/>
  <c r="U107" i="2"/>
  <c r="U603" i="2"/>
  <c r="U318" i="2"/>
  <c r="U512" i="2"/>
  <c r="U140" i="2"/>
  <c r="U561" i="2"/>
  <c r="U469" i="2"/>
  <c r="U120" i="2"/>
  <c r="U515" i="2"/>
  <c r="U39" i="2"/>
  <c r="U417" i="2"/>
  <c r="U715" i="2"/>
  <c r="U141" i="2"/>
  <c r="U420" i="2"/>
  <c r="U34" i="2"/>
  <c r="U597" i="2"/>
  <c r="U68" i="2"/>
  <c r="U660" i="2"/>
  <c r="U344" i="2"/>
  <c r="U392" i="2"/>
  <c r="U159" i="2"/>
  <c r="U712" i="2"/>
  <c r="U61" i="2"/>
  <c r="U116" i="2"/>
  <c r="U332" i="2"/>
  <c r="U316" i="2"/>
  <c r="U490" i="2"/>
  <c r="U531" i="2"/>
  <c r="U278" i="2"/>
  <c r="U220" i="2"/>
  <c r="U173" i="2"/>
  <c r="U449" i="2"/>
  <c r="U338" i="2"/>
  <c r="U285" i="2"/>
  <c r="U544" i="2"/>
  <c r="U559" i="2"/>
  <c r="U25" i="2"/>
  <c r="U406" i="2"/>
  <c r="U85" i="2"/>
  <c r="U20" i="2"/>
  <c r="U397" i="2"/>
  <c r="U493" i="2"/>
  <c r="U265" i="2"/>
  <c r="U725" i="2"/>
  <c r="U94" i="2"/>
  <c r="U370" i="2"/>
  <c r="U485" i="2"/>
  <c r="U470" i="2"/>
  <c r="U5" i="2"/>
  <c r="U4" i="2"/>
  <c r="U465" i="2"/>
  <c r="U647" i="2"/>
  <c r="U684" i="2"/>
  <c r="U434" i="2"/>
  <c r="U189" i="2"/>
  <c r="U221" i="2"/>
  <c r="U585" i="2"/>
  <c r="U228" i="2"/>
  <c r="U442" i="2"/>
  <c r="U92" i="2"/>
  <c r="U432" i="2"/>
  <c r="U202" i="2"/>
  <c r="U680" i="2"/>
  <c r="U461" i="2"/>
  <c r="U567" i="2"/>
  <c r="U328" i="2"/>
  <c r="U426" i="2"/>
  <c r="U589" i="2"/>
  <c r="U444" i="2"/>
  <c r="U113" i="2"/>
  <c r="U542" i="2"/>
  <c r="U222" i="2"/>
  <c r="U91" i="2"/>
  <c r="U8" i="2"/>
  <c r="U75" i="2"/>
  <c r="U131" i="2"/>
  <c r="U560" i="2"/>
  <c r="U295" i="2"/>
  <c r="U543" i="2"/>
  <c r="U249" i="2"/>
  <c r="U355" i="2"/>
  <c r="U235" i="2"/>
  <c r="U545" i="2"/>
  <c r="U552" i="2"/>
  <c r="U206" i="2"/>
  <c r="U466" i="2"/>
  <c r="U50" i="2"/>
  <c r="U720" i="2"/>
  <c r="U132" i="2"/>
  <c r="U588" i="2"/>
  <c r="U37" i="2"/>
  <c r="U64" i="2"/>
  <c r="U327" i="2"/>
  <c r="U225" i="2"/>
  <c r="U76" i="2"/>
  <c r="U48" i="2"/>
  <c r="U19" i="2"/>
  <c r="U525" i="2"/>
  <c r="U613" i="2"/>
  <c r="U670" i="2"/>
  <c r="U89" i="2"/>
  <c r="U103" i="2"/>
  <c r="U517" i="2"/>
  <c r="U18" i="2"/>
  <c r="U438" i="2"/>
  <c r="U200" i="2"/>
  <c r="U223" i="2"/>
  <c r="U379" i="2"/>
  <c r="U22" i="2"/>
  <c r="U685" i="2"/>
  <c r="U184" i="2"/>
  <c r="U137" i="2"/>
  <c r="U167" i="2"/>
  <c r="U518" i="2"/>
  <c r="U638" i="2"/>
  <c r="U311" i="2"/>
  <c r="U571" i="2"/>
  <c r="U696" i="2"/>
  <c r="U236" i="2"/>
  <c r="U375" i="2"/>
  <c r="U451" i="2"/>
  <c r="U152" i="2"/>
  <c r="U472" i="2"/>
  <c r="U563" i="2"/>
  <c r="U504" i="2"/>
  <c r="U217" i="2"/>
  <c r="U721" i="2"/>
  <c r="U102" i="2"/>
  <c r="U128" i="2"/>
  <c r="U29" i="2"/>
  <c r="U364" i="2"/>
  <c r="U180" i="2"/>
  <c r="U675" i="2"/>
  <c r="U198" i="2"/>
  <c r="U309" i="2"/>
  <c r="U424" i="2"/>
  <c r="U659" i="2"/>
  <c r="U483" i="2"/>
  <c r="U447" i="2"/>
  <c r="U387" i="2"/>
  <c r="U579" i="2"/>
  <c r="U46" i="2"/>
  <c r="U121" i="2"/>
  <c r="U334" i="2"/>
  <c r="U66" i="2"/>
  <c r="U390" i="2"/>
  <c r="U24" i="2"/>
  <c r="U524" i="2"/>
  <c r="U84" i="2"/>
  <c r="U479" i="2"/>
  <c r="U31" i="2"/>
  <c r="U286" i="2"/>
  <c r="U514" i="2"/>
  <c r="U578" i="2"/>
  <c r="U240" i="2"/>
  <c r="U53" i="2"/>
  <c r="U319" i="2"/>
  <c r="U519" i="2"/>
  <c r="U409" i="2"/>
  <c r="U496" i="2"/>
  <c r="U124" i="2"/>
  <c r="U147" i="2"/>
  <c r="U565" i="2"/>
  <c r="U441" i="2"/>
  <c r="U224" i="2"/>
  <c r="U28" i="2"/>
  <c r="U639" i="2"/>
  <c r="U238" i="2"/>
  <c r="U117" i="2"/>
  <c r="U676" i="2"/>
  <c r="U313" i="2"/>
  <c r="U213" i="2"/>
  <c r="U553" i="2"/>
  <c r="U119" i="2"/>
  <c r="U653" i="2"/>
  <c r="U237" i="2"/>
  <c r="U247" i="2"/>
  <c r="U161" i="2"/>
  <c r="U394" i="2"/>
  <c r="U317" i="2"/>
  <c r="U281" i="2"/>
  <c r="U129" i="2"/>
  <c r="U596" i="2"/>
  <c r="U491" i="2"/>
  <c r="U111" i="2"/>
  <c r="U717" i="2"/>
  <c r="U104" i="2"/>
  <c r="U664" i="2"/>
  <c r="U598" i="2"/>
  <c r="U126" i="2"/>
  <c r="U497" i="2"/>
  <c r="U302" i="2"/>
  <c r="U535" i="2"/>
  <c r="U261" i="2"/>
  <c r="U105" i="2"/>
  <c r="U244" i="2"/>
  <c r="U477" i="2"/>
  <c r="U239" i="2"/>
  <c r="U187" i="2"/>
  <c r="U337" i="2"/>
  <c r="U494" i="2"/>
  <c r="U577" i="2"/>
  <c r="U407" i="2"/>
  <c r="U257" i="2"/>
  <c r="U306" i="2"/>
  <c r="U669" i="2"/>
  <c r="U13" i="2"/>
  <c r="U241" i="2"/>
  <c r="U210" i="2"/>
  <c r="U667" i="2"/>
  <c r="U607" i="2"/>
  <c r="U83" i="2"/>
  <c r="U171" i="2"/>
  <c r="U333" i="2"/>
  <c r="U233" i="2"/>
  <c r="U195" i="2"/>
  <c r="U716" i="2"/>
  <c r="U513" i="2"/>
  <c r="U570" i="2"/>
  <c r="U555" i="2"/>
  <c r="U154" i="2"/>
  <c r="U476" i="2"/>
  <c r="U650" i="2"/>
  <c r="U27" i="2"/>
  <c r="U243" i="2"/>
  <c r="U330" i="2"/>
  <c r="U468" i="2"/>
  <c r="U42" i="2"/>
  <c r="U419" i="2"/>
  <c r="U411" i="2"/>
  <c r="U258" i="2"/>
  <c r="U17" i="2"/>
  <c r="U203" i="2"/>
  <c r="U57" i="2"/>
  <c r="U388" i="2"/>
  <c r="U707" i="2"/>
  <c r="U155" i="2"/>
  <c r="U77" i="2"/>
  <c r="U610" i="2"/>
  <c r="U7" i="2"/>
  <c r="U399" i="2"/>
  <c r="U95" i="2"/>
  <c r="U557" i="2"/>
  <c r="U423" i="2"/>
  <c r="U360" i="2"/>
  <c r="U59" i="2"/>
  <c r="U188" i="2"/>
  <c r="U609" i="2"/>
  <c r="U722" i="2"/>
  <c r="U507" i="2"/>
  <c r="U267" i="2"/>
  <c r="U537" i="2"/>
  <c r="U511" i="2"/>
  <c r="U503" i="2"/>
  <c r="U642" i="2"/>
  <c r="U276" i="2"/>
  <c r="U266" i="2"/>
  <c r="U540" i="2"/>
  <c r="U428" i="2"/>
  <c r="U67" i="2"/>
  <c r="U362" i="2"/>
  <c r="U205" i="2"/>
  <c r="U358" i="2"/>
  <c r="U550" i="2"/>
  <c r="U350" i="2"/>
  <c r="U69" i="2"/>
  <c r="U516" i="2"/>
  <c r="U599" i="2"/>
  <c r="U109" i="2"/>
  <c r="U232" i="2"/>
  <c r="U429" i="2"/>
  <c r="U35" i="2"/>
  <c r="U158" i="2"/>
  <c r="U396" i="2"/>
  <c r="U97" i="2"/>
  <c r="U435" i="2"/>
  <c r="U326" i="2"/>
  <c r="U471" i="2"/>
  <c r="U299" i="2"/>
  <c r="U604" i="2"/>
  <c r="U30" i="2"/>
  <c r="U26" i="2"/>
  <c r="U648" i="2"/>
  <c r="U251" i="2"/>
  <c r="U177" i="2"/>
  <c r="U21" i="2"/>
  <c r="U51" i="2"/>
  <c r="U484" i="2"/>
  <c r="U366" i="2"/>
  <c r="U529" i="2"/>
  <c r="U508" i="2"/>
  <c r="U357" i="2"/>
  <c r="U641" i="2"/>
  <c r="U110" i="2"/>
  <c r="U689" i="2"/>
  <c r="U345" i="2"/>
  <c r="U620" i="2"/>
  <c r="U551" i="2"/>
  <c r="U463" i="2"/>
  <c r="U283" i="2"/>
  <c r="U259" i="2"/>
  <c r="U369" i="2"/>
  <c r="U446" i="2"/>
  <c r="U583" i="2"/>
  <c r="U482" i="2"/>
  <c r="U455" i="2"/>
  <c r="U430" i="2"/>
  <c r="U724" i="2"/>
  <c r="U630" i="2"/>
  <c r="U549" i="2"/>
  <c r="U252" i="2"/>
  <c r="U458" i="2"/>
  <c r="U230" i="2"/>
  <c r="U719" i="2"/>
  <c r="U608" i="2"/>
  <c r="U303" i="2"/>
  <c r="U405" i="2"/>
  <c r="U219" i="2"/>
  <c r="U400" i="2"/>
  <c r="U41" i="2"/>
  <c r="U81" i="2"/>
  <c r="U323" i="2"/>
  <c r="U190" i="2"/>
  <c r="U172" i="2"/>
  <c r="U372" i="2"/>
  <c r="U384" i="2"/>
  <c r="U718" i="2"/>
  <c r="U425" i="2"/>
  <c r="U287" i="2"/>
  <c r="U671" i="2"/>
  <c r="U336" i="2"/>
  <c r="U453" i="2"/>
  <c r="U633" i="2"/>
  <c r="U45" i="2"/>
  <c r="U298" i="2"/>
  <c r="U40" i="2"/>
  <c r="U320" i="2"/>
  <c r="U602" i="2"/>
  <c r="U632" i="2"/>
  <c r="U646" i="2"/>
  <c r="U678" i="2"/>
  <c r="U672" i="2"/>
  <c r="U329" i="2"/>
  <c r="U284" i="2"/>
  <c r="U590" i="2"/>
  <c r="U87" i="2"/>
  <c r="U595" i="2"/>
  <c r="U381" i="2"/>
  <c r="U151" i="2"/>
  <c r="U63" i="2"/>
  <c r="U322" i="2"/>
  <c r="U130" i="2"/>
  <c r="U546" i="2"/>
  <c r="U274" i="2"/>
  <c r="U413" i="2"/>
  <c r="U690" i="2"/>
  <c r="U422" i="2"/>
  <c r="U49" i="2"/>
  <c r="U275" i="2"/>
  <c r="U398" i="2"/>
  <c r="U38" i="2"/>
  <c r="U412" i="2"/>
  <c r="U486" i="2"/>
  <c r="U701" i="2"/>
  <c r="U234" i="2"/>
  <c r="U697" i="2"/>
  <c r="U182" i="2"/>
  <c r="U262" i="2"/>
  <c r="U149" i="2"/>
  <c r="U160" i="2"/>
  <c r="U54" i="2"/>
  <c r="U703" i="2"/>
  <c r="U98" i="2"/>
  <c r="U148" i="2"/>
  <c r="U207" i="2"/>
  <c r="U404" i="2"/>
  <c r="U264" i="2"/>
  <c r="U363" i="2"/>
  <c r="U459" i="2"/>
  <c r="U114" i="2"/>
  <c r="U268" i="2"/>
  <c r="U150" i="2"/>
  <c r="U605" i="2"/>
  <c r="U191" i="2"/>
  <c r="U606" i="2"/>
  <c r="U115" i="2"/>
  <c r="U699" i="2"/>
  <c r="U118" i="2"/>
  <c r="U554" i="2"/>
  <c r="U263" i="2"/>
  <c r="U631" i="2"/>
  <c r="U134" i="2"/>
  <c r="U376" i="2"/>
  <c r="U619" i="2"/>
  <c r="U106" i="2"/>
  <c r="U581" i="2"/>
  <c r="U501" i="2"/>
  <c r="U199" i="2"/>
  <c r="U214" i="2"/>
  <c r="U335" i="2"/>
  <c r="U467" i="2"/>
  <c r="U521" i="2"/>
  <c r="U666" i="2"/>
  <c r="U380" i="2"/>
  <c r="U352" i="2"/>
  <c r="U96" i="2"/>
  <c r="U618" i="2"/>
  <c r="U80" i="2"/>
  <c r="U709" i="2"/>
  <c r="U288" i="2"/>
  <c r="U640" i="2"/>
  <c r="U637" i="2"/>
  <c r="U611" i="2"/>
  <c r="U562" i="2"/>
  <c r="U705" i="2"/>
  <c r="U270" i="2"/>
  <c r="U478" i="2"/>
  <c r="U682" i="2"/>
  <c r="U294" i="2"/>
  <c r="U143" i="2"/>
  <c r="U616" i="2"/>
  <c r="U621" i="2"/>
  <c r="U601" i="2"/>
  <c r="U488" i="2"/>
  <c r="U502" i="2"/>
  <c r="U343" i="2"/>
  <c r="U193" i="2"/>
  <c r="U289" i="2"/>
  <c r="U652" i="2"/>
  <c r="U108" i="2"/>
  <c r="U231" i="2"/>
  <c r="U582" i="2"/>
  <c r="U122" i="2"/>
  <c r="U301" i="2"/>
  <c r="U300" i="2"/>
  <c r="U389" i="2"/>
  <c r="U308" i="2"/>
  <c r="U382" i="2"/>
  <c r="U692" i="2"/>
  <c r="U377" i="2"/>
  <c r="U688" i="2"/>
  <c r="U534" i="2"/>
  <c r="U569" i="2"/>
  <c r="U339" i="2"/>
  <c r="U218" i="2"/>
  <c r="U349" i="2"/>
  <c r="U248" i="2"/>
  <c r="U427" i="2"/>
  <c r="U655" i="2"/>
  <c r="U643" i="2"/>
  <c r="U495" i="2"/>
  <c r="U256" i="2"/>
  <c r="U594" i="2"/>
  <c r="U656" i="2"/>
  <c r="U146" i="2"/>
  <c r="U450" i="2"/>
  <c r="U506" i="2"/>
  <c r="U510" i="2"/>
  <c r="U693" i="2"/>
  <c r="U505" i="2"/>
  <c r="U269" i="2"/>
  <c r="U575" i="2"/>
  <c r="U509" i="2"/>
  <c r="U527" i="2"/>
  <c r="U677" i="2"/>
  <c r="U489" i="2"/>
  <c r="U250" i="2"/>
  <c r="U487" i="2"/>
  <c r="U373" i="2"/>
  <c r="U584" i="2"/>
  <c r="U353" i="2"/>
  <c r="U271" i="2"/>
  <c r="U626" i="2"/>
  <c r="U624" i="2"/>
  <c r="U539" i="2"/>
  <c r="U403" i="2"/>
  <c r="U673" i="2"/>
  <c r="U445" i="2"/>
  <c r="U713" i="2"/>
  <c r="U452" i="2"/>
  <c r="U371" i="2"/>
  <c r="U663" i="2"/>
  <c r="U254" i="2"/>
  <c r="U698" i="2"/>
  <c r="U629" i="2"/>
  <c r="U634" i="2"/>
  <c r="U421" i="2"/>
  <c r="U591" i="2"/>
  <c r="U592" i="2"/>
  <c r="U401" i="2"/>
  <c r="U279" i="2"/>
  <c r="U393" i="2"/>
  <c r="U694" i="2"/>
  <c r="U526" i="2"/>
  <c r="U499" i="2"/>
  <c r="U454" i="2"/>
  <c r="U665" i="2"/>
  <c r="U674" i="2"/>
  <c r="U617" i="2"/>
  <c r="U410" i="2"/>
  <c r="U658" i="2"/>
  <c r="U622" i="2"/>
  <c r="U625" i="2"/>
  <c r="U683" i="2"/>
  <c r="U576" i="2"/>
  <c r="U710" i="2"/>
  <c r="U654" i="2"/>
  <c r="U679" i="2"/>
  <c r="U533" i="2"/>
  <c r="U706" i="2"/>
  <c r="U635" i="2"/>
  <c r="U649" i="2"/>
  <c r="U657" i="2"/>
  <c r="U708" i="2"/>
  <c r="U651" i="2"/>
  <c r="U691" i="2"/>
  <c r="U723" i="2"/>
  <c r="T402" i="2"/>
  <c r="T573" i="2"/>
  <c r="T687" i="2"/>
  <c r="T325" i="2"/>
  <c r="T165" i="2"/>
  <c r="T255" i="2"/>
  <c r="T587" i="2"/>
  <c r="T408" i="2"/>
  <c r="T668" i="2"/>
  <c r="T528" i="2"/>
  <c r="T346" i="2"/>
  <c r="T686" i="2"/>
  <c r="T481" i="2"/>
  <c r="T433" i="2"/>
  <c r="T436" i="2"/>
  <c r="T178" i="2"/>
  <c r="T15" i="2"/>
  <c r="T291" i="2"/>
  <c r="T662" i="2"/>
  <c r="T209" i="2"/>
  <c r="T176" i="2"/>
  <c r="T431" i="2"/>
  <c r="T79" i="2"/>
  <c r="T418" i="2"/>
  <c r="T211" i="2"/>
  <c r="T414" i="2"/>
  <c r="T163" i="2"/>
  <c r="T136" i="2"/>
  <c r="T123" i="2"/>
  <c r="T520" i="2"/>
  <c r="T556" i="2"/>
  <c r="T361" i="2"/>
  <c r="T711" i="2"/>
  <c r="T43" i="2"/>
  <c r="T100" i="2"/>
  <c r="T156" i="2"/>
  <c r="T12" i="2"/>
  <c r="T600" i="2"/>
  <c r="T661" i="2"/>
  <c r="T23" i="2"/>
  <c r="T215" i="2"/>
  <c r="T538" i="2"/>
  <c r="T365" i="2"/>
  <c r="T374" i="2"/>
  <c r="T127" i="2"/>
  <c r="T296" i="2"/>
  <c r="T10" i="2"/>
  <c r="T280" i="2"/>
  <c r="T62" i="2"/>
  <c r="T65" i="2"/>
  <c r="T144" i="2"/>
  <c r="T212" i="2"/>
  <c r="T292" i="2"/>
  <c r="T208" i="2"/>
  <c r="T47" i="2"/>
  <c r="T645" i="2"/>
  <c r="T548" i="2"/>
  <c r="T331" i="2"/>
  <c r="T125" i="2"/>
  <c r="T164" i="2"/>
  <c r="T547" i="2"/>
  <c r="T138" i="2"/>
  <c r="T437" i="2"/>
  <c r="T457" i="2"/>
  <c r="T153" i="2"/>
  <c r="T168" i="2"/>
  <c r="T310" i="2"/>
  <c r="T530" i="2"/>
  <c r="T175" i="2"/>
  <c r="T700" i="2"/>
  <c r="T341" i="2"/>
  <c r="T342" i="2"/>
  <c r="T70" i="2"/>
  <c r="T415" i="2"/>
  <c r="T367" i="2"/>
  <c r="T566" i="2"/>
  <c r="T297" i="2"/>
  <c r="T6" i="2"/>
  <c r="T56" i="2"/>
  <c r="T133" i="2"/>
  <c r="T181" i="2"/>
  <c r="T32" i="2"/>
  <c r="T183" i="2"/>
  <c r="T3" i="2"/>
  <c r="T356" i="2"/>
  <c r="T636" i="2"/>
  <c r="T574" i="2"/>
  <c r="T36" i="2"/>
  <c r="T16" i="2"/>
  <c r="T614" i="2"/>
  <c r="T315" i="2"/>
  <c r="T229" i="2"/>
  <c r="T498" i="2"/>
  <c r="T541" i="2"/>
  <c r="T272" i="2"/>
  <c r="T186" i="2"/>
  <c r="T82" i="2"/>
  <c r="T145" i="2"/>
  <c r="T194" i="2"/>
  <c r="T277" i="2"/>
  <c r="T139" i="2"/>
  <c r="T192" i="2"/>
  <c r="T644" i="2"/>
  <c r="T314" i="2"/>
  <c r="T558" i="2"/>
  <c r="T142" i="2"/>
  <c r="T586" i="2"/>
  <c r="T473" i="2"/>
  <c r="T443" i="2"/>
  <c r="T307" i="2"/>
  <c r="T226" i="2"/>
  <c r="T72" i="2"/>
  <c r="T351" i="2"/>
  <c r="T340" i="2"/>
  <c r="T166" i="2"/>
  <c r="T312" i="2"/>
  <c r="T304" i="2"/>
  <c r="T522" i="2"/>
  <c r="T568" i="2"/>
  <c r="T33" i="2"/>
  <c r="T282" i="2"/>
  <c r="T391" i="2"/>
  <c r="T359" i="2"/>
  <c r="T55" i="2"/>
  <c r="T196" i="2"/>
  <c r="T378" i="2"/>
  <c r="T88" i="2"/>
  <c r="T58" i="2"/>
  <c r="T179" i="2"/>
  <c r="T2" i="2"/>
  <c r="T245" i="2"/>
  <c r="T185" i="2"/>
  <c r="T101" i="2"/>
  <c r="T475" i="2"/>
  <c r="T78" i="2"/>
  <c r="T201" i="2"/>
  <c r="T99" i="2"/>
  <c r="T580" i="2"/>
  <c r="T170" i="2"/>
  <c r="T704" i="2"/>
  <c r="T169" i="2"/>
  <c r="T347" i="2"/>
  <c r="T90" i="2"/>
  <c r="T60" i="2"/>
  <c r="T9" i="2"/>
  <c r="T348" i="2"/>
  <c r="T174" i="2"/>
  <c r="T324" i="2"/>
  <c r="T112" i="2"/>
  <c r="T52" i="2"/>
  <c r="T368" i="2"/>
  <c r="T273" i="2"/>
  <c r="T395" i="2"/>
  <c r="T474" i="2"/>
  <c r="T14" i="2"/>
  <c r="T440" i="2"/>
  <c r="T354" i="2"/>
  <c r="T197" i="2"/>
  <c r="T612" i="2"/>
  <c r="T714" i="2"/>
  <c r="T460" i="2"/>
  <c r="T500" i="2"/>
  <c r="T11" i="2"/>
  <c r="T593" i="2"/>
  <c r="T44" i="2"/>
  <c r="T456" i="2"/>
  <c r="T439" i="2"/>
  <c r="T623" i="2"/>
  <c r="T536" i="2"/>
  <c r="T523" i="2"/>
  <c r="T227" i="2"/>
  <c r="T532" i="2"/>
  <c r="T74" i="2"/>
  <c r="T293" i="2"/>
  <c r="T385" i="2"/>
  <c r="T290" i="2"/>
  <c r="T627" i="2"/>
  <c r="T464" i="2"/>
  <c r="T564" i="2"/>
  <c r="T71" i="2"/>
  <c r="T253" i="2"/>
  <c r="T702" i="2"/>
  <c r="T260" i="2"/>
  <c r="T386" i="2"/>
  <c r="T305" i="2"/>
  <c r="T242" i="2"/>
  <c r="T246" i="2"/>
  <c r="T462" i="2"/>
  <c r="T157" i="2"/>
  <c r="T135" i="2"/>
  <c r="T416" i="2"/>
  <c r="T681" i="2"/>
  <c r="T615" i="2"/>
  <c r="T448" i="2"/>
  <c r="T628" i="2"/>
  <c r="T216" i="2"/>
  <c r="T480" i="2"/>
  <c r="T321" i="2"/>
  <c r="T695" i="2"/>
  <c r="T204" i="2"/>
  <c r="T93" i="2"/>
  <c r="T86" i="2"/>
  <c r="T383" i="2"/>
  <c r="T492" i="2"/>
  <c r="T572" i="2"/>
  <c r="T73" i="2"/>
  <c r="T162" i="2"/>
  <c r="T107" i="2"/>
  <c r="T603" i="2"/>
  <c r="T318" i="2"/>
  <c r="T512" i="2"/>
  <c r="T140" i="2"/>
  <c r="T561" i="2"/>
  <c r="T469" i="2"/>
  <c r="T120" i="2"/>
  <c r="T515" i="2"/>
  <c r="T39" i="2"/>
  <c r="T417" i="2"/>
  <c r="T715" i="2"/>
  <c r="T141" i="2"/>
  <c r="T420" i="2"/>
  <c r="T34" i="2"/>
  <c r="T597" i="2"/>
  <c r="T68" i="2"/>
  <c r="T660" i="2"/>
  <c r="T344" i="2"/>
  <c r="T392" i="2"/>
  <c r="T159" i="2"/>
  <c r="T712" i="2"/>
  <c r="T61" i="2"/>
  <c r="T116" i="2"/>
  <c r="T332" i="2"/>
  <c r="T316" i="2"/>
  <c r="T490" i="2"/>
  <c r="T531" i="2"/>
  <c r="T278" i="2"/>
  <c r="T220" i="2"/>
  <c r="T173" i="2"/>
  <c r="T449" i="2"/>
  <c r="T338" i="2"/>
  <c r="T285" i="2"/>
  <c r="T544" i="2"/>
  <c r="T559" i="2"/>
  <c r="T25" i="2"/>
  <c r="T406" i="2"/>
  <c r="T85" i="2"/>
  <c r="T20" i="2"/>
  <c r="T397" i="2"/>
  <c r="T493" i="2"/>
  <c r="T265" i="2"/>
  <c r="T725" i="2"/>
  <c r="T94" i="2"/>
  <c r="T370" i="2"/>
  <c r="T485" i="2"/>
  <c r="T470" i="2"/>
  <c r="T5" i="2"/>
  <c r="T4" i="2"/>
  <c r="T465" i="2"/>
  <c r="T647" i="2"/>
  <c r="T684" i="2"/>
  <c r="T434" i="2"/>
  <c r="T189" i="2"/>
  <c r="T221" i="2"/>
  <c r="T585" i="2"/>
  <c r="T228" i="2"/>
  <c r="T442" i="2"/>
  <c r="T92" i="2"/>
  <c r="T432" i="2"/>
  <c r="T202" i="2"/>
  <c r="T680" i="2"/>
  <c r="T461" i="2"/>
  <c r="T567" i="2"/>
  <c r="T328" i="2"/>
  <c r="T426" i="2"/>
  <c r="T589" i="2"/>
  <c r="T444" i="2"/>
  <c r="T113" i="2"/>
  <c r="T542" i="2"/>
  <c r="T222" i="2"/>
  <c r="T91" i="2"/>
  <c r="T8" i="2"/>
  <c r="T75" i="2"/>
  <c r="T131" i="2"/>
  <c r="T560" i="2"/>
  <c r="T295" i="2"/>
  <c r="T543" i="2"/>
  <c r="T249" i="2"/>
  <c r="T355" i="2"/>
  <c r="T235" i="2"/>
  <c r="T545" i="2"/>
  <c r="T552" i="2"/>
  <c r="T206" i="2"/>
  <c r="T466" i="2"/>
  <c r="T50" i="2"/>
  <c r="T720" i="2"/>
  <c r="T132" i="2"/>
  <c r="T588" i="2"/>
  <c r="T37" i="2"/>
  <c r="T64" i="2"/>
  <c r="T327" i="2"/>
  <c r="T225" i="2"/>
  <c r="T76" i="2"/>
  <c r="T48" i="2"/>
  <c r="T19" i="2"/>
  <c r="T525" i="2"/>
  <c r="T613" i="2"/>
  <c r="T670" i="2"/>
  <c r="T89" i="2"/>
  <c r="T103" i="2"/>
  <c r="T517" i="2"/>
  <c r="T18" i="2"/>
  <c r="T438" i="2"/>
  <c r="T200" i="2"/>
  <c r="T223" i="2"/>
  <c r="T379" i="2"/>
  <c r="T22" i="2"/>
  <c r="T685" i="2"/>
  <c r="T184" i="2"/>
  <c r="T137" i="2"/>
  <c r="T167" i="2"/>
  <c r="T518" i="2"/>
  <c r="T638" i="2"/>
  <c r="T311" i="2"/>
  <c r="T571" i="2"/>
  <c r="T696" i="2"/>
  <c r="T236" i="2"/>
  <c r="T375" i="2"/>
  <c r="T451" i="2"/>
  <c r="T152" i="2"/>
  <c r="T472" i="2"/>
  <c r="T563" i="2"/>
  <c r="T504" i="2"/>
  <c r="T217" i="2"/>
  <c r="T721" i="2"/>
  <c r="T102" i="2"/>
  <c r="T128" i="2"/>
  <c r="T29" i="2"/>
  <c r="T364" i="2"/>
  <c r="T180" i="2"/>
  <c r="T675" i="2"/>
  <c r="T198" i="2"/>
  <c r="T309" i="2"/>
  <c r="T424" i="2"/>
  <c r="T659" i="2"/>
  <c r="T483" i="2"/>
  <c r="T447" i="2"/>
  <c r="T387" i="2"/>
  <c r="T579" i="2"/>
  <c r="T46" i="2"/>
  <c r="T121" i="2"/>
  <c r="T334" i="2"/>
  <c r="T66" i="2"/>
  <c r="T390" i="2"/>
  <c r="T24" i="2"/>
  <c r="T524" i="2"/>
  <c r="T84" i="2"/>
  <c r="T479" i="2"/>
  <c r="T31" i="2"/>
  <c r="T286" i="2"/>
  <c r="T514" i="2"/>
  <c r="T578" i="2"/>
  <c r="T240" i="2"/>
  <c r="T53" i="2"/>
  <c r="T319" i="2"/>
  <c r="T519" i="2"/>
  <c r="T409" i="2"/>
  <c r="T496" i="2"/>
  <c r="T124" i="2"/>
  <c r="T147" i="2"/>
  <c r="T565" i="2"/>
  <c r="T441" i="2"/>
  <c r="T224" i="2"/>
  <c r="T28" i="2"/>
  <c r="T639" i="2"/>
  <c r="T238" i="2"/>
  <c r="T117" i="2"/>
  <c r="T676" i="2"/>
  <c r="T313" i="2"/>
  <c r="T213" i="2"/>
  <c r="T553" i="2"/>
  <c r="T119" i="2"/>
  <c r="T653" i="2"/>
  <c r="T237" i="2"/>
  <c r="T247" i="2"/>
  <c r="T161" i="2"/>
  <c r="T394" i="2"/>
  <c r="T317" i="2"/>
  <c r="T281" i="2"/>
  <c r="T129" i="2"/>
  <c r="T596" i="2"/>
  <c r="T491" i="2"/>
  <c r="T111" i="2"/>
  <c r="T717" i="2"/>
  <c r="T104" i="2"/>
  <c r="T664" i="2"/>
  <c r="T598" i="2"/>
  <c r="T126" i="2"/>
  <c r="T497" i="2"/>
  <c r="T302" i="2"/>
  <c r="T535" i="2"/>
  <c r="T261" i="2"/>
  <c r="T105" i="2"/>
  <c r="T244" i="2"/>
  <c r="T477" i="2"/>
  <c r="T239" i="2"/>
  <c r="T187" i="2"/>
  <c r="T337" i="2"/>
  <c r="T494" i="2"/>
  <c r="T577" i="2"/>
  <c r="T407" i="2"/>
  <c r="T257" i="2"/>
  <c r="T306" i="2"/>
  <c r="T669" i="2"/>
  <c r="T13" i="2"/>
  <c r="T241" i="2"/>
  <c r="T210" i="2"/>
  <c r="T667" i="2"/>
  <c r="T607" i="2"/>
  <c r="T83" i="2"/>
  <c r="T171" i="2"/>
  <c r="T333" i="2"/>
  <c r="T233" i="2"/>
  <c r="T195" i="2"/>
  <c r="T716" i="2"/>
  <c r="T513" i="2"/>
  <c r="T570" i="2"/>
  <c r="T555" i="2"/>
  <c r="T154" i="2"/>
  <c r="T476" i="2"/>
  <c r="T650" i="2"/>
  <c r="T27" i="2"/>
  <c r="T243" i="2"/>
  <c r="T330" i="2"/>
  <c r="T468" i="2"/>
  <c r="T42" i="2"/>
  <c r="T419" i="2"/>
  <c r="T411" i="2"/>
  <c r="T258" i="2"/>
  <c r="T17" i="2"/>
  <c r="T203" i="2"/>
  <c r="T57" i="2"/>
  <c r="T388" i="2"/>
  <c r="T707" i="2"/>
  <c r="T155" i="2"/>
  <c r="T77" i="2"/>
  <c r="T610" i="2"/>
  <c r="T7" i="2"/>
  <c r="T399" i="2"/>
  <c r="T95" i="2"/>
  <c r="T557" i="2"/>
  <c r="T423" i="2"/>
  <c r="T360" i="2"/>
  <c r="T59" i="2"/>
  <c r="T188" i="2"/>
  <c r="T609" i="2"/>
  <c r="T722" i="2"/>
  <c r="T507" i="2"/>
  <c r="T267" i="2"/>
  <c r="T537" i="2"/>
  <c r="T511" i="2"/>
  <c r="T503" i="2"/>
  <c r="T642" i="2"/>
  <c r="T276" i="2"/>
  <c r="T266" i="2"/>
  <c r="T540" i="2"/>
  <c r="T428" i="2"/>
  <c r="T67" i="2"/>
  <c r="T362" i="2"/>
  <c r="T205" i="2"/>
  <c r="T358" i="2"/>
  <c r="T550" i="2"/>
  <c r="T350" i="2"/>
  <c r="T69" i="2"/>
  <c r="T516" i="2"/>
  <c r="T599" i="2"/>
  <c r="T109" i="2"/>
  <c r="T232" i="2"/>
  <c r="T429" i="2"/>
  <c r="T35" i="2"/>
  <c r="T158" i="2"/>
  <c r="T396" i="2"/>
  <c r="T97" i="2"/>
  <c r="T435" i="2"/>
  <c r="T326" i="2"/>
  <c r="T471" i="2"/>
  <c r="T299" i="2"/>
  <c r="T604" i="2"/>
  <c r="T30" i="2"/>
  <c r="T26" i="2"/>
  <c r="T648" i="2"/>
  <c r="T251" i="2"/>
  <c r="T177" i="2"/>
  <c r="T21" i="2"/>
  <c r="T51" i="2"/>
  <c r="T484" i="2"/>
  <c r="T366" i="2"/>
  <c r="T529" i="2"/>
  <c r="T508" i="2"/>
  <c r="T357" i="2"/>
  <c r="T641" i="2"/>
  <c r="T110" i="2"/>
  <c r="T689" i="2"/>
  <c r="T345" i="2"/>
  <c r="T620" i="2"/>
  <c r="T551" i="2"/>
  <c r="T463" i="2"/>
  <c r="T283" i="2"/>
  <c r="T259" i="2"/>
  <c r="T369" i="2"/>
  <c r="T446" i="2"/>
  <c r="T583" i="2"/>
  <c r="T482" i="2"/>
  <c r="T455" i="2"/>
  <c r="T430" i="2"/>
  <c r="T724" i="2"/>
  <c r="T630" i="2"/>
  <c r="T549" i="2"/>
  <c r="T252" i="2"/>
  <c r="T458" i="2"/>
  <c r="T230" i="2"/>
  <c r="T719" i="2"/>
  <c r="T608" i="2"/>
  <c r="T303" i="2"/>
  <c r="T405" i="2"/>
  <c r="T219" i="2"/>
  <c r="T400" i="2"/>
  <c r="T41" i="2"/>
  <c r="T81" i="2"/>
  <c r="T323" i="2"/>
  <c r="T190" i="2"/>
  <c r="T172" i="2"/>
  <c r="T372" i="2"/>
  <c r="T384" i="2"/>
  <c r="T718" i="2"/>
  <c r="T425" i="2"/>
  <c r="T287" i="2"/>
  <c r="T671" i="2"/>
  <c r="T336" i="2"/>
  <c r="T453" i="2"/>
  <c r="T633" i="2"/>
  <c r="T45" i="2"/>
  <c r="T298" i="2"/>
  <c r="T40" i="2"/>
  <c r="T320" i="2"/>
  <c r="T602" i="2"/>
  <c r="T632" i="2"/>
  <c r="T646" i="2"/>
  <c r="T678" i="2"/>
  <c r="T672" i="2"/>
  <c r="T329" i="2"/>
  <c r="T284" i="2"/>
  <c r="T590" i="2"/>
  <c r="T87" i="2"/>
  <c r="T595" i="2"/>
  <c r="T381" i="2"/>
  <c r="T151" i="2"/>
  <c r="T63" i="2"/>
  <c r="T322" i="2"/>
  <c r="T130" i="2"/>
  <c r="T546" i="2"/>
  <c r="T274" i="2"/>
  <c r="T413" i="2"/>
  <c r="T690" i="2"/>
  <c r="T422" i="2"/>
  <c r="T49" i="2"/>
  <c r="T275" i="2"/>
  <c r="T398" i="2"/>
  <c r="T38" i="2"/>
  <c r="T412" i="2"/>
  <c r="T486" i="2"/>
  <c r="T701" i="2"/>
  <c r="T234" i="2"/>
  <c r="T697" i="2"/>
  <c r="T182" i="2"/>
  <c r="T262" i="2"/>
  <c r="T149" i="2"/>
  <c r="T160" i="2"/>
  <c r="T54" i="2"/>
  <c r="T703" i="2"/>
  <c r="T98" i="2"/>
  <c r="T148" i="2"/>
  <c r="T207" i="2"/>
  <c r="T404" i="2"/>
  <c r="T264" i="2"/>
  <c r="T363" i="2"/>
  <c r="T459" i="2"/>
  <c r="T114" i="2"/>
  <c r="T268" i="2"/>
  <c r="T150" i="2"/>
  <c r="T605" i="2"/>
  <c r="T191" i="2"/>
  <c r="T606" i="2"/>
  <c r="T115" i="2"/>
  <c r="T699" i="2"/>
  <c r="T118" i="2"/>
  <c r="T554" i="2"/>
  <c r="T263" i="2"/>
  <c r="T631" i="2"/>
  <c r="T134" i="2"/>
  <c r="T376" i="2"/>
  <c r="T619" i="2"/>
  <c r="T106" i="2"/>
  <c r="T581" i="2"/>
  <c r="T501" i="2"/>
  <c r="T199" i="2"/>
  <c r="T214" i="2"/>
  <c r="T335" i="2"/>
  <c r="T467" i="2"/>
  <c r="T521" i="2"/>
  <c r="T666" i="2"/>
  <c r="T380" i="2"/>
  <c r="T352" i="2"/>
  <c r="T96" i="2"/>
  <c r="T618" i="2"/>
  <c r="T80" i="2"/>
  <c r="T709" i="2"/>
  <c r="T288" i="2"/>
  <c r="T640" i="2"/>
  <c r="T637" i="2"/>
  <c r="T611" i="2"/>
  <c r="T562" i="2"/>
  <c r="T705" i="2"/>
  <c r="T270" i="2"/>
  <c r="T478" i="2"/>
  <c r="T682" i="2"/>
  <c r="T294" i="2"/>
  <c r="T143" i="2"/>
  <c r="T616" i="2"/>
  <c r="T621" i="2"/>
  <c r="T601" i="2"/>
  <c r="T488" i="2"/>
  <c r="T502" i="2"/>
  <c r="T343" i="2"/>
  <c r="T193" i="2"/>
  <c r="T289" i="2"/>
  <c r="T652" i="2"/>
  <c r="T108" i="2"/>
  <c r="T231" i="2"/>
  <c r="T582" i="2"/>
  <c r="T122" i="2"/>
  <c r="T301" i="2"/>
  <c r="T300" i="2"/>
  <c r="T389" i="2"/>
  <c r="T308" i="2"/>
  <c r="T382" i="2"/>
  <c r="T692" i="2"/>
  <c r="T377" i="2"/>
  <c r="T688" i="2"/>
  <c r="T534" i="2"/>
  <c r="T569" i="2"/>
  <c r="T339" i="2"/>
  <c r="T218" i="2"/>
  <c r="T349" i="2"/>
  <c r="T248" i="2"/>
  <c r="T427" i="2"/>
  <c r="T655" i="2"/>
  <c r="T643" i="2"/>
  <c r="T495" i="2"/>
  <c r="T256" i="2"/>
  <c r="T594" i="2"/>
  <c r="T656" i="2"/>
  <c r="T146" i="2"/>
  <c r="T450" i="2"/>
  <c r="T506" i="2"/>
  <c r="T510" i="2"/>
  <c r="T693" i="2"/>
  <c r="T505" i="2"/>
  <c r="T269" i="2"/>
  <c r="T575" i="2"/>
  <c r="T509" i="2"/>
  <c r="T527" i="2"/>
  <c r="T677" i="2"/>
  <c r="T489" i="2"/>
  <c r="T250" i="2"/>
  <c r="T487" i="2"/>
  <c r="T373" i="2"/>
  <c r="T584" i="2"/>
  <c r="T353" i="2"/>
  <c r="T271" i="2"/>
  <c r="T626" i="2"/>
  <c r="T624" i="2"/>
  <c r="T539" i="2"/>
  <c r="T403" i="2"/>
  <c r="T673" i="2"/>
  <c r="T445" i="2"/>
  <c r="T713" i="2"/>
  <c r="T452" i="2"/>
  <c r="T371" i="2"/>
  <c r="T663" i="2"/>
  <c r="T254" i="2"/>
  <c r="T698" i="2"/>
  <c r="T629" i="2"/>
  <c r="T634" i="2"/>
  <c r="T421" i="2"/>
  <c r="T591" i="2"/>
  <c r="T592" i="2"/>
  <c r="T401" i="2"/>
  <c r="T279" i="2"/>
  <c r="T393" i="2"/>
  <c r="T694" i="2"/>
  <c r="T526" i="2"/>
  <c r="T499" i="2"/>
  <c r="T454" i="2"/>
  <c r="T665" i="2"/>
  <c r="T674" i="2"/>
  <c r="T617" i="2"/>
  <c r="T410" i="2"/>
  <c r="T658" i="2"/>
  <c r="T622" i="2"/>
  <c r="T625" i="2"/>
  <c r="T683" i="2"/>
  <c r="T576" i="2"/>
  <c r="T710" i="2"/>
  <c r="T654" i="2"/>
  <c r="T679" i="2"/>
  <c r="T533" i="2"/>
  <c r="T706" i="2"/>
  <c r="T635" i="2"/>
  <c r="T649" i="2"/>
  <c r="T657" i="2"/>
  <c r="T708" i="2"/>
  <c r="T651" i="2"/>
  <c r="T691" i="2"/>
  <c r="T723" i="2"/>
  <c r="S402" i="2"/>
  <c r="S573" i="2"/>
  <c r="S687" i="2"/>
  <c r="S325" i="2"/>
  <c r="S165" i="2"/>
  <c r="S255" i="2"/>
  <c r="S587" i="2"/>
  <c r="S408" i="2"/>
  <c r="S668" i="2"/>
  <c r="S528" i="2"/>
  <c r="S346" i="2"/>
  <c r="S686" i="2"/>
  <c r="S481" i="2"/>
  <c r="S433" i="2"/>
  <c r="S436" i="2"/>
  <c r="S178" i="2"/>
  <c r="S15" i="2"/>
  <c r="S291" i="2"/>
  <c r="S662" i="2"/>
  <c r="S209" i="2"/>
  <c r="S176" i="2"/>
  <c r="S431" i="2"/>
  <c r="S79" i="2"/>
  <c r="S418" i="2"/>
  <c r="S211" i="2"/>
  <c r="S414" i="2"/>
  <c r="S163" i="2"/>
  <c r="S136" i="2"/>
  <c r="S123" i="2"/>
  <c r="S520" i="2"/>
  <c r="S556" i="2"/>
  <c r="S361" i="2"/>
  <c r="S711" i="2"/>
  <c r="S43" i="2"/>
  <c r="S100" i="2"/>
  <c r="S156" i="2"/>
  <c r="S12" i="2"/>
  <c r="S600" i="2"/>
  <c r="S661" i="2"/>
  <c r="S23" i="2"/>
  <c r="S215" i="2"/>
  <c r="S538" i="2"/>
  <c r="S365" i="2"/>
  <c r="S374" i="2"/>
  <c r="S127" i="2"/>
  <c r="S296" i="2"/>
  <c r="S10" i="2"/>
  <c r="S280" i="2"/>
  <c r="S62" i="2"/>
  <c r="S65" i="2"/>
  <c r="S144" i="2"/>
  <c r="S212" i="2"/>
  <c r="S292" i="2"/>
  <c r="S208" i="2"/>
  <c r="S47" i="2"/>
  <c r="S645" i="2"/>
  <c r="S548" i="2"/>
  <c r="S331" i="2"/>
  <c r="S125" i="2"/>
  <c r="S164" i="2"/>
  <c r="S547" i="2"/>
  <c r="S138" i="2"/>
  <c r="S437" i="2"/>
  <c r="S457" i="2"/>
  <c r="S153" i="2"/>
  <c r="S168" i="2"/>
  <c r="S310" i="2"/>
  <c r="S530" i="2"/>
  <c r="S175" i="2"/>
  <c r="S700" i="2"/>
  <c r="S341" i="2"/>
  <c r="S342" i="2"/>
  <c r="S70" i="2"/>
  <c r="S415" i="2"/>
  <c r="S367" i="2"/>
  <c r="S566" i="2"/>
  <c r="S297" i="2"/>
  <c r="S6" i="2"/>
  <c r="S56" i="2"/>
  <c r="S133" i="2"/>
  <c r="S181" i="2"/>
  <c r="S32" i="2"/>
  <c r="S183" i="2"/>
  <c r="S3" i="2"/>
  <c r="S356" i="2"/>
  <c r="S636" i="2"/>
  <c r="S574" i="2"/>
  <c r="S36" i="2"/>
  <c r="S16" i="2"/>
  <c r="S614" i="2"/>
  <c r="S315" i="2"/>
  <c r="S229" i="2"/>
  <c r="S498" i="2"/>
  <c r="S541" i="2"/>
  <c r="S272" i="2"/>
  <c r="S186" i="2"/>
  <c r="S82" i="2"/>
  <c r="S145" i="2"/>
  <c r="S194" i="2"/>
  <c r="S277" i="2"/>
  <c r="S139" i="2"/>
  <c r="S192" i="2"/>
  <c r="S644" i="2"/>
  <c r="S314" i="2"/>
  <c r="S558" i="2"/>
  <c r="S142" i="2"/>
  <c r="S586" i="2"/>
  <c r="S473" i="2"/>
  <c r="S443" i="2"/>
  <c r="S307" i="2"/>
  <c r="S226" i="2"/>
  <c r="S72" i="2"/>
  <c r="S351" i="2"/>
  <c r="S340" i="2"/>
  <c r="S166" i="2"/>
  <c r="S312" i="2"/>
  <c r="S304" i="2"/>
  <c r="S522" i="2"/>
  <c r="S568" i="2"/>
  <c r="S33" i="2"/>
  <c r="S282" i="2"/>
  <c r="S391" i="2"/>
  <c r="S359" i="2"/>
  <c r="S55" i="2"/>
  <c r="S196" i="2"/>
  <c r="S378" i="2"/>
  <c r="S88" i="2"/>
  <c r="S58" i="2"/>
  <c r="S179" i="2"/>
  <c r="S2" i="2"/>
  <c r="S245" i="2"/>
  <c r="S185" i="2"/>
  <c r="S101" i="2"/>
  <c r="S475" i="2"/>
  <c r="S78" i="2"/>
  <c r="S201" i="2"/>
  <c r="S99" i="2"/>
  <c r="S580" i="2"/>
  <c r="S170" i="2"/>
  <c r="S704" i="2"/>
  <c r="S169" i="2"/>
  <c r="S347" i="2"/>
  <c r="S90" i="2"/>
  <c r="S60" i="2"/>
  <c r="S9" i="2"/>
  <c r="S348" i="2"/>
  <c r="S174" i="2"/>
  <c r="S324" i="2"/>
  <c r="S112" i="2"/>
  <c r="S52" i="2"/>
  <c r="S368" i="2"/>
  <c r="S273" i="2"/>
  <c r="S395" i="2"/>
  <c r="S474" i="2"/>
  <c r="S14" i="2"/>
  <c r="S440" i="2"/>
  <c r="S354" i="2"/>
  <c r="S197" i="2"/>
  <c r="S612" i="2"/>
  <c r="S714" i="2"/>
  <c r="S460" i="2"/>
  <c r="S500" i="2"/>
  <c r="S11" i="2"/>
  <c r="S593" i="2"/>
  <c r="S44" i="2"/>
  <c r="S456" i="2"/>
  <c r="S439" i="2"/>
  <c r="S623" i="2"/>
  <c r="S536" i="2"/>
  <c r="S523" i="2"/>
  <c r="S227" i="2"/>
  <c r="S532" i="2"/>
  <c r="S74" i="2"/>
  <c r="S293" i="2"/>
  <c r="S385" i="2"/>
  <c r="S290" i="2"/>
  <c r="S627" i="2"/>
  <c r="S464" i="2"/>
  <c r="S564" i="2"/>
  <c r="S71" i="2"/>
  <c r="S253" i="2"/>
  <c r="S702" i="2"/>
  <c r="S260" i="2"/>
  <c r="S386" i="2"/>
  <c r="S305" i="2"/>
  <c r="S242" i="2"/>
  <c r="S246" i="2"/>
  <c r="S462" i="2"/>
  <c r="S157" i="2"/>
  <c r="S135" i="2"/>
  <c r="S416" i="2"/>
  <c r="S681" i="2"/>
  <c r="S615" i="2"/>
  <c r="S448" i="2"/>
  <c r="S628" i="2"/>
  <c r="S216" i="2"/>
  <c r="S480" i="2"/>
  <c r="S321" i="2"/>
  <c r="S695" i="2"/>
  <c r="S204" i="2"/>
  <c r="S93" i="2"/>
  <c r="S86" i="2"/>
  <c r="S383" i="2"/>
  <c r="S492" i="2"/>
  <c r="S572" i="2"/>
  <c r="S73" i="2"/>
  <c r="S162" i="2"/>
  <c r="S107" i="2"/>
  <c r="S603" i="2"/>
  <c r="S318" i="2"/>
  <c r="S512" i="2"/>
  <c r="S140" i="2"/>
  <c r="S561" i="2"/>
  <c r="S469" i="2"/>
  <c r="S120" i="2"/>
  <c r="S515" i="2"/>
  <c r="S39" i="2"/>
  <c r="S417" i="2"/>
  <c r="S715" i="2"/>
  <c r="S141" i="2"/>
  <c r="S420" i="2"/>
  <c r="S34" i="2"/>
  <c r="S597" i="2"/>
  <c r="S68" i="2"/>
  <c r="S660" i="2"/>
  <c r="S344" i="2"/>
  <c r="S392" i="2"/>
  <c r="S159" i="2"/>
  <c r="S712" i="2"/>
  <c r="S61" i="2"/>
  <c r="S116" i="2"/>
  <c r="S332" i="2"/>
  <c r="S316" i="2"/>
  <c r="S490" i="2"/>
  <c r="S531" i="2"/>
  <c r="S278" i="2"/>
  <c r="S220" i="2"/>
  <c r="S173" i="2"/>
  <c r="S449" i="2"/>
  <c r="S338" i="2"/>
  <c r="S285" i="2"/>
  <c r="S544" i="2"/>
  <c r="S559" i="2"/>
  <c r="S25" i="2"/>
  <c r="S406" i="2"/>
  <c r="S85" i="2"/>
  <c r="S20" i="2"/>
  <c r="S397" i="2"/>
  <c r="S493" i="2"/>
  <c r="S265" i="2"/>
  <c r="S725" i="2"/>
  <c r="S94" i="2"/>
  <c r="S370" i="2"/>
  <c r="S485" i="2"/>
  <c r="S470" i="2"/>
  <c r="S5" i="2"/>
  <c r="S4" i="2"/>
  <c r="S465" i="2"/>
  <c r="S647" i="2"/>
  <c r="S684" i="2"/>
  <c r="S434" i="2"/>
  <c r="S189" i="2"/>
  <c r="S221" i="2"/>
  <c r="S585" i="2"/>
  <c r="S228" i="2"/>
  <c r="S442" i="2"/>
  <c r="S92" i="2"/>
  <c r="S432" i="2"/>
  <c r="S202" i="2"/>
  <c r="S680" i="2"/>
  <c r="S461" i="2"/>
  <c r="S567" i="2"/>
  <c r="S328" i="2"/>
  <c r="S426" i="2"/>
  <c r="S589" i="2"/>
  <c r="S444" i="2"/>
  <c r="S113" i="2"/>
  <c r="S542" i="2"/>
  <c r="S222" i="2"/>
  <c r="S91" i="2"/>
  <c r="S8" i="2"/>
  <c r="S75" i="2"/>
  <c r="S131" i="2"/>
  <c r="S560" i="2"/>
  <c r="S295" i="2"/>
  <c r="S543" i="2"/>
  <c r="S249" i="2"/>
  <c r="S355" i="2"/>
  <c r="S235" i="2"/>
  <c r="S545" i="2"/>
  <c r="S552" i="2"/>
  <c r="S206" i="2"/>
  <c r="S466" i="2"/>
  <c r="S50" i="2"/>
  <c r="S720" i="2"/>
  <c r="S132" i="2"/>
  <c r="S588" i="2"/>
  <c r="S37" i="2"/>
  <c r="S64" i="2"/>
  <c r="S327" i="2"/>
  <c r="S225" i="2"/>
  <c r="S76" i="2"/>
  <c r="S48" i="2"/>
  <c r="S19" i="2"/>
  <c r="S525" i="2"/>
  <c r="S613" i="2"/>
  <c r="S670" i="2"/>
  <c r="S89" i="2"/>
  <c r="S103" i="2"/>
  <c r="S517" i="2"/>
  <c r="S18" i="2"/>
  <c r="S438" i="2"/>
  <c r="S200" i="2"/>
  <c r="S223" i="2"/>
  <c r="S379" i="2"/>
  <c r="S22" i="2"/>
  <c r="S685" i="2"/>
  <c r="S184" i="2"/>
  <c r="S137" i="2"/>
  <c r="S167" i="2"/>
  <c r="S518" i="2"/>
  <c r="S638" i="2"/>
  <c r="S311" i="2"/>
  <c r="S571" i="2"/>
  <c r="S696" i="2"/>
  <c r="S236" i="2"/>
  <c r="S375" i="2"/>
  <c r="S451" i="2"/>
  <c r="S152" i="2"/>
  <c r="S472" i="2"/>
  <c r="S563" i="2"/>
  <c r="S504" i="2"/>
  <c r="S217" i="2"/>
  <c r="S721" i="2"/>
  <c r="S102" i="2"/>
  <c r="S128" i="2"/>
  <c r="S29" i="2"/>
  <c r="S364" i="2"/>
  <c r="S180" i="2"/>
  <c r="S675" i="2"/>
  <c r="S198" i="2"/>
  <c r="S309" i="2"/>
  <c r="S424" i="2"/>
  <c r="S659" i="2"/>
  <c r="S483" i="2"/>
  <c r="S447" i="2"/>
  <c r="S387" i="2"/>
  <c r="S579" i="2"/>
  <c r="S46" i="2"/>
  <c r="S121" i="2"/>
  <c r="S334" i="2"/>
  <c r="S66" i="2"/>
  <c r="S390" i="2"/>
  <c r="S24" i="2"/>
  <c r="S524" i="2"/>
  <c r="S84" i="2"/>
  <c r="S479" i="2"/>
  <c r="S31" i="2"/>
  <c r="S286" i="2"/>
  <c r="S514" i="2"/>
  <c r="S578" i="2"/>
  <c r="S240" i="2"/>
  <c r="S53" i="2"/>
  <c r="S319" i="2"/>
  <c r="S519" i="2"/>
  <c r="S409" i="2"/>
  <c r="S496" i="2"/>
  <c r="S124" i="2"/>
  <c r="S147" i="2"/>
  <c r="S565" i="2"/>
  <c r="S441" i="2"/>
  <c r="S224" i="2"/>
  <c r="S28" i="2"/>
  <c r="S639" i="2"/>
  <c r="S238" i="2"/>
  <c r="S117" i="2"/>
  <c r="S676" i="2"/>
  <c r="S313" i="2"/>
  <c r="S213" i="2"/>
  <c r="S553" i="2"/>
  <c r="S119" i="2"/>
  <c r="S653" i="2"/>
  <c r="S237" i="2"/>
  <c r="S247" i="2"/>
  <c r="S161" i="2"/>
  <c r="S394" i="2"/>
  <c r="S317" i="2"/>
  <c r="S281" i="2"/>
  <c r="S129" i="2"/>
  <c r="S596" i="2"/>
  <c r="S491" i="2"/>
  <c r="S111" i="2"/>
  <c r="S717" i="2"/>
  <c r="S104" i="2"/>
  <c r="S664" i="2"/>
  <c r="S598" i="2"/>
  <c r="S126" i="2"/>
  <c r="S497" i="2"/>
  <c r="S302" i="2"/>
  <c r="S535" i="2"/>
  <c r="S261" i="2"/>
  <c r="S105" i="2"/>
  <c r="S244" i="2"/>
  <c r="S477" i="2"/>
  <c r="S239" i="2"/>
  <c r="S187" i="2"/>
  <c r="S337" i="2"/>
  <c r="S494" i="2"/>
  <c r="S577" i="2"/>
  <c r="S407" i="2"/>
  <c r="S257" i="2"/>
  <c r="S306" i="2"/>
  <c r="S669" i="2"/>
  <c r="S13" i="2"/>
  <c r="S241" i="2"/>
  <c r="S210" i="2"/>
  <c r="S667" i="2"/>
  <c r="S607" i="2"/>
  <c r="S83" i="2"/>
  <c r="S171" i="2"/>
  <c r="S333" i="2"/>
  <c r="S233" i="2"/>
  <c r="S195" i="2"/>
  <c r="S716" i="2"/>
  <c r="S513" i="2"/>
  <c r="S570" i="2"/>
  <c r="S555" i="2"/>
  <c r="S154" i="2"/>
  <c r="S476" i="2"/>
  <c r="S650" i="2"/>
  <c r="S27" i="2"/>
  <c r="S243" i="2"/>
  <c r="S330" i="2"/>
  <c r="S468" i="2"/>
  <c r="S42" i="2"/>
  <c r="S419" i="2"/>
  <c r="S411" i="2"/>
  <c r="S258" i="2"/>
  <c r="S17" i="2"/>
  <c r="S203" i="2"/>
  <c r="S57" i="2"/>
  <c r="S388" i="2"/>
  <c r="S707" i="2"/>
  <c r="S155" i="2"/>
  <c r="S77" i="2"/>
  <c r="S610" i="2"/>
  <c r="S7" i="2"/>
  <c r="S399" i="2"/>
  <c r="S95" i="2"/>
  <c r="S557" i="2"/>
  <c r="S423" i="2"/>
  <c r="S360" i="2"/>
  <c r="S59" i="2"/>
  <c r="S188" i="2"/>
  <c r="S609" i="2"/>
  <c r="S722" i="2"/>
  <c r="S507" i="2"/>
  <c r="S267" i="2"/>
  <c r="S537" i="2"/>
  <c r="S511" i="2"/>
  <c r="S503" i="2"/>
  <c r="S642" i="2"/>
  <c r="S276" i="2"/>
  <c r="S266" i="2"/>
  <c r="S540" i="2"/>
  <c r="S428" i="2"/>
  <c r="S67" i="2"/>
  <c r="S362" i="2"/>
  <c r="S205" i="2"/>
  <c r="S358" i="2"/>
  <c r="S550" i="2"/>
  <c r="S350" i="2"/>
  <c r="S69" i="2"/>
  <c r="S516" i="2"/>
  <c r="S599" i="2"/>
  <c r="S109" i="2"/>
  <c r="S232" i="2"/>
  <c r="S429" i="2"/>
  <c r="S35" i="2"/>
  <c r="S158" i="2"/>
  <c r="S396" i="2"/>
  <c r="S97" i="2"/>
  <c r="S435" i="2"/>
  <c r="S326" i="2"/>
  <c r="S471" i="2"/>
  <c r="S299" i="2"/>
  <c r="S604" i="2"/>
  <c r="S30" i="2"/>
  <c r="S26" i="2"/>
  <c r="S648" i="2"/>
  <c r="S251" i="2"/>
  <c r="S177" i="2"/>
  <c r="S21" i="2"/>
  <c r="S51" i="2"/>
  <c r="S484" i="2"/>
  <c r="S366" i="2"/>
  <c r="S529" i="2"/>
  <c r="S508" i="2"/>
  <c r="S357" i="2"/>
  <c r="S641" i="2"/>
  <c r="S110" i="2"/>
  <c r="S689" i="2"/>
  <c r="S345" i="2"/>
  <c r="S620" i="2"/>
  <c r="S551" i="2"/>
  <c r="S463" i="2"/>
  <c r="S283" i="2"/>
  <c r="S259" i="2"/>
  <c r="S369" i="2"/>
  <c r="S446" i="2"/>
  <c r="S583" i="2"/>
  <c r="S482" i="2"/>
  <c r="S455" i="2"/>
  <c r="S430" i="2"/>
  <c r="S724" i="2"/>
  <c r="S630" i="2"/>
  <c r="S549" i="2"/>
  <c r="S252" i="2"/>
  <c r="S458" i="2"/>
  <c r="S230" i="2"/>
  <c r="S719" i="2"/>
  <c r="S608" i="2"/>
  <c r="S303" i="2"/>
  <c r="S405" i="2"/>
  <c r="S219" i="2"/>
  <c r="S400" i="2"/>
  <c r="S41" i="2"/>
  <c r="S81" i="2"/>
  <c r="S323" i="2"/>
  <c r="S190" i="2"/>
  <c r="S172" i="2"/>
  <c r="S372" i="2"/>
  <c r="S384" i="2"/>
  <c r="S718" i="2"/>
  <c r="S425" i="2"/>
  <c r="S287" i="2"/>
  <c r="S671" i="2"/>
  <c r="S336" i="2"/>
  <c r="S453" i="2"/>
  <c r="S633" i="2"/>
  <c r="S45" i="2"/>
  <c r="S298" i="2"/>
  <c r="S40" i="2"/>
  <c r="S320" i="2"/>
  <c r="S602" i="2"/>
  <c r="S632" i="2"/>
  <c r="S646" i="2"/>
  <c r="S678" i="2"/>
  <c r="S672" i="2"/>
  <c r="S329" i="2"/>
  <c r="S284" i="2"/>
  <c r="S590" i="2"/>
  <c r="S87" i="2"/>
  <c r="S595" i="2"/>
  <c r="S381" i="2"/>
  <c r="S151" i="2"/>
  <c r="S63" i="2"/>
  <c r="S322" i="2"/>
  <c r="S130" i="2"/>
  <c r="S546" i="2"/>
  <c r="S274" i="2"/>
  <c r="S413" i="2"/>
  <c r="S690" i="2"/>
  <c r="S422" i="2"/>
  <c r="S49" i="2"/>
  <c r="S275" i="2"/>
  <c r="S398" i="2"/>
  <c r="S38" i="2"/>
  <c r="S412" i="2"/>
  <c r="S486" i="2"/>
  <c r="S701" i="2"/>
  <c r="S234" i="2"/>
  <c r="S697" i="2"/>
  <c r="S182" i="2"/>
  <c r="S262" i="2"/>
  <c r="S149" i="2"/>
  <c r="S160" i="2"/>
  <c r="S54" i="2"/>
  <c r="S703" i="2"/>
  <c r="S98" i="2"/>
  <c r="S148" i="2"/>
  <c r="S207" i="2"/>
  <c r="S404" i="2"/>
  <c r="S264" i="2"/>
  <c r="S363" i="2"/>
  <c r="S459" i="2"/>
  <c r="S114" i="2"/>
  <c r="S268" i="2"/>
  <c r="S150" i="2"/>
  <c r="S605" i="2"/>
  <c r="S191" i="2"/>
  <c r="S606" i="2"/>
  <c r="S115" i="2"/>
  <c r="S699" i="2"/>
  <c r="S118" i="2"/>
  <c r="S554" i="2"/>
  <c r="S263" i="2"/>
  <c r="S631" i="2"/>
  <c r="S134" i="2"/>
  <c r="S376" i="2"/>
  <c r="S619" i="2"/>
  <c r="S106" i="2"/>
  <c r="S581" i="2"/>
  <c r="S501" i="2"/>
  <c r="S199" i="2"/>
  <c r="S214" i="2"/>
  <c r="S335" i="2"/>
  <c r="S467" i="2"/>
  <c r="S521" i="2"/>
  <c r="S666" i="2"/>
  <c r="S380" i="2"/>
  <c r="S352" i="2"/>
  <c r="S96" i="2"/>
  <c r="S618" i="2"/>
  <c r="S80" i="2"/>
  <c r="S709" i="2"/>
  <c r="S288" i="2"/>
  <c r="S640" i="2"/>
  <c r="S637" i="2"/>
  <c r="S611" i="2"/>
  <c r="S562" i="2"/>
  <c r="S705" i="2"/>
  <c r="S270" i="2"/>
  <c r="S478" i="2"/>
  <c r="S682" i="2"/>
  <c r="S294" i="2"/>
  <c r="S143" i="2"/>
  <c r="S616" i="2"/>
  <c r="S621" i="2"/>
  <c r="S601" i="2"/>
  <c r="S488" i="2"/>
  <c r="S502" i="2"/>
  <c r="S343" i="2"/>
  <c r="S193" i="2"/>
  <c r="S289" i="2"/>
  <c r="S652" i="2"/>
  <c r="S108" i="2"/>
  <c r="S231" i="2"/>
  <c r="S582" i="2"/>
  <c r="S122" i="2"/>
  <c r="S301" i="2"/>
  <c r="S300" i="2"/>
  <c r="S389" i="2"/>
  <c r="S308" i="2"/>
  <c r="S382" i="2"/>
  <c r="S692" i="2"/>
  <c r="S377" i="2"/>
  <c r="S688" i="2"/>
  <c r="S534" i="2"/>
  <c r="S569" i="2"/>
  <c r="S339" i="2"/>
  <c r="S218" i="2"/>
  <c r="S349" i="2"/>
  <c r="S248" i="2"/>
  <c r="S427" i="2"/>
  <c r="S655" i="2"/>
  <c r="S643" i="2"/>
  <c r="S495" i="2"/>
  <c r="S256" i="2"/>
  <c r="S594" i="2"/>
  <c r="S656" i="2"/>
  <c r="S146" i="2"/>
  <c r="S450" i="2"/>
  <c r="S506" i="2"/>
  <c r="S510" i="2"/>
  <c r="S693" i="2"/>
  <c r="S505" i="2"/>
  <c r="S269" i="2"/>
  <c r="S575" i="2"/>
  <c r="S509" i="2"/>
  <c r="S527" i="2"/>
  <c r="S677" i="2"/>
  <c r="S489" i="2"/>
  <c r="S250" i="2"/>
  <c r="S487" i="2"/>
  <c r="S373" i="2"/>
  <c r="S584" i="2"/>
  <c r="S353" i="2"/>
  <c r="S271" i="2"/>
  <c r="S626" i="2"/>
  <c r="S624" i="2"/>
  <c r="S539" i="2"/>
  <c r="S403" i="2"/>
  <c r="S673" i="2"/>
  <c r="S445" i="2"/>
  <c r="S713" i="2"/>
  <c r="S452" i="2"/>
  <c r="S371" i="2"/>
  <c r="S663" i="2"/>
  <c r="S254" i="2"/>
  <c r="S698" i="2"/>
  <c r="S629" i="2"/>
  <c r="S634" i="2"/>
  <c r="S421" i="2"/>
  <c r="S591" i="2"/>
  <c r="S592" i="2"/>
  <c r="S401" i="2"/>
  <c r="S279" i="2"/>
  <c r="S393" i="2"/>
  <c r="S694" i="2"/>
  <c r="S526" i="2"/>
  <c r="S499" i="2"/>
  <c r="S454" i="2"/>
  <c r="S665" i="2"/>
  <c r="S674" i="2"/>
  <c r="S617" i="2"/>
  <c r="S410" i="2"/>
  <c r="S658" i="2"/>
  <c r="S622" i="2"/>
  <c r="S625" i="2"/>
  <c r="S683" i="2"/>
  <c r="S576" i="2"/>
  <c r="S710" i="2"/>
  <c r="S654" i="2"/>
  <c r="S679" i="2"/>
  <c r="S533" i="2"/>
  <c r="S706" i="2"/>
  <c r="S635" i="2"/>
  <c r="S649" i="2"/>
  <c r="S657" i="2"/>
  <c r="S708" i="2"/>
  <c r="S651" i="2"/>
  <c r="S691" i="2"/>
  <c r="S723" i="2"/>
  <c r="N402" i="2"/>
  <c r="N573" i="2"/>
  <c r="N687" i="2"/>
  <c r="N325" i="2"/>
  <c r="N165" i="2"/>
  <c r="N255" i="2"/>
  <c r="N587" i="2"/>
  <c r="N408" i="2"/>
  <c r="N668" i="2"/>
  <c r="N528" i="2"/>
  <c r="N346" i="2"/>
  <c r="N686" i="2"/>
  <c r="N481" i="2"/>
  <c r="N433" i="2"/>
  <c r="N436" i="2"/>
  <c r="N178" i="2"/>
  <c r="N15" i="2"/>
  <c r="N291" i="2"/>
  <c r="N662" i="2"/>
  <c r="N209" i="2"/>
  <c r="N176" i="2"/>
  <c r="N431" i="2"/>
  <c r="N79" i="2"/>
  <c r="N418" i="2"/>
  <c r="N211" i="2"/>
  <c r="N414" i="2"/>
  <c r="N163" i="2"/>
  <c r="N136" i="2"/>
  <c r="N123" i="2"/>
  <c r="N520" i="2"/>
  <c r="N556" i="2"/>
  <c r="N361" i="2"/>
  <c r="N711" i="2"/>
  <c r="N43" i="2"/>
  <c r="N100" i="2"/>
  <c r="N156" i="2"/>
  <c r="N12" i="2"/>
  <c r="N600" i="2"/>
  <c r="N661" i="2"/>
  <c r="N23" i="2"/>
  <c r="N215" i="2"/>
  <c r="N538" i="2"/>
  <c r="N365" i="2"/>
  <c r="N374" i="2"/>
  <c r="N127" i="2"/>
  <c r="N296" i="2"/>
  <c r="N10" i="2"/>
  <c r="N280" i="2"/>
  <c r="N62" i="2"/>
  <c r="N65" i="2"/>
  <c r="N144" i="2"/>
  <c r="N212" i="2"/>
  <c r="N292" i="2"/>
  <c r="N208" i="2"/>
  <c r="N47" i="2"/>
  <c r="N645" i="2"/>
  <c r="N548" i="2"/>
  <c r="N331" i="2"/>
  <c r="N125" i="2"/>
  <c r="N164" i="2"/>
  <c r="N547" i="2"/>
  <c r="N138" i="2"/>
  <c r="N437" i="2"/>
  <c r="N457" i="2"/>
  <c r="N153" i="2"/>
  <c r="N168" i="2"/>
  <c r="N310" i="2"/>
  <c r="N530" i="2"/>
  <c r="N175" i="2"/>
  <c r="N700" i="2"/>
  <c r="N341" i="2"/>
  <c r="N342" i="2"/>
  <c r="N70" i="2"/>
  <c r="N415" i="2"/>
  <c r="N367" i="2"/>
  <c r="N566" i="2"/>
  <c r="N297" i="2"/>
  <c r="N6" i="2"/>
  <c r="N56" i="2"/>
  <c r="N133" i="2"/>
  <c r="N181" i="2"/>
  <c r="N32" i="2"/>
  <c r="N183" i="2"/>
  <c r="N3" i="2"/>
  <c r="N356" i="2"/>
  <c r="N636" i="2"/>
  <c r="N574" i="2"/>
  <c r="N36" i="2"/>
  <c r="N16" i="2"/>
  <c r="N614" i="2"/>
  <c r="N315" i="2"/>
  <c r="N229" i="2"/>
  <c r="N498" i="2"/>
  <c r="N541" i="2"/>
  <c r="N272" i="2"/>
  <c r="N186" i="2"/>
  <c r="N82" i="2"/>
  <c r="N145" i="2"/>
  <c r="N194" i="2"/>
  <c r="N277" i="2"/>
  <c r="N139" i="2"/>
  <c r="N192" i="2"/>
  <c r="N644" i="2"/>
  <c r="N314" i="2"/>
  <c r="N558" i="2"/>
  <c r="N142" i="2"/>
  <c r="N586" i="2"/>
  <c r="N473" i="2"/>
  <c r="N443" i="2"/>
  <c r="N307" i="2"/>
  <c r="N226" i="2"/>
  <c r="N72" i="2"/>
  <c r="N351" i="2"/>
  <c r="N340" i="2"/>
  <c r="N166" i="2"/>
  <c r="N312" i="2"/>
  <c r="N304" i="2"/>
  <c r="N522" i="2"/>
  <c r="N568" i="2"/>
  <c r="N33" i="2"/>
  <c r="N282" i="2"/>
  <c r="N391" i="2"/>
  <c r="N359" i="2"/>
  <c r="N55" i="2"/>
  <c r="N196" i="2"/>
  <c r="N378" i="2"/>
  <c r="N88" i="2"/>
  <c r="N58" i="2"/>
  <c r="N179" i="2"/>
  <c r="N2" i="2"/>
  <c r="N245" i="2"/>
  <c r="N185" i="2"/>
  <c r="N101" i="2"/>
  <c r="N475" i="2"/>
  <c r="N78" i="2"/>
  <c r="N201" i="2"/>
  <c r="N99" i="2"/>
  <c r="N580" i="2"/>
  <c r="N170" i="2"/>
  <c r="N704" i="2"/>
  <c r="N169" i="2"/>
  <c r="N347" i="2"/>
  <c r="N90" i="2"/>
  <c r="N60" i="2"/>
  <c r="N9" i="2"/>
  <c r="N348" i="2"/>
  <c r="N174" i="2"/>
  <c r="N324" i="2"/>
  <c r="N112" i="2"/>
  <c r="N52" i="2"/>
  <c r="N368" i="2"/>
  <c r="N273" i="2"/>
  <c r="N395" i="2"/>
  <c r="N474" i="2"/>
  <c r="N14" i="2"/>
  <c r="N440" i="2"/>
  <c r="N354" i="2"/>
  <c r="N197" i="2"/>
  <c r="N612" i="2"/>
  <c r="N714" i="2"/>
  <c r="N460" i="2"/>
  <c r="N500" i="2"/>
  <c r="N11" i="2"/>
  <c r="N593" i="2"/>
  <c r="N44" i="2"/>
  <c r="N456" i="2"/>
  <c r="N439" i="2"/>
  <c r="N623" i="2"/>
  <c r="N536" i="2"/>
  <c r="N523" i="2"/>
  <c r="N227" i="2"/>
  <c r="N532" i="2"/>
  <c r="N74" i="2"/>
  <c r="N293" i="2"/>
  <c r="N385" i="2"/>
  <c r="N290" i="2"/>
  <c r="N627" i="2"/>
  <c r="N464" i="2"/>
  <c r="N564" i="2"/>
  <c r="N71" i="2"/>
  <c r="N253" i="2"/>
  <c r="N702" i="2"/>
  <c r="N260" i="2"/>
  <c r="N386" i="2"/>
  <c r="N305" i="2"/>
  <c r="N242" i="2"/>
  <c r="N246" i="2"/>
  <c r="N462" i="2"/>
  <c r="N157" i="2"/>
  <c r="N135" i="2"/>
  <c r="N416" i="2"/>
  <c r="N681" i="2"/>
  <c r="N615" i="2"/>
  <c r="N448" i="2"/>
  <c r="N628" i="2"/>
  <c r="N216" i="2"/>
  <c r="N480" i="2"/>
  <c r="N321" i="2"/>
  <c r="N695" i="2"/>
  <c r="N204" i="2"/>
  <c r="N93" i="2"/>
  <c r="N86" i="2"/>
  <c r="N383" i="2"/>
  <c r="N492" i="2"/>
  <c r="N572" i="2"/>
  <c r="N73" i="2"/>
  <c r="N162" i="2"/>
  <c r="N107" i="2"/>
  <c r="N603" i="2"/>
  <c r="N318" i="2"/>
  <c r="N512" i="2"/>
  <c r="N140" i="2"/>
  <c r="N561" i="2"/>
  <c r="N469" i="2"/>
  <c r="N120" i="2"/>
  <c r="N515" i="2"/>
  <c r="N39" i="2"/>
  <c r="N417" i="2"/>
  <c r="N715" i="2"/>
  <c r="N141" i="2"/>
  <c r="N420" i="2"/>
  <c r="N34" i="2"/>
  <c r="N597" i="2"/>
  <c r="N68" i="2"/>
  <c r="N660" i="2"/>
  <c r="N344" i="2"/>
  <c r="N392" i="2"/>
  <c r="N159" i="2"/>
  <c r="N712" i="2"/>
  <c r="N61" i="2"/>
  <c r="N116" i="2"/>
  <c r="N332" i="2"/>
  <c r="N316" i="2"/>
  <c r="N490" i="2"/>
  <c r="N531" i="2"/>
  <c r="N278" i="2"/>
  <c r="N220" i="2"/>
  <c r="N173" i="2"/>
  <c r="N449" i="2"/>
  <c r="N338" i="2"/>
  <c r="N285" i="2"/>
  <c r="N544" i="2"/>
  <c r="N559" i="2"/>
  <c r="N25" i="2"/>
  <c r="N406" i="2"/>
  <c r="N85" i="2"/>
  <c r="N20" i="2"/>
  <c r="N397" i="2"/>
  <c r="N493" i="2"/>
  <c r="N265" i="2"/>
  <c r="N725" i="2"/>
  <c r="N94" i="2"/>
  <c r="N370" i="2"/>
  <c r="N485" i="2"/>
  <c r="N470" i="2"/>
  <c r="N5" i="2"/>
  <c r="N4" i="2"/>
  <c r="N465" i="2"/>
  <c r="N647" i="2"/>
  <c r="N684" i="2"/>
  <c r="N434" i="2"/>
  <c r="N189" i="2"/>
  <c r="N221" i="2"/>
  <c r="N585" i="2"/>
  <c r="N228" i="2"/>
  <c r="N442" i="2"/>
  <c r="N92" i="2"/>
  <c r="N432" i="2"/>
  <c r="N202" i="2"/>
  <c r="N680" i="2"/>
  <c r="N461" i="2"/>
  <c r="N567" i="2"/>
  <c r="N328" i="2"/>
  <c r="N426" i="2"/>
  <c r="N589" i="2"/>
  <c r="N444" i="2"/>
  <c r="N113" i="2"/>
  <c r="N542" i="2"/>
  <c r="N222" i="2"/>
  <c r="N91" i="2"/>
  <c r="N8" i="2"/>
  <c r="N75" i="2"/>
  <c r="N131" i="2"/>
  <c r="N560" i="2"/>
  <c r="N295" i="2"/>
  <c r="N543" i="2"/>
  <c r="N249" i="2"/>
  <c r="N355" i="2"/>
  <c r="N235" i="2"/>
  <c r="N545" i="2"/>
  <c r="N552" i="2"/>
  <c r="N206" i="2"/>
  <c r="N466" i="2"/>
  <c r="N50" i="2"/>
  <c r="N720" i="2"/>
  <c r="N132" i="2"/>
  <c r="N588" i="2"/>
  <c r="N37" i="2"/>
  <c r="N64" i="2"/>
  <c r="N327" i="2"/>
  <c r="N225" i="2"/>
  <c r="N76" i="2"/>
  <c r="N48" i="2"/>
  <c r="N19" i="2"/>
  <c r="N525" i="2"/>
  <c r="N613" i="2"/>
  <c r="N670" i="2"/>
  <c r="N89" i="2"/>
  <c r="N103" i="2"/>
  <c r="N517" i="2"/>
  <c r="N18" i="2"/>
  <c r="N438" i="2"/>
  <c r="N200" i="2"/>
  <c r="N223" i="2"/>
  <c r="N379" i="2"/>
  <c r="N22" i="2"/>
  <c r="N685" i="2"/>
  <c r="N184" i="2"/>
  <c r="N137" i="2"/>
  <c r="N167" i="2"/>
  <c r="N518" i="2"/>
  <c r="N638" i="2"/>
  <c r="N311" i="2"/>
  <c r="N571" i="2"/>
  <c r="N696" i="2"/>
  <c r="N236" i="2"/>
  <c r="N375" i="2"/>
  <c r="N451" i="2"/>
  <c r="N152" i="2"/>
  <c r="N472" i="2"/>
  <c r="N563" i="2"/>
  <c r="N504" i="2"/>
  <c r="N217" i="2"/>
  <c r="N721" i="2"/>
  <c r="N102" i="2"/>
  <c r="N128" i="2"/>
  <c r="N29" i="2"/>
  <c r="N364" i="2"/>
  <c r="N180" i="2"/>
  <c r="N675" i="2"/>
  <c r="N198" i="2"/>
  <c r="N309" i="2"/>
  <c r="N424" i="2"/>
  <c r="N659" i="2"/>
  <c r="N483" i="2"/>
  <c r="N447" i="2"/>
  <c r="N387" i="2"/>
  <c r="N579" i="2"/>
  <c r="N46" i="2"/>
  <c r="N121" i="2"/>
  <c r="N334" i="2"/>
  <c r="N66" i="2"/>
  <c r="N390" i="2"/>
  <c r="N24" i="2"/>
  <c r="N524" i="2"/>
  <c r="N84" i="2"/>
  <c r="N479" i="2"/>
  <c r="N31" i="2"/>
  <c r="N286" i="2"/>
  <c r="N514" i="2"/>
  <c r="N578" i="2"/>
  <c r="N240" i="2"/>
  <c r="N53" i="2"/>
  <c r="N319" i="2"/>
  <c r="N519" i="2"/>
  <c r="N409" i="2"/>
  <c r="N496" i="2"/>
  <c r="N124" i="2"/>
  <c r="N147" i="2"/>
  <c r="N565" i="2"/>
  <c r="N441" i="2"/>
  <c r="N224" i="2"/>
  <c r="N28" i="2"/>
  <c r="N639" i="2"/>
  <c r="N238" i="2"/>
  <c r="N117" i="2"/>
  <c r="N676" i="2"/>
  <c r="N313" i="2"/>
  <c r="N213" i="2"/>
  <c r="N553" i="2"/>
  <c r="N119" i="2"/>
  <c r="N653" i="2"/>
  <c r="N237" i="2"/>
  <c r="N247" i="2"/>
  <c r="N161" i="2"/>
  <c r="N394" i="2"/>
  <c r="N317" i="2"/>
  <c r="N281" i="2"/>
  <c r="N129" i="2"/>
  <c r="N596" i="2"/>
  <c r="N491" i="2"/>
  <c r="N111" i="2"/>
  <c r="N717" i="2"/>
  <c r="N104" i="2"/>
  <c r="N664" i="2"/>
  <c r="N598" i="2"/>
  <c r="N126" i="2"/>
  <c r="N497" i="2"/>
  <c r="N302" i="2"/>
  <c r="N535" i="2"/>
  <c r="N261" i="2"/>
  <c r="N105" i="2"/>
  <c r="N244" i="2"/>
  <c r="N477" i="2"/>
  <c r="N239" i="2"/>
  <c r="N187" i="2"/>
  <c r="N337" i="2"/>
  <c r="N494" i="2"/>
  <c r="N577" i="2"/>
  <c r="N407" i="2"/>
  <c r="N257" i="2"/>
  <c r="N306" i="2"/>
  <c r="N669" i="2"/>
  <c r="N13" i="2"/>
  <c r="N241" i="2"/>
  <c r="N210" i="2"/>
  <c r="N667" i="2"/>
  <c r="N607" i="2"/>
  <c r="N83" i="2"/>
  <c r="N171" i="2"/>
  <c r="N333" i="2"/>
  <c r="N233" i="2"/>
  <c r="N195" i="2"/>
  <c r="N716" i="2"/>
  <c r="N513" i="2"/>
  <c r="N570" i="2"/>
  <c r="N555" i="2"/>
  <c r="N154" i="2"/>
  <c r="N476" i="2"/>
  <c r="N650" i="2"/>
  <c r="N27" i="2"/>
  <c r="N243" i="2"/>
  <c r="N330" i="2"/>
  <c r="N468" i="2"/>
  <c r="N42" i="2"/>
  <c r="N419" i="2"/>
  <c r="N411" i="2"/>
  <c r="N258" i="2"/>
  <c r="N17" i="2"/>
  <c r="N203" i="2"/>
  <c r="N57" i="2"/>
  <c r="N388" i="2"/>
  <c r="N707" i="2"/>
  <c r="N155" i="2"/>
  <c r="N77" i="2"/>
  <c r="N610" i="2"/>
  <c r="N7" i="2"/>
  <c r="N399" i="2"/>
  <c r="N95" i="2"/>
  <c r="N557" i="2"/>
  <c r="N423" i="2"/>
  <c r="N360" i="2"/>
  <c r="N59" i="2"/>
  <c r="N188" i="2"/>
  <c r="N609" i="2"/>
  <c r="N722" i="2"/>
  <c r="N507" i="2"/>
  <c r="N267" i="2"/>
  <c r="N537" i="2"/>
  <c r="N511" i="2"/>
  <c r="N503" i="2"/>
  <c r="N642" i="2"/>
  <c r="N276" i="2"/>
  <c r="N266" i="2"/>
  <c r="N540" i="2"/>
  <c r="N428" i="2"/>
  <c r="N67" i="2"/>
  <c r="N362" i="2"/>
  <c r="N205" i="2"/>
  <c r="N358" i="2"/>
  <c r="N550" i="2"/>
  <c r="N350" i="2"/>
  <c r="N69" i="2"/>
  <c r="N516" i="2"/>
  <c r="N599" i="2"/>
  <c r="N109" i="2"/>
  <c r="N232" i="2"/>
  <c r="N429" i="2"/>
  <c r="N35" i="2"/>
  <c r="N158" i="2"/>
  <c r="N396" i="2"/>
  <c r="N97" i="2"/>
  <c r="N435" i="2"/>
  <c r="N326" i="2"/>
  <c r="N471" i="2"/>
  <c r="N299" i="2"/>
  <c r="N604" i="2"/>
  <c r="N30" i="2"/>
  <c r="N26" i="2"/>
  <c r="N648" i="2"/>
  <c r="N251" i="2"/>
  <c r="N177" i="2"/>
  <c r="N21" i="2"/>
  <c r="N51" i="2"/>
  <c r="N484" i="2"/>
  <c r="N366" i="2"/>
  <c r="N529" i="2"/>
  <c r="N508" i="2"/>
  <c r="N357" i="2"/>
  <c r="N641" i="2"/>
  <c r="N110" i="2"/>
  <c r="N689" i="2"/>
  <c r="N345" i="2"/>
  <c r="N620" i="2"/>
  <c r="N551" i="2"/>
  <c r="N463" i="2"/>
  <c r="N283" i="2"/>
  <c r="N259" i="2"/>
  <c r="N369" i="2"/>
  <c r="N446" i="2"/>
  <c r="N583" i="2"/>
  <c r="N482" i="2"/>
  <c r="N455" i="2"/>
  <c r="N430" i="2"/>
  <c r="N724" i="2"/>
  <c r="N630" i="2"/>
  <c r="N549" i="2"/>
  <c r="N252" i="2"/>
  <c r="N458" i="2"/>
  <c r="N230" i="2"/>
  <c r="N719" i="2"/>
  <c r="N608" i="2"/>
  <c r="N303" i="2"/>
  <c r="N405" i="2"/>
  <c r="N219" i="2"/>
  <c r="N400" i="2"/>
  <c r="N41" i="2"/>
  <c r="N81" i="2"/>
  <c r="N323" i="2"/>
  <c r="N190" i="2"/>
  <c r="N172" i="2"/>
  <c r="N372" i="2"/>
  <c r="N384" i="2"/>
  <c r="N718" i="2"/>
  <c r="N425" i="2"/>
  <c r="N287" i="2"/>
  <c r="N671" i="2"/>
  <c r="N336" i="2"/>
  <c r="N453" i="2"/>
  <c r="N633" i="2"/>
  <c r="N45" i="2"/>
  <c r="N298" i="2"/>
  <c r="N40" i="2"/>
  <c r="N320" i="2"/>
  <c r="N602" i="2"/>
  <c r="N632" i="2"/>
  <c r="N646" i="2"/>
  <c r="N678" i="2"/>
  <c r="N672" i="2"/>
  <c r="N329" i="2"/>
  <c r="N284" i="2"/>
  <c r="N590" i="2"/>
  <c r="N87" i="2"/>
  <c r="N595" i="2"/>
  <c r="N381" i="2"/>
  <c r="N151" i="2"/>
  <c r="N63" i="2"/>
  <c r="N322" i="2"/>
  <c r="N130" i="2"/>
  <c r="N546" i="2"/>
  <c r="N274" i="2"/>
  <c r="N413" i="2"/>
  <c r="N690" i="2"/>
  <c r="N422" i="2"/>
  <c r="N49" i="2"/>
  <c r="N275" i="2"/>
  <c r="N398" i="2"/>
  <c r="N38" i="2"/>
  <c r="N412" i="2"/>
  <c r="N486" i="2"/>
  <c r="N701" i="2"/>
  <c r="N234" i="2"/>
  <c r="N697" i="2"/>
  <c r="N182" i="2"/>
  <c r="N262" i="2"/>
  <c r="N149" i="2"/>
  <c r="N160" i="2"/>
  <c r="N54" i="2"/>
  <c r="N703" i="2"/>
  <c r="N98" i="2"/>
  <c r="N148" i="2"/>
  <c r="N207" i="2"/>
  <c r="N404" i="2"/>
  <c r="N264" i="2"/>
  <c r="N363" i="2"/>
  <c r="N459" i="2"/>
  <c r="N114" i="2"/>
  <c r="N268" i="2"/>
  <c r="N150" i="2"/>
  <c r="N605" i="2"/>
  <c r="N191" i="2"/>
  <c r="N606" i="2"/>
  <c r="N115" i="2"/>
  <c r="N699" i="2"/>
  <c r="N118" i="2"/>
  <c r="N554" i="2"/>
  <c r="N263" i="2"/>
  <c r="N631" i="2"/>
  <c r="N134" i="2"/>
  <c r="N376" i="2"/>
  <c r="N619" i="2"/>
  <c r="N106" i="2"/>
  <c r="N581" i="2"/>
  <c r="N501" i="2"/>
  <c r="N199" i="2"/>
  <c r="N214" i="2"/>
  <c r="N335" i="2"/>
  <c r="N467" i="2"/>
  <c r="N521" i="2"/>
  <c r="N666" i="2"/>
  <c r="N380" i="2"/>
  <c r="N352" i="2"/>
  <c r="N96" i="2"/>
  <c r="N618" i="2"/>
  <c r="N80" i="2"/>
  <c r="N709" i="2"/>
  <c r="N288" i="2"/>
  <c r="N640" i="2"/>
  <c r="N637" i="2"/>
  <c r="N611" i="2"/>
  <c r="N562" i="2"/>
  <c r="N705" i="2"/>
  <c r="N270" i="2"/>
  <c r="N478" i="2"/>
  <c r="N682" i="2"/>
  <c r="N294" i="2"/>
  <c r="N143" i="2"/>
  <c r="N616" i="2"/>
  <c r="N621" i="2"/>
  <c r="N601" i="2"/>
  <c r="N488" i="2"/>
  <c r="N502" i="2"/>
  <c r="N343" i="2"/>
  <c r="N193" i="2"/>
  <c r="N289" i="2"/>
  <c r="N652" i="2"/>
  <c r="N108" i="2"/>
  <c r="N231" i="2"/>
  <c r="N582" i="2"/>
  <c r="N122" i="2"/>
  <c r="N301" i="2"/>
  <c r="N300" i="2"/>
  <c r="N389" i="2"/>
  <c r="N308" i="2"/>
  <c r="N382" i="2"/>
  <c r="N692" i="2"/>
  <c r="N377" i="2"/>
  <c r="N688" i="2"/>
  <c r="N534" i="2"/>
  <c r="N569" i="2"/>
  <c r="N339" i="2"/>
  <c r="N218" i="2"/>
  <c r="N349" i="2"/>
  <c r="N248" i="2"/>
  <c r="N427" i="2"/>
  <c r="N655" i="2"/>
  <c r="N643" i="2"/>
  <c r="N495" i="2"/>
  <c r="N256" i="2"/>
  <c r="N594" i="2"/>
  <c r="N656" i="2"/>
  <c r="N146" i="2"/>
  <c r="N450" i="2"/>
  <c r="N506" i="2"/>
  <c r="N510" i="2"/>
  <c r="N693" i="2"/>
  <c r="N505" i="2"/>
  <c r="N269" i="2"/>
  <c r="N575" i="2"/>
  <c r="N509" i="2"/>
  <c r="N527" i="2"/>
  <c r="N677" i="2"/>
  <c r="N489" i="2"/>
  <c r="N250" i="2"/>
  <c r="N487" i="2"/>
  <c r="N373" i="2"/>
  <c r="N584" i="2"/>
  <c r="N353" i="2"/>
  <c r="N271" i="2"/>
  <c r="N626" i="2"/>
  <c r="N624" i="2"/>
  <c r="N539" i="2"/>
  <c r="N403" i="2"/>
  <c r="N673" i="2"/>
  <c r="N445" i="2"/>
  <c r="N713" i="2"/>
  <c r="N452" i="2"/>
  <c r="N371" i="2"/>
  <c r="N663" i="2"/>
  <c r="N254" i="2"/>
  <c r="N698" i="2"/>
  <c r="N629" i="2"/>
  <c r="N634" i="2"/>
  <c r="N421" i="2"/>
  <c r="N591" i="2"/>
  <c r="N592" i="2"/>
  <c r="N401" i="2"/>
  <c r="N279" i="2"/>
  <c r="N393" i="2"/>
  <c r="N694" i="2"/>
  <c r="N526" i="2"/>
  <c r="N499" i="2"/>
  <c r="N454" i="2"/>
  <c r="N665" i="2"/>
  <c r="N674" i="2"/>
  <c r="N617" i="2"/>
  <c r="N410" i="2"/>
  <c r="N658" i="2"/>
  <c r="N622" i="2"/>
  <c r="N625" i="2"/>
  <c r="N683" i="2"/>
  <c r="N576" i="2"/>
  <c r="N710" i="2"/>
  <c r="N654" i="2"/>
  <c r="N679" i="2"/>
  <c r="N533" i="2"/>
  <c r="N706" i="2"/>
  <c r="N635" i="2"/>
  <c r="N649" i="2"/>
  <c r="N657" i="2"/>
  <c r="N708" i="2"/>
  <c r="N651" i="2"/>
  <c r="N691" i="2"/>
  <c r="N723" i="2"/>
  <c r="L402" i="2"/>
  <c r="L573" i="2"/>
  <c r="L687" i="2"/>
  <c r="L325" i="2"/>
  <c r="L165" i="2"/>
  <c r="L255" i="2"/>
  <c r="L587" i="2"/>
  <c r="L408" i="2"/>
  <c r="L668" i="2"/>
  <c r="L528" i="2"/>
  <c r="L346" i="2"/>
  <c r="L686" i="2"/>
  <c r="L481" i="2"/>
  <c r="L433" i="2"/>
  <c r="L436" i="2"/>
  <c r="L178" i="2"/>
  <c r="L15" i="2"/>
  <c r="L291" i="2"/>
  <c r="L662" i="2"/>
  <c r="L209" i="2"/>
  <c r="L176" i="2"/>
  <c r="L431" i="2"/>
  <c r="L79" i="2"/>
  <c r="L418" i="2"/>
  <c r="L211" i="2"/>
  <c r="L414" i="2"/>
  <c r="L163" i="2"/>
  <c r="L136" i="2"/>
  <c r="L123" i="2"/>
  <c r="L520" i="2"/>
  <c r="L556" i="2"/>
  <c r="L361" i="2"/>
  <c r="L711" i="2"/>
  <c r="L43" i="2"/>
  <c r="L100" i="2"/>
  <c r="L156" i="2"/>
  <c r="L12" i="2"/>
  <c r="L600" i="2"/>
  <c r="L661" i="2"/>
  <c r="L23" i="2"/>
  <c r="L215" i="2"/>
  <c r="L538" i="2"/>
  <c r="L365" i="2"/>
  <c r="L374" i="2"/>
  <c r="L127" i="2"/>
  <c r="L296" i="2"/>
  <c r="L10" i="2"/>
  <c r="L280" i="2"/>
  <c r="L62" i="2"/>
  <c r="L65" i="2"/>
  <c r="L144" i="2"/>
  <c r="L212" i="2"/>
  <c r="L292" i="2"/>
  <c r="L208" i="2"/>
  <c r="L47" i="2"/>
  <c r="L645" i="2"/>
  <c r="L548" i="2"/>
  <c r="L331" i="2"/>
  <c r="L125" i="2"/>
  <c r="L164" i="2"/>
  <c r="L547" i="2"/>
  <c r="L138" i="2"/>
  <c r="L437" i="2"/>
  <c r="L457" i="2"/>
  <c r="L153" i="2"/>
  <c r="L168" i="2"/>
  <c r="L310" i="2"/>
  <c r="L530" i="2"/>
  <c r="L175" i="2"/>
  <c r="L700" i="2"/>
  <c r="L341" i="2"/>
  <c r="L342" i="2"/>
  <c r="L70" i="2"/>
  <c r="L415" i="2"/>
  <c r="L367" i="2"/>
  <c r="L566" i="2"/>
  <c r="L297" i="2"/>
  <c r="L6" i="2"/>
  <c r="L56" i="2"/>
  <c r="L133" i="2"/>
  <c r="L181" i="2"/>
  <c r="L32" i="2"/>
  <c r="L183" i="2"/>
  <c r="L3" i="2"/>
  <c r="L356" i="2"/>
  <c r="L636" i="2"/>
  <c r="L574" i="2"/>
  <c r="L36" i="2"/>
  <c r="L16" i="2"/>
  <c r="L614" i="2"/>
  <c r="L315" i="2"/>
  <c r="L229" i="2"/>
  <c r="L498" i="2"/>
  <c r="L541" i="2"/>
  <c r="L272" i="2"/>
  <c r="L186" i="2"/>
  <c r="L82" i="2"/>
  <c r="L145" i="2"/>
  <c r="L194" i="2"/>
  <c r="L277" i="2"/>
  <c r="L139" i="2"/>
  <c r="L192" i="2"/>
  <c r="L644" i="2"/>
  <c r="L314" i="2"/>
  <c r="L558" i="2"/>
  <c r="L142" i="2"/>
  <c r="L586" i="2"/>
  <c r="L473" i="2"/>
  <c r="L443" i="2"/>
  <c r="L307" i="2"/>
  <c r="L226" i="2"/>
  <c r="L72" i="2"/>
  <c r="L351" i="2"/>
  <c r="L340" i="2"/>
  <c r="L166" i="2"/>
  <c r="L312" i="2"/>
  <c r="L304" i="2"/>
  <c r="L522" i="2"/>
  <c r="L568" i="2"/>
  <c r="L33" i="2"/>
  <c r="L282" i="2"/>
  <c r="L391" i="2"/>
  <c r="L359" i="2"/>
  <c r="L55" i="2"/>
  <c r="L196" i="2"/>
  <c r="L378" i="2"/>
  <c r="L88" i="2"/>
  <c r="L58" i="2"/>
  <c r="L179" i="2"/>
  <c r="L2" i="2"/>
  <c r="L245" i="2"/>
  <c r="L185" i="2"/>
  <c r="L101" i="2"/>
  <c r="L475" i="2"/>
  <c r="L78" i="2"/>
  <c r="L201" i="2"/>
  <c r="L99" i="2"/>
  <c r="L580" i="2"/>
  <c r="L170" i="2"/>
  <c r="L704" i="2"/>
  <c r="L169" i="2"/>
  <c r="L347" i="2"/>
  <c r="L90" i="2"/>
  <c r="L60" i="2"/>
  <c r="L9" i="2"/>
  <c r="L348" i="2"/>
  <c r="L174" i="2"/>
  <c r="L324" i="2"/>
  <c r="L112" i="2"/>
  <c r="L52" i="2"/>
  <c r="L368" i="2"/>
  <c r="L273" i="2"/>
  <c r="L395" i="2"/>
  <c r="L474" i="2"/>
  <c r="L14" i="2"/>
  <c r="L440" i="2"/>
  <c r="L354" i="2"/>
  <c r="L197" i="2"/>
  <c r="L612" i="2"/>
  <c r="L714" i="2"/>
  <c r="L460" i="2"/>
  <c r="L500" i="2"/>
  <c r="L11" i="2"/>
  <c r="L593" i="2"/>
  <c r="L44" i="2"/>
  <c r="L456" i="2"/>
  <c r="L439" i="2"/>
  <c r="L623" i="2"/>
  <c r="L536" i="2"/>
  <c r="L523" i="2"/>
  <c r="L227" i="2"/>
  <c r="L532" i="2"/>
  <c r="L74" i="2"/>
  <c r="L293" i="2"/>
  <c r="L385" i="2"/>
  <c r="L290" i="2"/>
  <c r="L627" i="2"/>
  <c r="L464" i="2"/>
  <c r="L564" i="2"/>
  <c r="L71" i="2"/>
  <c r="L253" i="2"/>
  <c r="L702" i="2"/>
  <c r="L260" i="2"/>
  <c r="L386" i="2"/>
  <c r="L305" i="2"/>
  <c r="L242" i="2"/>
  <c r="L246" i="2"/>
  <c r="L462" i="2"/>
  <c r="L157" i="2"/>
  <c r="L135" i="2"/>
  <c r="L416" i="2"/>
  <c r="L681" i="2"/>
  <c r="L615" i="2"/>
  <c r="L448" i="2"/>
  <c r="L628" i="2"/>
  <c r="L216" i="2"/>
  <c r="L480" i="2"/>
  <c r="L321" i="2"/>
  <c r="L695" i="2"/>
  <c r="L204" i="2"/>
  <c r="L93" i="2"/>
  <c r="L86" i="2"/>
  <c r="L383" i="2"/>
  <c r="L492" i="2"/>
  <c r="L572" i="2"/>
  <c r="L73" i="2"/>
  <c r="L162" i="2"/>
  <c r="L107" i="2"/>
  <c r="L603" i="2"/>
  <c r="L318" i="2"/>
  <c r="L512" i="2"/>
  <c r="L140" i="2"/>
  <c r="L561" i="2"/>
  <c r="L469" i="2"/>
  <c r="L120" i="2"/>
  <c r="L515" i="2"/>
  <c r="L39" i="2"/>
  <c r="L417" i="2"/>
  <c r="L715" i="2"/>
  <c r="L141" i="2"/>
  <c r="L420" i="2"/>
  <c r="L34" i="2"/>
  <c r="L597" i="2"/>
  <c r="L68" i="2"/>
  <c r="L660" i="2"/>
  <c r="L344" i="2"/>
  <c r="L392" i="2"/>
  <c r="L159" i="2"/>
  <c r="L712" i="2"/>
  <c r="L61" i="2"/>
  <c r="L116" i="2"/>
  <c r="L332" i="2"/>
  <c r="L316" i="2"/>
  <c r="L490" i="2"/>
  <c r="L531" i="2"/>
  <c r="L278" i="2"/>
  <c r="L220" i="2"/>
  <c r="L173" i="2"/>
  <c r="L449" i="2"/>
  <c r="L338" i="2"/>
  <c r="L285" i="2"/>
  <c r="L544" i="2"/>
  <c r="L559" i="2"/>
  <c r="L25" i="2"/>
  <c r="L406" i="2"/>
  <c r="L85" i="2"/>
  <c r="L20" i="2"/>
  <c r="L397" i="2"/>
  <c r="L493" i="2"/>
  <c r="L265" i="2"/>
  <c r="L725" i="2"/>
  <c r="L94" i="2"/>
  <c r="L370" i="2"/>
  <c r="L485" i="2"/>
  <c r="L470" i="2"/>
  <c r="L5" i="2"/>
  <c r="L4" i="2"/>
  <c r="L465" i="2"/>
  <c r="L647" i="2"/>
  <c r="L684" i="2"/>
  <c r="L434" i="2"/>
  <c r="L189" i="2"/>
  <c r="L221" i="2"/>
  <c r="L585" i="2"/>
  <c r="L228" i="2"/>
  <c r="L442" i="2"/>
  <c r="L92" i="2"/>
  <c r="L432" i="2"/>
  <c r="L202" i="2"/>
  <c r="L680" i="2"/>
  <c r="L461" i="2"/>
  <c r="L567" i="2"/>
  <c r="L328" i="2"/>
  <c r="L426" i="2"/>
  <c r="L589" i="2"/>
  <c r="L444" i="2"/>
  <c r="L113" i="2"/>
  <c r="L542" i="2"/>
  <c r="L222" i="2"/>
  <c r="L91" i="2"/>
  <c r="L8" i="2"/>
  <c r="L75" i="2"/>
  <c r="L131" i="2"/>
  <c r="L560" i="2"/>
  <c r="L295" i="2"/>
  <c r="L543" i="2"/>
  <c r="L249" i="2"/>
  <c r="L355" i="2"/>
  <c r="L235" i="2"/>
  <c r="L545" i="2"/>
  <c r="L552" i="2"/>
  <c r="L206" i="2"/>
  <c r="L466" i="2"/>
  <c r="L50" i="2"/>
  <c r="L720" i="2"/>
  <c r="L132" i="2"/>
  <c r="L588" i="2"/>
  <c r="L37" i="2"/>
  <c r="L64" i="2"/>
  <c r="L327" i="2"/>
  <c r="L225" i="2"/>
  <c r="L76" i="2"/>
  <c r="L48" i="2"/>
  <c r="L19" i="2"/>
  <c r="L525" i="2"/>
  <c r="L613" i="2"/>
  <c r="L670" i="2"/>
  <c r="L89" i="2"/>
  <c r="L103" i="2"/>
  <c r="L517" i="2"/>
  <c r="L18" i="2"/>
  <c r="L438" i="2"/>
  <c r="L200" i="2"/>
  <c r="L223" i="2"/>
  <c r="L379" i="2"/>
  <c r="L22" i="2"/>
  <c r="L685" i="2"/>
  <c r="L184" i="2"/>
  <c r="L137" i="2"/>
  <c r="L167" i="2"/>
  <c r="L518" i="2"/>
  <c r="L638" i="2"/>
  <c r="L311" i="2"/>
  <c r="L571" i="2"/>
  <c r="L696" i="2"/>
  <c r="L236" i="2"/>
  <c r="L375" i="2"/>
  <c r="L451" i="2"/>
  <c r="L152" i="2"/>
  <c r="L472" i="2"/>
  <c r="L563" i="2"/>
  <c r="L504" i="2"/>
  <c r="L217" i="2"/>
  <c r="L721" i="2"/>
  <c r="L102" i="2"/>
  <c r="L128" i="2"/>
  <c r="L29" i="2"/>
  <c r="L364" i="2"/>
  <c r="L180" i="2"/>
  <c r="L675" i="2"/>
  <c r="L198" i="2"/>
  <c r="L309" i="2"/>
  <c r="L424" i="2"/>
  <c r="L659" i="2"/>
  <c r="L483" i="2"/>
  <c r="L447" i="2"/>
  <c r="L387" i="2"/>
  <c r="L579" i="2"/>
  <c r="L46" i="2"/>
  <c r="L121" i="2"/>
  <c r="L334" i="2"/>
  <c r="L66" i="2"/>
  <c r="L390" i="2"/>
  <c r="L24" i="2"/>
  <c r="L524" i="2"/>
  <c r="L84" i="2"/>
  <c r="L479" i="2"/>
  <c r="L31" i="2"/>
  <c r="L286" i="2"/>
  <c r="L514" i="2"/>
  <c r="L578" i="2"/>
  <c r="L240" i="2"/>
  <c r="L53" i="2"/>
  <c r="L319" i="2"/>
  <c r="L519" i="2"/>
  <c r="L409" i="2"/>
  <c r="L496" i="2"/>
  <c r="L124" i="2"/>
  <c r="L147" i="2"/>
  <c r="L565" i="2"/>
  <c r="L441" i="2"/>
  <c r="L224" i="2"/>
  <c r="L28" i="2"/>
  <c r="L639" i="2"/>
  <c r="L238" i="2"/>
  <c r="L117" i="2"/>
  <c r="L676" i="2"/>
  <c r="L313" i="2"/>
  <c r="L213" i="2"/>
  <c r="L553" i="2"/>
  <c r="L119" i="2"/>
  <c r="L653" i="2"/>
  <c r="L237" i="2"/>
  <c r="L247" i="2"/>
  <c r="L161" i="2"/>
  <c r="L394" i="2"/>
  <c r="L317" i="2"/>
  <c r="L281" i="2"/>
  <c r="L129" i="2"/>
  <c r="L596" i="2"/>
  <c r="L491" i="2"/>
  <c r="L111" i="2"/>
  <c r="L717" i="2"/>
  <c r="L104" i="2"/>
  <c r="L664" i="2"/>
  <c r="L598" i="2"/>
  <c r="L126" i="2"/>
  <c r="L497" i="2"/>
  <c r="L302" i="2"/>
  <c r="L535" i="2"/>
  <c r="L261" i="2"/>
  <c r="L105" i="2"/>
  <c r="L244" i="2"/>
  <c r="L477" i="2"/>
  <c r="L239" i="2"/>
  <c r="L187" i="2"/>
  <c r="L337" i="2"/>
  <c r="L494" i="2"/>
  <c r="L577" i="2"/>
  <c r="L407" i="2"/>
  <c r="L257" i="2"/>
  <c r="L306" i="2"/>
  <c r="L669" i="2"/>
  <c r="L13" i="2"/>
  <c r="L241" i="2"/>
  <c r="L210" i="2"/>
  <c r="L667" i="2"/>
  <c r="L607" i="2"/>
  <c r="L83" i="2"/>
  <c r="L171" i="2"/>
  <c r="L333" i="2"/>
  <c r="L233" i="2"/>
  <c r="L195" i="2"/>
  <c r="L716" i="2"/>
  <c r="L513" i="2"/>
  <c r="L570" i="2"/>
  <c r="L555" i="2"/>
  <c r="L154" i="2"/>
  <c r="L476" i="2"/>
  <c r="L650" i="2"/>
  <c r="L27" i="2"/>
  <c r="L243" i="2"/>
  <c r="L330" i="2"/>
  <c r="L468" i="2"/>
  <c r="L42" i="2"/>
  <c r="L419" i="2"/>
  <c r="L411" i="2"/>
  <c r="L258" i="2"/>
  <c r="L17" i="2"/>
  <c r="L203" i="2"/>
  <c r="L57" i="2"/>
  <c r="L388" i="2"/>
  <c r="L707" i="2"/>
  <c r="L155" i="2"/>
  <c r="L77" i="2"/>
  <c r="L610" i="2"/>
  <c r="L7" i="2"/>
  <c r="L399" i="2"/>
  <c r="L95" i="2"/>
  <c r="L557" i="2"/>
  <c r="L423" i="2"/>
  <c r="L360" i="2"/>
  <c r="L59" i="2"/>
  <c r="L188" i="2"/>
  <c r="L609" i="2"/>
  <c r="L722" i="2"/>
  <c r="L507" i="2"/>
  <c r="L267" i="2"/>
  <c r="L537" i="2"/>
  <c r="L511" i="2"/>
  <c r="L503" i="2"/>
  <c r="L642" i="2"/>
  <c r="L276" i="2"/>
  <c r="L266" i="2"/>
  <c r="L540" i="2"/>
  <c r="L428" i="2"/>
  <c r="L67" i="2"/>
  <c r="L362" i="2"/>
  <c r="L205" i="2"/>
  <c r="L358" i="2"/>
  <c r="L550" i="2"/>
  <c r="L350" i="2"/>
  <c r="L69" i="2"/>
  <c r="L516" i="2"/>
  <c r="L599" i="2"/>
  <c r="L109" i="2"/>
  <c r="L232" i="2"/>
  <c r="L429" i="2"/>
  <c r="L35" i="2"/>
  <c r="L158" i="2"/>
  <c r="L396" i="2"/>
  <c r="L97" i="2"/>
  <c r="L435" i="2"/>
  <c r="L326" i="2"/>
  <c r="L471" i="2"/>
  <c r="L299" i="2"/>
  <c r="L604" i="2"/>
  <c r="L30" i="2"/>
  <c r="L26" i="2"/>
  <c r="L648" i="2"/>
  <c r="L251" i="2"/>
  <c r="L177" i="2"/>
  <c r="L21" i="2"/>
  <c r="L51" i="2"/>
  <c r="L484" i="2"/>
  <c r="L366" i="2"/>
  <c r="L529" i="2"/>
  <c r="L508" i="2"/>
  <c r="L357" i="2"/>
  <c r="L641" i="2"/>
  <c r="L110" i="2"/>
  <c r="L689" i="2"/>
  <c r="L345" i="2"/>
  <c r="L620" i="2"/>
  <c r="L551" i="2"/>
  <c r="L463" i="2"/>
  <c r="L283" i="2"/>
  <c r="L259" i="2"/>
  <c r="L369" i="2"/>
  <c r="L446" i="2"/>
  <c r="L583" i="2"/>
  <c r="L482" i="2"/>
  <c r="L455" i="2"/>
  <c r="L430" i="2"/>
  <c r="L724" i="2"/>
  <c r="L630" i="2"/>
  <c r="L549" i="2"/>
  <c r="L252" i="2"/>
  <c r="L458" i="2"/>
  <c r="L230" i="2"/>
  <c r="L719" i="2"/>
  <c r="L608" i="2"/>
  <c r="L303" i="2"/>
  <c r="L405" i="2"/>
  <c r="L219" i="2"/>
  <c r="L400" i="2"/>
  <c r="L41" i="2"/>
  <c r="L81" i="2"/>
  <c r="L323" i="2"/>
  <c r="L190" i="2"/>
  <c r="L172" i="2"/>
  <c r="L372" i="2"/>
  <c r="L384" i="2"/>
  <c r="L718" i="2"/>
  <c r="L425" i="2"/>
  <c r="L287" i="2"/>
  <c r="L671" i="2"/>
  <c r="L336" i="2"/>
  <c r="L453" i="2"/>
  <c r="L633" i="2"/>
  <c r="L45" i="2"/>
  <c r="L298" i="2"/>
  <c r="L40" i="2"/>
  <c r="L320" i="2"/>
  <c r="L602" i="2"/>
  <c r="L632" i="2"/>
  <c r="L646" i="2"/>
  <c r="L678" i="2"/>
  <c r="L672" i="2"/>
  <c r="L329" i="2"/>
  <c r="L284" i="2"/>
  <c r="L590" i="2"/>
  <c r="L87" i="2"/>
  <c r="L595" i="2"/>
  <c r="L381" i="2"/>
  <c r="L151" i="2"/>
  <c r="L63" i="2"/>
  <c r="L322" i="2"/>
  <c r="L130" i="2"/>
  <c r="L546" i="2"/>
  <c r="L274" i="2"/>
  <c r="L413" i="2"/>
  <c r="L690" i="2"/>
  <c r="L422" i="2"/>
  <c r="L49" i="2"/>
  <c r="L275" i="2"/>
  <c r="L398" i="2"/>
  <c r="L38" i="2"/>
  <c r="L412" i="2"/>
  <c r="L486" i="2"/>
  <c r="L701" i="2"/>
  <c r="L234" i="2"/>
  <c r="L697" i="2"/>
  <c r="L182" i="2"/>
  <c r="L262" i="2"/>
  <c r="L149" i="2"/>
  <c r="L160" i="2"/>
  <c r="L54" i="2"/>
  <c r="L703" i="2"/>
  <c r="L98" i="2"/>
  <c r="L148" i="2"/>
  <c r="L207" i="2"/>
  <c r="L404" i="2"/>
  <c r="L264" i="2"/>
  <c r="L363" i="2"/>
  <c r="L459" i="2"/>
  <c r="L114" i="2"/>
  <c r="L268" i="2"/>
  <c r="L150" i="2"/>
  <c r="L605" i="2"/>
  <c r="L191" i="2"/>
  <c r="L606" i="2"/>
  <c r="L115" i="2"/>
  <c r="L699" i="2"/>
  <c r="L118" i="2"/>
  <c r="L554" i="2"/>
  <c r="L263" i="2"/>
  <c r="L631" i="2"/>
  <c r="L134" i="2"/>
  <c r="L376" i="2"/>
  <c r="L619" i="2"/>
  <c r="L106" i="2"/>
  <c r="L581" i="2"/>
  <c r="L501" i="2"/>
  <c r="L199" i="2"/>
  <c r="L214" i="2"/>
  <c r="L335" i="2"/>
  <c r="L467" i="2"/>
  <c r="L521" i="2"/>
  <c r="L666" i="2"/>
  <c r="L380" i="2"/>
  <c r="L352" i="2"/>
  <c r="L96" i="2"/>
  <c r="L618" i="2"/>
  <c r="L80" i="2"/>
  <c r="L709" i="2"/>
  <c r="L288" i="2"/>
  <c r="L640" i="2"/>
  <c r="L637" i="2"/>
  <c r="L611" i="2"/>
  <c r="L562" i="2"/>
  <c r="L705" i="2"/>
  <c r="L270" i="2"/>
  <c r="L478" i="2"/>
  <c r="L682" i="2"/>
  <c r="L294" i="2"/>
  <c r="L143" i="2"/>
  <c r="L616" i="2"/>
  <c r="L621" i="2"/>
  <c r="L601" i="2"/>
  <c r="L488" i="2"/>
  <c r="L502" i="2"/>
  <c r="L343" i="2"/>
  <c r="L193" i="2"/>
  <c r="L289" i="2"/>
  <c r="L652" i="2"/>
  <c r="L108" i="2"/>
  <c r="L231" i="2"/>
  <c r="L582" i="2"/>
  <c r="L122" i="2"/>
  <c r="L301" i="2"/>
  <c r="L300" i="2"/>
  <c r="L389" i="2"/>
  <c r="L308" i="2"/>
  <c r="L382" i="2"/>
  <c r="L692" i="2"/>
  <c r="L377" i="2"/>
  <c r="L688" i="2"/>
  <c r="L534" i="2"/>
  <c r="L569" i="2"/>
  <c r="L339" i="2"/>
  <c r="L218" i="2"/>
  <c r="L349" i="2"/>
  <c r="L248" i="2"/>
  <c r="L427" i="2"/>
  <c r="L655" i="2"/>
  <c r="L643" i="2"/>
  <c r="L495" i="2"/>
  <c r="L256" i="2"/>
  <c r="L594" i="2"/>
  <c r="L656" i="2"/>
  <c r="L146" i="2"/>
  <c r="L450" i="2"/>
  <c r="L506" i="2"/>
  <c r="L510" i="2"/>
  <c r="L693" i="2"/>
  <c r="L505" i="2"/>
  <c r="L269" i="2"/>
  <c r="L575" i="2"/>
  <c r="L509" i="2"/>
  <c r="L527" i="2"/>
  <c r="L677" i="2"/>
  <c r="L489" i="2"/>
  <c r="L250" i="2"/>
  <c r="L487" i="2"/>
  <c r="L373" i="2"/>
  <c r="L584" i="2"/>
  <c r="L353" i="2"/>
  <c r="L271" i="2"/>
  <c r="L626" i="2"/>
  <c r="L624" i="2"/>
  <c r="L539" i="2"/>
  <c r="L403" i="2"/>
  <c r="L673" i="2"/>
  <c r="L445" i="2"/>
  <c r="L713" i="2"/>
  <c r="L452" i="2"/>
  <c r="L371" i="2"/>
  <c r="L663" i="2"/>
  <c r="L254" i="2"/>
  <c r="L698" i="2"/>
  <c r="L629" i="2"/>
  <c r="L634" i="2"/>
  <c r="L421" i="2"/>
  <c r="L591" i="2"/>
  <c r="L592" i="2"/>
  <c r="L401" i="2"/>
  <c r="L279" i="2"/>
  <c r="L393" i="2"/>
  <c r="L694" i="2"/>
  <c r="L526" i="2"/>
  <c r="L499" i="2"/>
  <c r="L454" i="2"/>
  <c r="L665" i="2"/>
  <c r="L674" i="2"/>
  <c r="L617" i="2"/>
  <c r="L410" i="2"/>
  <c r="L658" i="2"/>
  <c r="L622" i="2"/>
  <c r="L625" i="2"/>
  <c r="L683" i="2"/>
  <c r="L576" i="2"/>
  <c r="L710" i="2"/>
  <c r="L654" i="2"/>
  <c r="L679" i="2"/>
  <c r="L533" i="2"/>
  <c r="L706" i="2"/>
  <c r="L635" i="2"/>
  <c r="L649" i="2"/>
  <c r="L657" i="2"/>
  <c r="L708" i="2"/>
  <c r="L651" i="2"/>
  <c r="L691" i="2"/>
  <c r="L723" i="2"/>
  <c r="J402" i="2"/>
  <c r="J573" i="2"/>
  <c r="J687" i="2"/>
  <c r="J325" i="2"/>
  <c r="J165" i="2"/>
  <c r="J255" i="2"/>
  <c r="J587" i="2"/>
  <c r="J408" i="2"/>
  <c r="J668" i="2"/>
  <c r="J528" i="2"/>
  <c r="J346" i="2"/>
  <c r="J686" i="2"/>
  <c r="J481" i="2"/>
  <c r="J433" i="2"/>
  <c r="J436" i="2"/>
  <c r="J178" i="2"/>
  <c r="J15" i="2"/>
  <c r="J291" i="2"/>
  <c r="J662" i="2"/>
  <c r="J209" i="2"/>
  <c r="J176" i="2"/>
  <c r="J431" i="2"/>
  <c r="J79" i="2"/>
  <c r="J418" i="2"/>
  <c r="J211" i="2"/>
  <c r="J414" i="2"/>
  <c r="J163" i="2"/>
  <c r="J136" i="2"/>
  <c r="J123" i="2"/>
  <c r="J520" i="2"/>
  <c r="J556" i="2"/>
  <c r="J361" i="2"/>
  <c r="J711" i="2"/>
  <c r="J43" i="2"/>
  <c r="J100" i="2"/>
  <c r="J156" i="2"/>
  <c r="J12" i="2"/>
  <c r="J600" i="2"/>
  <c r="J661" i="2"/>
  <c r="J23" i="2"/>
  <c r="J215" i="2"/>
  <c r="J538" i="2"/>
  <c r="J365" i="2"/>
  <c r="J374" i="2"/>
  <c r="J127" i="2"/>
  <c r="J296" i="2"/>
  <c r="J10" i="2"/>
  <c r="J280" i="2"/>
  <c r="J62" i="2"/>
  <c r="J65" i="2"/>
  <c r="J144" i="2"/>
  <c r="J212" i="2"/>
  <c r="J292" i="2"/>
  <c r="J208" i="2"/>
  <c r="J47" i="2"/>
  <c r="J645" i="2"/>
  <c r="J548" i="2"/>
  <c r="J331" i="2"/>
  <c r="J125" i="2"/>
  <c r="J164" i="2"/>
  <c r="J547" i="2"/>
  <c r="J138" i="2"/>
  <c r="J437" i="2"/>
  <c r="J457" i="2"/>
  <c r="J153" i="2"/>
  <c r="J168" i="2"/>
  <c r="J310" i="2"/>
  <c r="J530" i="2"/>
  <c r="J175" i="2"/>
  <c r="J700" i="2"/>
  <c r="J341" i="2"/>
  <c r="J342" i="2"/>
  <c r="J70" i="2"/>
  <c r="J415" i="2"/>
  <c r="J367" i="2"/>
  <c r="J566" i="2"/>
  <c r="J297" i="2"/>
  <c r="J6" i="2"/>
  <c r="J56" i="2"/>
  <c r="J133" i="2"/>
  <c r="J181" i="2"/>
  <c r="J32" i="2"/>
  <c r="J183" i="2"/>
  <c r="J3" i="2"/>
  <c r="J356" i="2"/>
  <c r="J636" i="2"/>
  <c r="J574" i="2"/>
  <c r="J36" i="2"/>
  <c r="J16" i="2"/>
  <c r="J614" i="2"/>
  <c r="J315" i="2"/>
  <c r="J229" i="2"/>
  <c r="J498" i="2"/>
  <c r="J541" i="2"/>
  <c r="J272" i="2"/>
  <c r="J186" i="2"/>
  <c r="J82" i="2"/>
  <c r="J145" i="2"/>
  <c r="J194" i="2"/>
  <c r="J277" i="2"/>
  <c r="J139" i="2"/>
  <c r="J192" i="2"/>
  <c r="J644" i="2"/>
  <c r="J314" i="2"/>
  <c r="J558" i="2"/>
  <c r="J142" i="2"/>
  <c r="J586" i="2"/>
  <c r="J473" i="2"/>
  <c r="J443" i="2"/>
  <c r="J307" i="2"/>
  <c r="J226" i="2"/>
  <c r="J72" i="2"/>
  <c r="J351" i="2"/>
  <c r="J340" i="2"/>
  <c r="J166" i="2"/>
  <c r="J312" i="2"/>
  <c r="J304" i="2"/>
  <c r="J522" i="2"/>
  <c r="J568" i="2"/>
  <c r="J33" i="2"/>
  <c r="J282" i="2"/>
  <c r="J391" i="2"/>
  <c r="J359" i="2"/>
  <c r="J55" i="2"/>
  <c r="J196" i="2"/>
  <c r="J378" i="2"/>
  <c r="J88" i="2"/>
  <c r="J58" i="2"/>
  <c r="J179" i="2"/>
  <c r="J2" i="2"/>
  <c r="J245" i="2"/>
  <c r="J185" i="2"/>
  <c r="J101" i="2"/>
  <c r="J475" i="2"/>
  <c r="J78" i="2"/>
  <c r="J201" i="2"/>
  <c r="J99" i="2"/>
  <c r="J580" i="2"/>
  <c r="J170" i="2"/>
  <c r="J704" i="2"/>
  <c r="J169" i="2"/>
  <c r="J347" i="2"/>
  <c r="J90" i="2"/>
  <c r="J60" i="2"/>
  <c r="J9" i="2"/>
  <c r="J348" i="2"/>
  <c r="J174" i="2"/>
  <c r="J324" i="2"/>
  <c r="J112" i="2"/>
  <c r="J52" i="2"/>
  <c r="J368" i="2"/>
  <c r="J273" i="2"/>
  <c r="J395" i="2"/>
  <c r="J474" i="2"/>
  <c r="J14" i="2"/>
  <c r="J440" i="2"/>
  <c r="J354" i="2"/>
  <c r="J197" i="2"/>
  <c r="J612" i="2"/>
  <c r="J714" i="2"/>
  <c r="J460" i="2"/>
  <c r="J500" i="2"/>
  <c r="J11" i="2"/>
  <c r="J593" i="2"/>
  <c r="J44" i="2"/>
  <c r="J456" i="2"/>
  <c r="J439" i="2"/>
  <c r="J623" i="2"/>
  <c r="J536" i="2"/>
  <c r="J523" i="2"/>
  <c r="J227" i="2"/>
  <c r="J532" i="2"/>
  <c r="J74" i="2"/>
  <c r="J293" i="2"/>
  <c r="J385" i="2"/>
  <c r="J290" i="2"/>
  <c r="J627" i="2"/>
  <c r="J464" i="2"/>
  <c r="J564" i="2"/>
  <c r="J71" i="2"/>
  <c r="J253" i="2"/>
  <c r="J702" i="2"/>
  <c r="J260" i="2"/>
  <c r="J386" i="2"/>
  <c r="J305" i="2"/>
  <c r="J242" i="2"/>
  <c r="J246" i="2"/>
  <c r="J462" i="2"/>
  <c r="J157" i="2"/>
  <c r="J135" i="2"/>
  <c r="J416" i="2"/>
  <c r="J681" i="2"/>
  <c r="J615" i="2"/>
  <c r="J448" i="2"/>
  <c r="J628" i="2"/>
  <c r="J216" i="2"/>
  <c r="J480" i="2"/>
  <c r="J321" i="2"/>
  <c r="J695" i="2"/>
  <c r="J204" i="2"/>
  <c r="J93" i="2"/>
  <c r="J86" i="2"/>
  <c r="J383" i="2"/>
  <c r="J492" i="2"/>
  <c r="J572" i="2"/>
  <c r="J73" i="2"/>
  <c r="J162" i="2"/>
  <c r="J107" i="2"/>
  <c r="J603" i="2"/>
  <c r="J318" i="2"/>
  <c r="J512" i="2"/>
  <c r="J140" i="2"/>
  <c r="J561" i="2"/>
  <c r="J469" i="2"/>
  <c r="J120" i="2"/>
  <c r="J515" i="2"/>
  <c r="J39" i="2"/>
  <c r="J417" i="2"/>
  <c r="J715" i="2"/>
  <c r="J141" i="2"/>
  <c r="J420" i="2"/>
  <c r="J34" i="2"/>
  <c r="J597" i="2"/>
  <c r="J68" i="2"/>
  <c r="J660" i="2"/>
  <c r="J344" i="2"/>
  <c r="J392" i="2"/>
  <c r="J159" i="2"/>
  <c r="J712" i="2"/>
  <c r="J61" i="2"/>
  <c r="J116" i="2"/>
  <c r="J332" i="2"/>
  <c r="J316" i="2"/>
  <c r="J490" i="2"/>
  <c r="J531" i="2"/>
  <c r="J278" i="2"/>
  <c r="J220" i="2"/>
  <c r="J173" i="2"/>
  <c r="J449" i="2"/>
  <c r="J338" i="2"/>
  <c r="J285" i="2"/>
  <c r="J544" i="2"/>
  <c r="J559" i="2"/>
  <c r="J25" i="2"/>
  <c r="J406" i="2"/>
  <c r="J85" i="2"/>
  <c r="J20" i="2"/>
  <c r="J397" i="2"/>
  <c r="J493" i="2"/>
  <c r="J265" i="2"/>
  <c r="J725" i="2"/>
  <c r="J94" i="2"/>
  <c r="J370" i="2"/>
  <c r="J485" i="2"/>
  <c r="J470" i="2"/>
  <c r="J5" i="2"/>
  <c r="J4" i="2"/>
  <c r="J465" i="2"/>
  <c r="J647" i="2"/>
  <c r="J684" i="2"/>
  <c r="J434" i="2"/>
  <c r="J189" i="2"/>
  <c r="J221" i="2"/>
  <c r="J585" i="2"/>
  <c r="J228" i="2"/>
  <c r="J442" i="2"/>
  <c r="J92" i="2"/>
  <c r="J432" i="2"/>
  <c r="J202" i="2"/>
  <c r="J680" i="2"/>
  <c r="J461" i="2"/>
  <c r="J567" i="2"/>
  <c r="J328" i="2"/>
  <c r="J426" i="2"/>
  <c r="J589" i="2"/>
  <c r="J444" i="2"/>
  <c r="J113" i="2"/>
  <c r="J542" i="2"/>
  <c r="J222" i="2"/>
  <c r="J91" i="2"/>
  <c r="J8" i="2"/>
  <c r="J75" i="2"/>
  <c r="J131" i="2"/>
  <c r="J560" i="2"/>
  <c r="J295" i="2"/>
  <c r="J543" i="2"/>
  <c r="J249" i="2"/>
  <c r="J355" i="2"/>
  <c r="J235" i="2"/>
  <c r="J545" i="2"/>
  <c r="J552" i="2"/>
  <c r="J206" i="2"/>
  <c r="J466" i="2"/>
  <c r="J50" i="2"/>
  <c r="J720" i="2"/>
  <c r="J132" i="2"/>
  <c r="J588" i="2"/>
  <c r="J37" i="2"/>
  <c r="J64" i="2"/>
  <c r="J327" i="2"/>
  <c r="J225" i="2"/>
  <c r="J76" i="2"/>
  <c r="J48" i="2"/>
  <c r="J19" i="2"/>
  <c r="J525" i="2"/>
  <c r="J613" i="2"/>
  <c r="J670" i="2"/>
  <c r="J89" i="2"/>
  <c r="J103" i="2"/>
  <c r="J517" i="2"/>
  <c r="J18" i="2"/>
  <c r="J438" i="2"/>
  <c r="J200" i="2"/>
  <c r="J223" i="2"/>
  <c r="J379" i="2"/>
  <c r="J22" i="2"/>
  <c r="J685" i="2"/>
  <c r="J184" i="2"/>
  <c r="J137" i="2"/>
  <c r="J167" i="2"/>
  <c r="J518" i="2"/>
  <c r="J638" i="2"/>
  <c r="J311" i="2"/>
  <c r="J571" i="2"/>
  <c r="J696" i="2"/>
  <c r="J236" i="2"/>
  <c r="J375" i="2"/>
  <c r="J451" i="2"/>
  <c r="J152" i="2"/>
  <c r="J472" i="2"/>
  <c r="J563" i="2"/>
  <c r="J504" i="2"/>
  <c r="J217" i="2"/>
  <c r="J721" i="2"/>
  <c r="J102" i="2"/>
  <c r="J128" i="2"/>
  <c r="J29" i="2"/>
  <c r="J364" i="2"/>
  <c r="J180" i="2"/>
  <c r="J675" i="2"/>
  <c r="J198" i="2"/>
  <c r="J309" i="2"/>
  <c r="J424" i="2"/>
  <c r="J659" i="2"/>
  <c r="J483" i="2"/>
  <c r="J447" i="2"/>
  <c r="J387" i="2"/>
  <c r="J579" i="2"/>
  <c r="J46" i="2"/>
  <c r="J121" i="2"/>
  <c r="J334" i="2"/>
  <c r="J66" i="2"/>
  <c r="J390" i="2"/>
  <c r="J24" i="2"/>
  <c r="J524" i="2"/>
  <c r="J84" i="2"/>
  <c r="J479" i="2"/>
  <c r="J31" i="2"/>
  <c r="J286" i="2"/>
  <c r="J514" i="2"/>
  <c r="J578" i="2"/>
  <c r="J240" i="2"/>
  <c r="J53" i="2"/>
  <c r="J319" i="2"/>
  <c r="J519" i="2"/>
  <c r="J409" i="2"/>
  <c r="J496" i="2"/>
  <c r="J124" i="2"/>
  <c r="J147" i="2"/>
  <c r="J565" i="2"/>
  <c r="J441" i="2"/>
  <c r="J224" i="2"/>
  <c r="J28" i="2"/>
  <c r="J639" i="2"/>
  <c r="J238" i="2"/>
  <c r="J117" i="2"/>
  <c r="J676" i="2"/>
  <c r="J313" i="2"/>
  <c r="J213" i="2"/>
  <c r="J553" i="2"/>
  <c r="J119" i="2"/>
  <c r="J653" i="2"/>
  <c r="J237" i="2"/>
  <c r="J247" i="2"/>
  <c r="J161" i="2"/>
  <c r="J394" i="2"/>
  <c r="J317" i="2"/>
  <c r="J281" i="2"/>
  <c r="J129" i="2"/>
  <c r="J596" i="2"/>
  <c r="J491" i="2"/>
  <c r="J111" i="2"/>
  <c r="J717" i="2"/>
  <c r="J104" i="2"/>
  <c r="J664" i="2"/>
  <c r="J598" i="2"/>
  <c r="J126" i="2"/>
  <c r="J497" i="2"/>
  <c r="J302" i="2"/>
  <c r="J535" i="2"/>
  <c r="J261" i="2"/>
  <c r="J105" i="2"/>
  <c r="J244" i="2"/>
  <c r="J477" i="2"/>
  <c r="J239" i="2"/>
  <c r="J187" i="2"/>
  <c r="J337" i="2"/>
  <c r="J494" i="2"/>
  <c r="J577" i="2"/>
  <c r="J407" i="2"/>
  <c r="J257" i="2"/>
  <c r="J306" i="2"/>
  <c r="J669" i="2"/>
  <c r="J13" i="2"/>
  <c r="J241" i="2"/>
  <c r="J210" i="2"/>
  <c r="J667" i="2"/>
  <c r="J607" i="2"/>
  <c r="J83" i="2"/>
  <c r="J171" i="2"/>
  <c r="J333" i="2"/>
  <c r="J233" i="2"/>
  <c r="J195" i="2"/>
  <c r="J716" i="2"/>
  <c r="J513" i="2"/>
  <c r="J570" i="2"/>
  <c r="J555" i="2"/>
  <c r="J154" i="2"/>
  <c r="J476" i="2"/>
  <c r="J650" i="2"/>
  <c r="J27" i="2"/>
  <c r="J243" i="2"/>
  <c r="J330" i="2"/>
  <c r="J468" i="2"/>
  <c r="J42" i="2"/>
  <c r="J419" i="2"/>
  <c r="J411" i="2"/>
  <c r="J258" i="2"/>
  <c r="J17" i="2"/>
  <c r="J203" i="2"/>
  <c r="J57" i="2"/>
  <c r="J388" i="2"/>
  <c r="J707" i="2"/>
  <c r="J155" i="2"/>
  <c r="J77" i="2"/>
  <c r="J610" i="2"/>
  <c r="J7" i="2"/>
  <c r="J399" i="2"/>
  <c r="J95" i="2"/>
  <c r="J557" i="2"/>
  <c r="J423" i="2"/>
  <c r="J360" i="2"/>
  <c r="J59" i="2"/>
  <c r="J188" i="2"/>
  <c r="J609" i="2"/>
  <c r="J722" i="2"/>
  <c r="J507" i="2"/>
  <c r="J267" i="2"/>
  <c r="J537" i="2"/>
  <c r="J511" i="2"/>
  <c r="J503" i="2"/>
  <c r="J642" i="2"/>
  <c r="J276" i="2"/>
  <c r="J266" i="2"/>
  <c r="J540" i="2"/>
  <c r="J428" i="2"/>
  <c r="J67" i="2"/>
  <c r="J362" i="2"/>
  <c r="J205" i="2"/>
  <c r="J358" i="2"/>
  <c r="J550" i="2"/>
  <c r="J350" i="2"/>
  <c r="J69" i="2"/>
  <c r="J516" i="2"/>
  <c r="J599" i="2"/>
  <c r="J109" i="2"/>
  <c r="J232" i="2"/>
  <c r="J429" i="2"/>
  <c r="J35" i="2"/>
  <c r="J158" i="2"/>
  <c r="J396" i="2"/>
  <c r="J97" i="2"/>
  <c r="J435" i="2"/>
  <c r="J326" i="2"/>
  <c r="J471" i="2"/>
  <c r="J299" i="2"/>
  <c r="J604" i="2"/>
  <c r="J30" i="2"/>
  <c r="J26" i="2"/>
  <c r="J648" i="2"/>
  <c r="J251" i="2"/>
  <c r="J177" i="2"/>
  <c r="J21" i="2"/>
  <c r="J51" i="2"/>
  <c r="J484" i="2"/>
  <c r="J366" i="2"/>
  <c r="J529" i="2"/>
  <c r="J508" i="2"/>
  <c r="J357" i="2"/>
  <c r="J641" i="2"/>
  <c r="J110" i="2"/>
  <c r="J689" i="2"/>
  <c r="J345" i="2"/>
  <c r="J620" i="2"/>
  <c r="J551" i="2"/>
  <c r="J463" i="2"/>
  <c r="J283" i="2"/>
  <c r="J259" i="2"/>
  <c r="J369" i="2"/>
  <c r="J446" i="2"/>
  <c r="J583" i="2"/>
  <c r="J482" i="2"/>
  <c r="J455" i="2"/>
  <c r="J430" i="2"/>
  <c r="J724" i="2"/>
  <c r="J630" i="2"/>
  <c r="J549" i="2"/>
  <c r="J252" i="2"/>
  <c r="J458" i="2"/>
  <c r="J230" i="2"/>
  <c r="J719" i="2"/>
  <c r="J608" i="2"/>
  <c r="J303" i="2"/>
  <c r="J405" i="2"/>
  <c r="J219" i="2"/>
  <c r="J400" i="2"/>
  <c r="J41" i="2"/>
  <c r="J81" i="2"/>
  <c r="J323" i="2"/>
  <c r="J190" i="2"/>
  <c r="J172" i="2"/>
  <c r="J372" i="2"/>
  <c r="J384" i="2"/>
  <c r="J718" i="2"/>
  <c r="J425" i="2"/>
  <c r="J287" i="2"/>
  <c r="J671" i="2"/>
  <c r="J336" i="2"/>
  <c r="J453" i="2"/>
  <c r="J633" i="2"/>
  <c r="J45" i="2"/>
  <c r="J298" i="2"/>
  <c r="J40" i="2"/>
  <c r="J320" i="2"/>
  <c r="J602" i="2"/>
  <c r="J632" i="2"/>
  <c r="J646" i="2"/>
  <c r="J678" i="2"/>
  <c r="J672" i="2"/>
  <c r="J329" i="2"/>
  <c r="J284" i="2"/>
  <c r="J590" i="2"/>
  <c r="J87" i="2"/>
  <c r="J595" i="2"/>
  <c r="J381" i="2"/>
  <c r="J151" i="2"/>
  <c r="J63" i="2"/>
  <c r="J322" i="2"/>
  <c r="J130" i="2"/>
  <c r="J546" i="2"/>
  <c r="J274" i="2"/>
  <c r="J413" i="2"/>
  <c r="J690" i="2"/>
  <c r="J422" i="2"/>
  <c r="J49" i="2"/>
  <c r="J275" i="2"/>
  <c r="J398" i="2"/>
  <c r="J38" i="2"/>
  <c r="J412" i="2"/>
  <c r="J486" i="2"/>
  <c r="J701" i="2"/>
  <c r="J234" i="2"/>
  <c r="J697" i="2"/>
  <c r="J182" i="2"/>
  <c r="J262" i="2"/>
  <c r="J149" i="2"/>
  <c r="J160" i="2"/>
  <c r="J54" i="2"/>
  <c r="J703" i="2"/>
  <c r="J98" i="2"/>
  <c r="J148" i="2"/>
  <c r="J207" i="2"/>
  <c r="J404" i="2"/>
  <c r="J264" i="2"/>
  <c r="J363" i="2"/>
  <c r="J459" i="2"/>
  <c r="J114" i="2"/>
  <c r="J268" i="2"/>
  <c r="J150" i="2"/>
  <c r="J605" i="2"/>
  <c r="J191" i="2"/>
  <c r="J606" i="2"/>
  <c r="J115" i="2"/>
  <c r="J699" i="2"/>
  <c r="J118" i="2"/>
  <c r="J554" i="2"/>
  <c r="J263" i="2"/>
  <c r="J631" i="2"/>
  <c r="J134" i="2"/>
  <c r="J376" i="2"/>
  <c r="J619" i="2"/>
  <c r="J106" i="2"/>
  <c r="J581" i="2"/>
  <c r="J501" i="2"/>
  <c r="J199" i="2"/>
  <c r="J214" i="2"/>
  <c r="J335" i="2"/>
  <c r="J467" i="2"/>
  <c r="J521" i="2"/>
  <c r="J666" i="2"/>
  <c r="J380" i="2"/>
  <c r="J352" i="2"/>
  <c r="J96" i="2"/>
  <c r="J618" i="2"/>
  <c r="J80" i="2"/>
  <c r="J709" i="2"/>
  <c r="J288" i="2"/>
  <c r="J640" i="2"/>
  <c r="J637" i="2"/>
  <c r="J611" i="2"/>
  <c r="J562" i="2"/>
  <c r="J705" i="2"/>
  <c r="J270" i="2"/>
  <c r="J478" i="2"/>
  <c r="J682" i="2"/>
  <c r="J294" i="2"/>
  <c r="J143" i="2"/>
  <c r="J616" i="2"/>
  <c r="J621" i="2"/>
  <c r="J601" i="2"/>
  <c r="J488" i="2"/>
  <c r="J502" i="2"/>
  <c r="J343" i="2"/>
  <c r="J193" i="2"/>
  <c r="J289" i="2"/>
  <c r="J652" i="2"/>
  <c r="J108" i="2"/>
  <c r="J231" i="2"/>
  <c r="J582" i="2"/>
  <c r="J122" i="2"/>
  <c r="J301" i="2"/>
  <c r="J300" i="2"/>
  <c r="J389" i="2"/>
  <c r="J308" i="2"/>
  <c r="J382" i="2"/>
  <c r="J692" i="2"/>
  <c r="J377" i="2"/>
  <c r="J688" i="2"/>
  <c r="J534" i="2"/>
  <c r="J569" i="2"/>
  <c r="J339" i="2"/>
  <c r="J218" i="2"/>
  <c r="J349" i="2"/>
  <c r="J248" i="2"/>
  <c r="J427" i="2"/>
  <c r="J655" i="2"/>
  <c r="J643" i="2"/>
  <c r="J495" i="2"/>
  <c r="J256" i="2"/>
  <c r="J594" i="2"/>
  <c r="J656" i="2"/>
  <c r="J146" i="2"/>
  <c r="J450" i="2"/>
  <c r="J506" i="2"/>
  <c r="J510" i="2"/>
  <c r="J693" i="2"/>
  <c r="J505" i="2"/>
  <c r="J269" i="2"/>
  <c r="J575" i="2"/>
  <c r="J509" i="2"/>
  <c r="J527" i="2"/>
  <c r="J677" i="2"/>
  <c r="J489" i="2"/>
  <c r="J250" i="2"/>
  <c r="J487" i="2"/>
  <c r="J373" i="2"/>
  <c r="J584" i="2"/>
  <c r="J353" i="2"/>
  <c r="J271" i="2"/>
  <c r="J626" i="2"/>
  <c r="J624" i="2"/>
  <c r="J539" i="2"/>
  <c r="J403" i="2"/>
  <c r="J673" i="2"/>
  <c r="J445" i="2"/>
  <c r="J713" i="2"/>
  <c r="J452" i="2"/>
  <c r="J371" i="2"/>
  <c r="J663" i="2"/>
  <c r="J254" i="2"/>
  <c r="J698" i="2"/>
  <c r="J629" i="2"/>
  <c r="J634" i="2"/>
  <c r="J421" i="2"/>
  <c r="J591" i="2"/>
  <c r="J592" i="2"/>
  <c r="J401" i="2"/>
  <c r="J279" i="2"/>
  <c r="J393" i="2"/>
  <c r="J694" i="2"/>
  <c r="J526" i="2"/>
  <c r="J499" i="2"/>
  <c r="J454" i="2"/>
  <c r="J665" i="2"/>
  <c r="J674" i="2"/>
  <c r="J617" i="2"/>
  <c r="J410" i="2"/>
  <c r="J658" i="2"/>
  <c r="J622" i="2"/>
  <c r="J625" i="2"/>
  <c r="J683" i="2"/>
  <c r="J576" i="2"/>
  <c r="J710" i="2"/>
  <c r="J654" i="2"/>
  <c r="J679" i="2"/>
  <c r="J533" i="2"/>
  <c r="J706" i="2"/>
  <c r="J635" i="2"/>
  <c r="J649" i="2"/>
  <c r="J657" i="2"/>
  <c r="J708" i="2"/>
  <c r="J651" i="2"/>
  <c r="J691" i="2"/>
  <c r="J723" i="2"/>
  <c r="H402" i="2"/>
  <c r="H573" i="2"/>
  <c r="H687" i="2"/>
  <c r="H325" i="2"/>
  <c r="H165" i="2"/>
  <c r="H255" i="2"/>
  <c r="H587" i="2"/>
  <c r="H408" i="2"/>
  <c r="H668" i="2"/>
  <c r="H528" i="2"/>
  <c r="H346" i="2"/>
  <c r="H686" i="2"/>
  <c r="H481" i="2"/>
  <c r="H433" i="2"/>
  <c r="H436" i="2"/>
  <c r="H178" i="2"/>
  <c r="H15" i="2"/>
  <c r="H291" i="2"/>
  <c r="H662" i="2"/>
  <c r="H209" i="2"/>
  <c r="H176" i="2"/>
  <c r="H431" i="2"/>
  <c r="H79" i="2"/>
  <c r="H418" i="2"/>
  <c r="H211" i="2"/>
  <c r="H414" i="2"/>
  <c r="H163" i="2"/>
  <c r="H136" i="2"/>
  <c r="H123" i="2"/>
  <c r="H520" i="2"/>
  <c r="H556" i="2"/>
  <c r="H361" i="2"/>
  <c r="H711" i="2"/>
  <c r="H43" i="2"/>
  <c r="H100" i="2"/>
  <c r="H156" i="2"/>
  <c r="H12" i="2"/>
  <c r="H600" i="2"/>
  <c r="H661" i="2"/>
  <c r="H23" i="2"/>
  <c r="H215" i="2"/>
  <c r="H538" i="2"/>
  <c r="H365" i="2"/>
  <c r="H374" i="2"/>
  <c r="H127" i="2"/>
  <c r="H296" i="2"/>
  <c r="H10" i="2"/>
  <c r="H280" i="2"/>
  <c r="H62" i="2"/>
  <c r="H65" i="2"/>
  <c r="H144" i="2"/>
  <c r="H212" i="2"/>
  <c r="H292" i="2"/>
  <c r="H208" i="2"/>
  <c r="H47" i="2"/>
  <c r="H645" i="2"/>
  <c r="H548" i="2"/>
  <c r="H331" i="2"/>
  <c r="H125" i="2"/>
  <c r="H164" i="2"/>
  <c r="H547" i="2"/>
  <c r="H138" i="2"/>
  <c r="H437" i="2"/>
  <c r="H457" i="2"/>
  <c r="H153" i="2"/>
  <c r="H168" i="2"/>
  <c r="H310" i="2"/>
  <c r="H530" i="2"/>
  <c r="H175" i="2"/>
  <c r="H700" i="2"/>
  <c r="H341" i="2"/>
  <c r="H342" i="2"/>
  <c r="H70" i="2"/>
  <c r="H415" i="2"/>
  <c r="H367" i="2"/>
  <c r="H566" i="2"/>
  <c r="H297" i="2"/>
  <c r="H6" i="2"/>
  <c r="H56" i="2"/>
  <c r="H133" i="2"/>
  <c r="H181" i="2"/>
  <c r="H32" i="2"/>
  <c r="H183" i="2"/>
  <c r="H3" i="2"/>
  <c r="H356" i="2"/>
  <c r="H636" i="2"/>
  <c r="H574" i="2"/>
  <c r="H36" i="2"/>
  <c r="H16" i="2"/>
  <c r="H614" i="2"/>
  <c r="H315" i="2"/>
  <c r="H229" i="2"/>
  <c r="H498" i="2"/>
  <c r="H541" i="2"/>
  <c r="H272" i="2"/>
  <c r="H186" i="2"/>
  <c r="H82" i="2"/>
  <c r="H145" i="2"/>
  <c r="H194" i="2"/>
  <c r="H277" i="2"/>
  <c r="H139" i="2"/>
  <c r="H192" i="2"/>
  <c r="H644" i="2"/>
  <c r="H314" i="2"/>
  <c r="H558" i="2"/>
  <c r="H142" i="2"/>
  <c r="H586" i="2"/>
  <c r="H473" i="2"/>
  <c r="H443" i="2"/>
  <c r="H307" i="2"/>
  <c r="H226" i="2"/>
  <c r="H72" i="2"/>
  <c r="H351" i="2"/>
  <c r="H340" i="2"/>
  <c r="H166" i="2"/>
  <c r="H312" i="2"/>
  <c r="H304" i="2"/>
  <c r="H522" i="2"/>
  <c r="H568" i="2"/>
  <c r="H33" i="2"/>
  <c r="H282" i="2"/>
  <c r="H391" i="2"/>
  <c r="H359" i="2"/>
  <c r="H55" i="2"/>
  <c r="H196" i="2"/>
  <c r="H378" i="2"/>
  <c r="H88" i="2"/>
  <c r="H58" i="2"/>
  <c r="H179" i="2"/>
  <c r="H2" i="2"/>
  <c r="H245" i="2"/>
  <c r="H185" i="2"/>
  <c r="H101" i="2"/>
  <c r="H475" i="2"/>
  <c r="H78" i="2"/>
  <c r="H201" i="2"/>
  <c r="H99" i="2"/>
  <c r="H580" i="2"/>
  <c r="H170" i="2"/>
  <c r="H704" i="2"/>
  <c r="H169" i="2"/>
  <c r="H347" i="2"/>
  <c r="H90" i="2"/>
  <c r="H60" i="2"/>
  <c r="H9" i="2"/>
  <c r="H348" i="2"/>
  <c r="H174" i="2"/>
  <c r="H324" i="2"/>
  <c r="H112" i="2"/>
  <c r="H52" i="2"/>
  <c r="H368" i="2"/>
  <c r="H273" i="2"/>
  <c r="H395" i="2"/>
  <c r="H474" i="2"/>
  <c r="H14" i="2"/>
  <c r="H440" i="2"/>
  <c r="H354" i="2"/>
  <c r="H197" i="2"/>
  <c r="H612" i="2"/>
  <c r="H714" i="2"/>
  <c r="H460" i="2"/>
  <c r="H500" i="2"/>
  <c r="H11" i="2"/>
  <c r="H593" i="2"/>
  <c r="H44" i="2"/>
  <c r="H456" i="2"/>
  <c r="H439" i="2"/>
  <c r="H623" i="2"/>
  <c r="H536" i="2"/>
  <c r="H523" i="2"/>
  <c r="H227" i="2"/>
  <c r="H532" i="2"/>
  <c r="H74" i="2"/>
  <c r="H293" i="2"/>
  <c r="H385" i="2"/>
  <c r="H290" i="2"/>
  <c r="H627" i="2"/>
  <c r="H464" i="2"/>
  <c r="H564" i="2"/>
  <c r="H71" i="2"/>
  <c r="H253" i="2"/>
  <c r="H702" i="2"/>
  <c r="H260" i="2"/>
  <c r="H386" i="2"/>
  <c r="H305" i="2"/>
  <c r="H242" i="2"/>
  <c r="H246" i="2"/>
  <c r="H462" i="2"/>
  <c r="H157" i="2"/>
  <c r="H135" i="2"/>
  <c r="H416" i="2"/>
  <c r="H681" i="2"/>
  <c r="H615" i="2"/>
  <c r="H448" i="2"/>
  <c r="H628" i="2"/>
  <c r="H216" i="2"/>
  <c r="H480" i="2"/>
  <c r="H321" i="2"/>
  <c r="H695" i="2"/>
  <c r="H204" i="2"/>
  <c r="H93" i="2"/>
  <c r="H86" i="2"/>
  <c r="H383" i="2"/>
  <c r="H492" i="2"/>
  <c r="H572" i="2"/>
  <c r="H73" i="2"/>
  <c r="H162" i="2"/>
  <c r="H107" i="2"/>
  <c r="H603" i="2"/>
  <c r="H318" i="2"/>
  <c r="H512" i="2"/>
  <c r="H140" i="2"/>
  <c r="H561" i="2"/>
  <c r="H469" i="2"/>
  <c r="H120" i="2"/>
  <c r="H515" i="2"/>
  <c r="H39" i="2"/>
  <c r="H417" i="2"/>
  <c r="H715" i="2"/>
  <c r="H141" i="2"/>
  <c r="H420" i="2"/>
  <c r="H34" i="2"/>
  <c r="H597" i="2"/>
  <c r="H68" i="2"/>
  <c r="H660" i="2"/>
  <c r="H344" i="2"/>
  <c r="H392" i="2"/>
  <c r="H159" i="2"/>
  <c r="H712" i="2"/>
  <c r="H61" i="2"/>
  <c r="H116" i="2"/>
  <c r="H332" i="2"/>
  <c r="H316" i="2"/>
  <c r="H490" i="2"/>
  <c r="H531" i="2"/>
  <c r="H278" i="2"/>
  <c r="H220" i="2"/>
  <c r="H173" i="2"/>
  <c r="H449" i="2"/>
  <c r="H338" i="2"/>
  <c r="H285" i="2"/>
  <c r="H544" i="2"/>
  <c r="H559" i="2"/>
  <c r="H25" i="2"/>
  <c r="H406" i="2"/>
  <c r="H85" i="2"/>
  <c r="H20" i="2"/>
  <c r="H397" i="2"/>
  <c r="H493" i="2"/>
  <c r="H265" i="2"/>
  <c r="H725" i="2"/>
  <c r="H94" i="2"/>
  <c r="H370" i="2"/>
  <c r="H485" i="2"/>
  <c r="H470" i="2"/>
  <c r="H5" i="2"/>
  <c r="H4" i="2"/>
  <c r="H465" i="2"/>
  <c r="H647" i="2"/>
  <c r="H684" i="2"/>
  <c r="H434" i="2"/>
  <c r="H189" i="2"/>
  <c r="H221" i="2"/>
  <c r="H585" i="2"/>
  <c r="H228" i="2"/>
  <c r="H442" i="2"/>
  <c r="H92" i="2"/>
  <c r="H432" i="2"/>
  <c r="H202" i="2"/>
  <c r="H680" i="2"/>
  <c r="H461" i="2"/>
  <c r="H567" i="2"/>
  <c r="H328" i="2"/>
  <c r="H426" i="2"/>
  <c r="H589" i="2"/>
  <c r="H444" i="2"/>
  <c r="H113" i="2"/>
  <c r="H542" i="2"/>
  <c r="H222" i="2"/>
  <c r="H91" i="2"/>
  <c r="H8" i="2"/>
  <c r="H75" i="2"/>
  <c r="H131" i="2"/>
  <c r="H560" i="2"/>
  <c r="H295" i="2"/>
  <c r="H543" i="2"/>
  <c r="H249" i="2"/>
  <c r="H355" i="2"/>
  <c r="H235" i="2"/>
  <c r="H545" i="2"/>
  <c r="H552" i="2"/>
  <c r="H206" i="2"/>
  <c r="H466" i="2"/>
  <c r="H50" i="2"/>
  <c r="H720" i="2"/>
  <c r="H132" i="2"/>
  <c r="H588" i="2"/>
  <c r="H37" i="2"/>
  <c r="H64" i="2"/>
  <c r="H327" i="2"/>
  <c r="H225" i="2"/>
  <c r="H76" i="2"/>
  <c r="H48" i="2"/>
  <c r="H19" i="2"/>
  <c r="H525" i="2"/>
  <c r="H613" i="2"/>
  <c r="H670" i="2"/>
  <c r="H89" i="2"/>
  <c r="H103" i="2"/>
  <c r="H517" i="2"/>
  <c r="H18" i="2"/>
  <c r="H438" i="2"/>
  <c r="H200" i="2"/>
  <c r="H223" i="2"/>
  <c r="H379" i="2"/>
  <c r="H22" i="2"/>
  <c r="H685" i="2"/>
  <c r="H184" i="2"/>
  <c r="H137" i="2"/>
  <c r="H167" i="2"/>
  <c r="H518" i="2"/>
  <c r="H638" i="2"/>
  <c r="H311" i="2"/>
  <c r="H571" i="2"/>
  <c r="H696" i="2"/>
  <c r="H236" i="2"/>
  <c r="H375" i="2"/>
  <c r="H451" i="2"/>
  <c r="H152" i="2"/>
  <c r="H472" i="2"/>
  <c r="H563" i="2"/>
  <c r="H504" i="2"/>
  <c r="H217" i="2"/>
  <c r="H721" i="2"/>
  <c r="H102" i="2"/>
  <c r="H128" i="2"/>
  <c r="H29" i="2"/>
  <c r="H364" i="2"/>
  <c r="H180" i="2"/>
  <c r="H675" i="2"/>
  <c r="H198" i="2"/>
  <c r="H309" i="2"/>
  <c r="H424" i="2"/>
  <c r="H659" i="2"/>
  <c r="H483" i="2"/>
  <c r="H447" i="2"/>
  <c r="H387" i="2"/>
  <c r="H579" i="2"/>
  <c r="H46" i="2"/>
  <c r="H121" i="2"/>
  <c r="H334" i="2"/>
  <c r="H66" i="2"/>
  <c r="H390" i="2"/>
  <c r="H24" i="2"/>
  <c r="H524" i="2"/>
  <c r="H84" i="2"/>
  <c r="H479" i="2"/>
  <c r="H31" i="2"/>
  <c r="H286" i="2"/>
  <c r="H514" i="2"/>
  <c r="H578" i="2"/>
  <c r="H240" i="2"/>
  <c r="H53" i="2"/>
  <c r="H319" i="2"/>
  <c r="H519" i="2"/>
  <c r="H409" i="2"/>
  <c r="H496" i="2"/>
  <c r="H124" i="2"/>
  <c r="H147" i="2"/>
  <c r="H565" i="2"/>
  <c r="H441" i="2"/>
  <c r="H224" i="2"/>
  <c r="H28" i="2"/>
  <c r="H639" i="2"/>
  <c r="H238" i="2"/>
  <c r="H117" i="2"/>
  <c r="H676" i="2"/>
  <c r="H313" i="2"/>
  <c r="H213" i="2"/>
  <c r="H553" i="2"/>
  <c r="H119" i="2"/>
  <c r="H653" i="2"/>
  <c r="H237" i="2"/>
  <c r="H247" i="2"/>
  <c r="H161" i="2"/>
  <c r="H394" i="2"/>
  <c r="H317" i="2"/>
  <c r="H281" i="2"/>
  <c r="H129" i="2"/>
  <c r="H596" i="2"/>
  <c r="H491" i="2"/>
  <c r="H111" i="2"/>
  <c r="H717" i="2"/>
  <c r="H104" i="2"/>
  <c r="H664" i="2"/>
  <c r="H598" i="2"/>
  <c r="H126" i="2"/>
  <c r="H497" i="2"/>
  <c r="H302" i="2"/>
  <c r="H535" i="2"/>
  <c r="H261" i="2"/>
  <c r="H105" i="2"/>
  <c r="H244" i="2"/>
  <c r="H477" i="2"/>
  <c r="H239" i="2"/>
  <c r="H187" i="2"/>
  <c r="H337" i="2"/>
  <c r="H494" i="2"/>
  <c r="H577" i="2"/>
  <c r="H407" i="2"/>
  <c r="H257" i="2"/>
  <c r="H306" i="2"/>
  <c r="H669" i="2"/>
  <c r="H13" i="2"/>
  <c r="H241" i="2"/>
  <c r="H210" i="2"/>
  <c r="H667" i="2"/>
  <c r="H607" i="2"/>
  <c r="H83" i="2"/>
  <c r="H171" i="2"/>
  <c r="H333" i="2"/>
  <c r="H233" i="2"/>
  <c r="H195" i="2"/>
  <c r="H716" i="2"/>
  <c r="H513" i="2"/>
  <c r="H570" i="2"/>
  <c r="H555" i="2"/>
  <c r="H154" i="2"/>
  <c r="H476" i="2"/>
  <c r="H650" i="2"/>
  <c r="H27" i="2"/>
  <c r="H243" i="2"/>
  <c r="H330" i="2"/>
  <c r="H468" i="2"/>
  <c r="H42" i="2"/>
  <c r="H419" i="2"/>
  <c r="H411" i="2"/>
  <c r="H258" i="2"/>
  <c r="H17" i="2"/>
  <c r="H203" i="2"/>
  <c r="H57" i="2"/>
  <c r="H388" i="2"/>
  <c r="H707" i="2"/>
  <c r="H155" i="2"/>
  <c r="H77" i="2"/>
  <c r="H610" i="2"/>
  <c r="H7" i="2"/>
  <c r="H399" i="2"/>
  <c r="H95" i="2"/>
  <c r="H557" i="2"/>
  <c r="H423" i="2"/>
  <c r="H360" i="2"/>
  <c r="H59" i="2"/>
  <c r="H188" i="2"/>
  <c r="H609" i="2"/>
  <c r="H722" i="2"/>
  <c r="H507" i="2"/>
  <c r="H267" i="2"/>
  <c r="H537" i="2"/>
  <c r="H511" i="2"/>
  <c r="H503" i="2"/>
  <c r="H642" i="2"/>
  <c r="H276" i="2"/>
  <c r="H266" i="2"/>
  <c r="H540" i="2"/>
  <c r="H428" i="2"/>
  <c r="H67" i="2"/>
  <c r="H362" i="2"/>
  <c r="H205" i="2"/>
  <c r="H358" i="2"/>
  <c r="H550" i="2"/>
  <c r="H350" i="2"/>
  <c r="H69" i="2"/>
  <c r="H516" i="2"/>
  <c r="H599" i="2"/>
  <c r="H109" i="2"/>
  <c r="H232" i="2"/>
  <c r="H429" i="2"/>
  <c r="H35" i="2"/>
  <c r="H158" i="2"/>
  <c r="H396" i="2"/>
  <c r="H97" i="2"/>
  <c r="H435" i="2"/>
  <c r="H326" i="2"/>
  <c r="H471" i="2"/>
  <c r="H299" i="2"/>
  <c r="H604" i="2"/>
  <c r="H30" i="2"/>
  <c r="H26" i="2"/>
  <c r="H648" i="2"/>
  <c r="H251" i="2"/>
  <c r="H177" i="2"/>
  <c r="H21" i="2"/>
  <c r="H51" i="2"/>
  <c r="H484" i="2"/>
  <c r="H366" i="2"/>
  <c r="H529" i="2"/>
  <c r="H508" i="2"/>
  <c r="H357" i="2"/>
  <c r="H641" i="2"/>
  <c r="H110" i="2"/>
  <c r="H689" i="2"/>
  <c r="H345" i="2"/>
  <c r="H620" i="2"/>
  <c r="H551" i="2"/>
  <c r="H463" i="2"/>
  <c r="H283" i="2"/>
  <c r="H259" i="2"/>
  <c r="H369" i="2"/>
  <c r="H446" i="2"/>
  <c r="H583" i="2"/>
  <c r="H482" i="2"/>
  <c r="H455" i="2"/>
  <c r="H430" i="2"/>
  <c r="H724" i="2"/>
  <c r="H630" i="2"/>
  <c r="H549" i="2"/>
  <c r="H252" i="2"/>
  <c r="H458" i="2"/>
  <c r="H230" i="2"/>
  <c r="H719" i="2"/>
  <c r="H608" i="2"/>
  <c r="H303" i="2"/>
  <c r="H405" i="2"/>
  <c r="H219" i="2"/>
  <c r="H400" i="2"/>
  <c r="H41" i="2"/>
  <c r="H81" i="2"/>
  <c r="H323" i="2"/>
  <c r="H190" i="2"/>
  <c r="H172" i="2"/>
  <c r="H372" i="2"/>
  <c r="H384" i="2"/>
  <c r="H718" i="2"/>
  <c r="H425" i="2"/>
  <c r="H287" i="2"/>
  <c r="H671" i="2"/>
  <c r="H336" i="2"/>
  <c r="H453" i="2"/>
  <c r="H633" i="2"/>
  <c r="H45" i="2"/>
  <c r="H298" i="2"/>
  <c r="H40" i="2"/>
  <c r="H320" i="2"/>
  <c r="H602" i="2"/>
  <c r="H632" i="2"/>
  <c r="H646" i="2"/>
  <c r="H678" i="2"/>
  <c r="H672" i="2"/>
  <c r="H329" i="2"/>
  <c r="H284" i="2"/>
  <c r="H590" i="2"/>
  <c r="H87" i="2"/>
  <c r="H595" i="2"/>
  <c r="H381" i="2"/>
  <c r="H151" i="2"/>
  <c r="H63" i="2"/>
  <c r="H322" i="2"/>
  <c r="H130" i="2"/>
  <c r="H546" i="2"/>
  <c r="H274" i="2"/>
  <c r="H413" i="2"/>
  <c r="H690" i="2"/>
  <c r="H422" i="2"/>
  <c r="H49" i="2"/>
  <c r="H275" i="2"/>
  <c r="H398" i="2"/>
  <c r="H38" i="2"/>
  <c r="H412" i="2"/>
  <c r="H486" i="2"/>
  <c r="H701" i="2"/>
  <c r="H234" i="2"/>
  <c r="H697" i="2"/>
  <c r="H182" i="2"/>
  <c r="H262" i="2"/>
  <c r="H149" i="2"/>
  <c r="H160" i="2"/>
  <c r="H54" i="2"/>
  <c r="H703" i="2"/>
  <c r="H98" i="2"/>
  <c r="H148" i="2"/>
  <c r="H207" i="2"/>
  <c r="H404" i="2"/>
  <c r="H264" i="2"/>
  <c r="H363" i="2"/>
  <c r="H459" i="2"/>
  <c r="H114" i="2"/>
  <c r="H268" i="2"/>
  <c r="H150" i="2"/>
  <c r="H605" i="2"/>
  <c r="H191" i="2"/>
  <c r="H606" i="2"/>
  <c r="H115" i="2"/>
  <c r="H699" i="2"/>
  <c r="H118" i="2"/>
  <c r="H554" i="2"/>
  <c r="H263" i="2"/>
  <c r="H631" i="2"/>
  <c r="H134" i="2"/>
  <c r="H376" i="2"/>
  <c r="H619" i="2"/>
  <c r="H106" i="2"/>
  <c r="H581" i="2"/>
  <c r="H501" i="2"/>
  <c r="H199" i="2"/>
  <c r="H214" i="2"/>
  <c r="H335" i="2"/>
  <c r="H467" i="2"/>
  <c r="H521" i="2"/>
  <c r="H666" i="2"/>
  <c r="H380" i="2"/>
  <c r="H352" i="2"/>
  <c r="H96" i="2"/>
  <c r="H618" i="2"/>
  <c r="H80" i="2"/>
  <c r="H709" i="2"/>
  <c r="H288" i="2"/>
  <c r="H640" i="2"/>
  <c r="H637" i="2"/>
  <c r="H611" i="2"/>
  <c r="H562" i="2"/>
  <c r="H705" i="2"/>
  <c r="H270" i="2"/>
  <c r="H478" i="2"/>
  <c r="H682" i="2"/>
  <c r="H294" i="2"/>
  <c r="H143" i="2"/>
  <c r="H616" i="2"/>
  <c r="H621" i="2"/>
  <c r="H601" i="2"/>
  <c r="H488" i="2"/>
  <c r="H502" i="2"/>
  <c r="H343" i="2"/>
  <c r="H193" i="2"/>
  <c r="H289" i="2"/>
  <c r="H652" i="2"/>
  <c r="H108" i="2"/>
  <c r="H231" i="2"/>
  <c r="H582" i="2"/>
  <c r="H122" i="2"/>
  <c r="H301" i="2"/>
  <c r="H300" i="2"/>
  <c r="H389" i="2"/>
  <c r="H308" i="2"/>
  <c r="H382" i="2"/>
  <c r="H692" i="2"/>
  <c r="H377" i="2"/>
  <c r="H688" i="2"/>
  <c r="H534" i="2"/>
  <c r="H569" i="2"/>
  <c r="H339" i="2"/>
  <c r="H218" i="2"/>
  <c r="H349" i="2"/>
  <c r="H248" i="2"/>
  <c r="H427" i="2"/>
  <c r="H655" i="2"/>
  <c r="H643" i="2"/>
  <c r="H495" i="2"/>
  <c r="H256" i="2"/>
  <c r="H594" i="2"/>
  <c r="H656" i="2"/>
  <c r="H146" i="2"/>
  <c r="H450" i="2"/>
  <c r="H506" i="2"/>
  <c r="H510" i="2"/>
  <c r="H693" i="2"/>
  <c r="H505" i="2"/>
  <c r="H269" i="2"/>
  <c r="H575" i="2"/>
  <c r="H509" i="2"/>
  <c r="H527" i="2"/>
  <c r="H677" i="2"/>
  <c r="H489" i="2"/>
  <c r="H250" i="2"/>
  <c r="H487" i="2"/>
  <c r="H373" i="2"/>
  <c r="H584" i="2"/>
  <c r="H353" i="2"/>
  <c r="H271" i="2"/>
  <c r="H626" i="2"/>
  <c r="H624" i="2"/>
  <c r="H539" i="2"/>
  <c r="H403" i="2"/>
  <c r="H673" i="2"/>
  <c r="H445" i="2"/>
  <c r="H713" i="2"/>
  <c r="H452" i="2"/>
  <c r="H371" i="2"/>
  <c r="H663" i="2"/>
  <c r="H254" i="2"/>
  <c r="H698" i="2"/>
  <c r="H629" i="2"/>
  <c r="H634" i="2"/>
  <c r="H421" i="2"/>
  <c r="H591" i="2"/>
  <c r="H592" i="2"/>
  <c r="H401" i="2"/>
  <c r="H279" i="2"/>
  <c r="H393" i="2"/>
  <c r="H694" i="2"/>
  <c r="H526" i="2"/>
  <c r="H499" i="2"/>
  <c r="H454" i="2"/>
  <c r="H665" i="2"/>
  <c r="H674" i="2"/>
  <c r="H617" i="2"/>
  <c r="H410" i="2"/>
  <c r="H658" i="2"/>
  <c r="H622" i="2"/>
  <c r="H625" i="2"/>
  <c r="H683" i="2"/>
  <c r="H576" i="2"/>
  <c r="H710" i="2"/>
  <c r="H654" i="2"/>
  <c r="H679" i="2"/>
  <c r="H533" i="2"/>
  <c r="H706" i="2"/>
  <c r="H635" i="2"/>
  <c r="H649" i="2"/>
  <c r="H657" i="2"/>
  <c r="H708" i="2"/>
  <c r="H651" i="2"/>
  <c r="H691" i="2"/>
  <c r="H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I46" i="3" l="1"/>
  <c r="I9" i="3"/>
  <c r="I49" i="3"/>
  <c r="I44" i="3"/>
  <c r="I118" i="3"/>
  <c r="I105" i="3"/>
  <c r="I33" i="3"/>
  <c r="I77" i="3"/>
  <c r="I20" i="3"/>
  <c r="I12" i="3"/>
  <c r="I10" i="3"/>
  <c r="I113" i="3"/>
  <c r="I51" i="3"/>
  <c r="I29" i="3"/>
  <c r="I70" i="3"/>
  <c r="I92" i="3"/>
  <c r="I78" i="3"/>
  <c r="I69" i="3"/>
  <c r="I54" i="3"/>
  <c r="I94" i="3"/>
  <c r="I56" i="3"/>
  <c r="I76" i="3"/>
  <c r="I48" i="3"/>
  <c r="I13" i="3"/>
  <c r="I4" i="3"/>
  <c r="I45" i="3"/>
  <c r="I100" i="3"/>
  <c r="I95" i="3"/>
  <c r="I68" i="3"/>
  <c r="I83" i="3"/>
  <c r="I89" i="3"/>
  <c r="I43" i="3"/>
  <c r="I5" i="3"/>
  <c r="I2" i="3"/>
  <c r="I122" i="3"/>
  <c r="I98" i="3"/>
  <c r="I67" i="3"/>
  <c r="I59" i="3"/>
  <c r="I80" i="3"/>
  <c r="I52" i="3"/>
  <c r="I40" i="3"/>
  <c r="I58" i="3"/>
  <c r="I19" i="3"/>
  <c r="I6" i="3"/>
  <c r="J14" i="3"/>
  <c r="C21" i="3"/>
  <c r="AU649" i="2"/>
  <c r="AU410" i="2"/>
  <c r="AU591" i="2"/>
  <c r="AT2" i="2"/>
  <c r="AT263" i="2"/>
  <c r="AU527" i="2"/>
  <c r="AU403" i="2"/>
  <c r="AU557" i="2"/>
  <c r="AU256" i="2"/>
  <c r="AT643" i="2"/>
  <c r="AT575" i="2"/>
  <c r="AT591" i="2"/>
  <c r="AT270" i="2"/>
  <c r="AT284" i="2"/>
  <c r="AT35" i="2"/>
  <c r="AT337" i="2"/>
  <c r="AT102" i="2"/>
  <c r="AT221" i="2"/>
  <c r="AT416" i="2"/>
  <c r="AT586" i="2"/>
  <c r="AT79" i="2"/>
  <c r="AU114" i="2"/>
  <c r="AU724" i="2"/>
  <c r="AU707" i="2"/>
  <c r="AU237" i="2"/>
  <c r="AU18" i="2"/>
  <c r="AU449" i="2"/>
  <c r="AU439" i="2"/>
  <c r="AU272" i="2"/>
  <c r="AU79" i="2"/>
  <c r="AT421" i="2"/>
  <c r="AT509" i="2"/>
  <c r="AT666" i="2"/>
  <c r="AT631" i="2"/>
  <c r="AT459" i="2"/>
  <c r="AT182" i="2"/>
  <c r="AT413" i="2"/>
  <c r="AT329" i="2"/>
  <c r="AT336" i="2"/>
  <c r="AT400" i="2"/>
  <c r="AT430" i="2"/>
  <c r="AT689" i="2"/>
  <c r="AT648" i="2"/>
  <c r="AT429" i="2"/>
  <c r="AT428" i="2"/>
  <c r="AT188" i="2"/>
  <c r="AT388" i="2"/>
  <c r="AT650" i="2"/>
  <c r="AT607" i="2"/>
  <c r="AT187" i="2"/>
  <c r="AT104" i="2"/>
  <c r="AT653" i="2"/>
  <c r="AT565" i="2"/>
  <c r="AT31" i="2"/>
  <c r="AT447" i="2"/>
  <c r="AT721" i="2"/>
  <c r="AT638" i="2"/>
  <c r="AT517" i="2"/>
  <c r="AT649" i="2"/>
  <c r="AT377" i="2"/>
  <c r="AT262" i="2"/>
  <c r="AT345" i="2"/>
  <c r="AT27" i="2"/>
  <c r="AT286" i="2"/>
  <c r="AT249" i="2"/>
  <c r="AT120" i="2"/>
  <c r="AT90" i="2"/>
  <c r="AT341" i="2"/>
  <c r="AU289" i="2"/>
  <c r="AU690" i="2"/>
  <c r="AU251" i="2"/>
  <c r="AU83" i="2"/>
  <c r="AU387" i="2"/>
  <c r="AU589" i="2"/>
  <c r="AU383" i="2"/>
  <c r="AU245" i="2"/>
  <c r="AU125" i="2"/>
  <c r="AT617" i="2"/>
  <c r="AT193" i="2"/>
  <c r="AT382" i="2"/>
  <c r="AT527" i="2"/>
  <c r="AT134" i="2"/>
  <c r="AT41" i="2"/>
  <c r="AT609" i="2"/>
  <c r="AT237" i="2"/>
  <c r="AT18" i="2"/>
  <c r="AT725" i="2"/>
  <c r="AT564" i="2"/>
  <c r="AT568" i="2"/>
  <c r="AT10" i="2"/>
  <c r="AU134" i="2"/>
  <c r="AU41" i="2"/>
  <c r="AU609" i="2"/>
  <c r="AU441" i="2"/>
  <c r="AU64" i="2"/>
  <c r="AU392" i="2"/>
  <c r="AU14" i="2"/>
  <c r="AU183" i="2"/>
  <c r="AU346" i="2"/>
  <c r="AT692" i="2"/>
  <c r="AT674" i="2"/>
  <c r="AT363" i="2"/>
  <c r="AT410" i="2"/>
  <c r="AT289" i="2"/>
  <c r="AT690" i="2"/>
  <c r="AT251" i="2"/>
  <c r="AT83" i="2"/>
  <c r="AT387" i="2"/>
  <c r="AT589" i="2"/>
  <c r="AT383" i="2"/>
  <c r="AT245" i="2"/>
  <c r="AT125" i="2"/>
  <c r="AU377" i="2"/>
  <c r="AU262" i="2"/>
  <c r="AU345" i="2"/>
  <c r="AU27" i="2"/>
  <c r="AU286" i="2"/>
  <c r="AU249" i="2"/>
  <c r="AU120" i="2"/>
  <c r="AU90" i="2"/>
  <c r="AU10" i="2"/>
  <c r="AT635" i="2"/>
  <c r="AT705" i="2"/>
  <c r="AT634" i="2"/>
  <c r="AT562" i="2"/>
  <c r="AT256" i="2"/>
  <c r="AT114" i="2"/>
  <c r="AT724" i="2"/>
  <c r="AT707" i="2"/>
  <c r="AT441" i="2"/>
  <c r="AT64" i="2"/>
  <c r="AT392" i="2"/>
  <c r="AT14" i="2"/>
  <c r="AT183" i="2"/>
  <c r="AT346" i="2"/>
  <c r="AU270" i="2"/>
  <c r="AU284" i="2"/>
  <c r="AU35" i="2"/>
  <c r="AU337" i="2"/>
  <c r="AU102" i="2"/>
  <c r="AU221" i="2"/>
  <c r="AU416" i="2"/>
  <c r="AU568" i="2"/>
  <c r="AU341" i="2"/>
  <c r="AT539" i="2"/>
  <c r="AT624" i="2"/>
  <c r="AT521" i="2"/>
  <c r="AT200" i="2"/>
  <c r="AT403" i="2"/>
  <c r="AT380" i="2"/>
  <c r="AT453" i="2"/>
  <c r="AT67" i="2"/>
  <c r="AT664" i="2"/>
  <c r="AT311" i="2"/>
  <c r="AT449" i="2"/>
  <c r="AT439" i="2"/>
  <c r="AT272" i="2"/>
  <c r="AT100" i="2"/>
  <c r="AU380" i="2"/>
  <c r="AU453" i="2"/>
  <c r="AU67" i="2"/>
  <c r="AU664" i="2"/>
  <c r="AU311" i="2"/>
  <c r="AU725" i="2"/>
  <c r="AU564" i="2"/>
  <c r="AU586" i="2"/>
  <c r="AU100" i="2"/>
  <c r="AT495" i="2"/>
  <c r="AT706" i="2"/>
  <c r="AT343" i="2"/>
  <c r="AT697" i="2"/>
  <c r="AT110" i="2"/>
  <c r="AT476" i="2"/>
  <c r="AT479" i="2"/>
  <c r="AT295" i="2"/>
  <c r="AT561" i="2"/>
  <c r="AT169" i="2"/>
  <c r="AT175" i="2"/>
  <c r="AU634" i="2"/>
  <c r="AU562" i="2"/>
  <c r="AU672" i="2"/>
  <c r="AU455" i="2"/>
  <c r="AU110" i="2"/>
  <c r="AU540" i="2"/>
  <c r="AU667" i="2"/>
  <c r="AU239" i="2"/>
  <c r="AU717" i="2"/>
  <c r="AU119" i="2"/>
  <c r="AU147" i="2"/>
  <c r="AU479" i="2"/>
  <c r="AU483" i="2"/>
  <c r="AU217" i="2"/>
  <c r="AU518" i="2"/>
  <c r="AU103" i="2"/>
  <c r="AU588" i="2"/>
  <c r="AU295" i="2"/>
  <c r="AU328" i="2"/>
  <c r="AU434" i="2"/>
  <c r="AU493" i="2"/>
  <c r="AU220" i="2"/>
  <c r="AU660" i="2"/>
  <c r="AU561" i="2"/>
  <c r="AU93" i="2"/>
  <c r="AU157" i="2"/>
  <c r="AU627" i="2"/>
  <c r="AU44" i="2"/>
  <c r="AU395" i="2"/>
  <c r="AU169" i="2"/>
  <c r="AU179" i="2"/>
  <c r="AU304" i="2"/>
  <c r="AU558" i="2"/>
  <c r="AU498" i="2"/>
  <c r="AU181" i="2"/>
  <c r="AU175" i="2"/>
  <c r="AU548" i="2"/>
  <c r="AU127" i="2"/>
  <c r="AU711" i="2"/>
  <c r="AU176" i="2"/>
  <c r="AU668" i="2"/>
  <c r="AT533" i="2"/>
  <c r="AT665" i="2"/>
  <c r="AT629" i="2"/>
  <c r="AT626" i="2"/>
  <c r="AT269" i="2"/>
  <c r="AT655" i="2"/>
  <c r="AT308" i="2"/>
  <c r="AT502" i="2"/>
  <c r="AT611" i="2"/>
  <c r="AT467" i="2"/>
  <c r="AT554" i="2"/>
  <c r="AT264" i="2"/>
  <c r="AT234" i="2"/>
  <c r="AT546" i="2"/>
  <c r="AT678" i="2"/>
  <c r="AT287" i="2"/>
  <c r="AT405" i="2"/>
  <c r="AT482" i="2"/>
  <c r="AT641" i="2"/>
  <c r="AT30" i="2"/>
  <c r="AT109" i="2"/>
  <c r="AT266" i="2"/>
  <c r="AT360" i="2"/>
  <c r="AT203" i="2"/>
  <c r="AT154" i="2"/>
  <c r="AT210" i="2"/>
  <c r="AT477" i="2"/>
  <c r="AT111" i="2"/>
  <c r="AT553" i="2"/>
  <c r="AT124" i="2"/>
  <c r="AT84" i="2"/>
  <c r="AT659" i="2"/>
  <c r="AT504" i="2"/>
  <c r="AT167" i="2"/>
  <c r="AT89" i="2"/>
  <c r="AT132" i="2"/>
  <c r="AT219" i="2"/>
  <c r="AT59" i="2"/>
  <c r="AT119" i="2"/>
  <c r="AT103" i="2"/>
  <c r="AT220" i="2"/>
  <c r="AT44" i="2"/>
  <c r="AT181" i="2"/>
  <c r="AT668" i="2"/>
  <c r="AU643" i="2"/>
  <c r="AU363" i="2"/>
  <c r="AU232" i="2"/>
  <c r="AT271" i="2"/>
  <c r="AT488" i="2"/>
  <c r="AT404" i="2"/>
  <c r="AT425" i="2"/>
  <c r="AT604" i="2"/>
  <c r="AT17" i="2"/>
  <c r="AT491" i="2"/>
  <c r="AT424" i="2"/>
  <c r="AT720" i="2"/>
  <c r="AT20" i="2"/>
  <c r="AT695" i="2"/>
  <c r="AT368" i="2"/>
  <c r="AT644" i="2"/>
  <c r="AT47" i="2"/>
  <c r="AT587" i="2"/>
  <c r="AU679" i="2"/>
  <c r="AU505" i="2"/>
  <c r="AU637" i="2"/>
  <c r="AU701" i="2"/>
  <c r="AU303" i="2"/>
  <c r="AU599" i="2"/>
  <c r="AU555" i="2"/>
  <c r="AU213" i="2"/>
  <c r="AU563" i="2"/>
  <c r="AU131" i="2"/>
  <c r="AU531" i="2"/>
  <c r="AU246" i="2"/>
  <c r="AU170" i="2"/>
  <c r="AU315" i="2"/>
  <c r="AU365" i="2"/>
  <c r="AT654" i="2"/>
  <c r="AT693" i="2"/>
  <c r="AT640" i="2"/>
  <c r="AT486" i="2"/>
  <c r="AT608" i="2"/>
  <c r="AT516" i="2"/>
  <c r="AT570" i="2"/>
  <c r="AT313" i="2"/>
  <c r="AT472" i="2"/>
  <c r="AT75" i="2"/>
  <c r="AT490" i="2"/>
  <c r="AT242" i="2"/>
  <c r="AT580" i="2"/>
  <c r="AT614" i="2"/>
  <c r="AT538" i="2"/>
  <c r="AU654" i="2"/>
  <c r="AU499" i="2"/>
  <c r="AU254" i="2"/>
  <c r="AU353" i="2"/>
  <c r="AU693" i="2"/>
  <c r="AU248" i="2"/>
  <c r="AU300" i="2"/>
  <c r="AU601" i="2"/>
  <c r="AU640" i="2"/>
  <c r="AU214" i="2"/>
  <c r="AU699" i="2"/>
  <c r="AU207" i="2"/>
  <c r="AU486" i="2"/>
  <c r="AU322" i="2"/>
  <c r="AU632" i="2"/>
  <c r="AU718" i="2"/>
  <c r="AU608" i="2"/>
  <c r="AU446" i="2"/>
  <c r="AU508" i="2"/>
  <c r="AU299" i="2"/>
  <c r="AU516" i="2"/>
  <c r="AU642" i="2"/>
  <c r="AU258" i="2"/>
  <c r="AT455" i="2"/>
  <c r="AT57" i="2"/>
  <c r="AT147" i="2"/>
  <c r="AT588" i="2"/>
  <c r="AT660" i="2"/>
  <c r="AT395" i="2"/>
  <c r="AT498" i="2"/>
  <c r="AT176" i="2"/>
  <c r="AU706" i="2"/>
  <c r="AU382" i="2"/>
  <c r="AU697" i="2"/>
  <c r="AU26" i="2"/>
  <c r="AT698" i="2"/>
  <c r="AT389" i="2"/>
  <c r="AT118" i="2"/>
  <c r="AT130" i="2"/>
  <c r="AT583" i="2"/>
  <c r="AT276" i="2"/>
  <c r="AT241" i="2"/>
  <c r="AT496" i="2"/>
  <c r="AT137" i="2"/>
  <c r="AT461" i="2"/>
  <c r="AT531" i="2"/>
  <c r="AT246" i="2"/>
  <c r="AT170" i="2"/>
  <c r="AT56" i="2"/>
  <c r="AT365" i="2"/>
  <c r="AU271" i="2"/>
  <c r="AU488" i="2"/>
  <c r="AU404" i="2"/>
  <c r="AU425" i="2"/>
  <c r="AU604" i="2"/>
  <c r="AU17" i="2"/>
  <c r="AU491" i="2"/>
  <c r="AU424" i="2"/>
  <c r="AU720" i="2"/>
  <c r="AU20" i="2"/>
  <c r="AU695" i="2"/>
  <c r="AU368" i="2"/>
  <c r="AU644" i="2"/>
  <c r="AU47" i="2"/>
  <c r="AU587" i="2"/>
  <c r="AT254" i="2"/>
  <c r="AT300" i="2"/>
  <c r="AT699" i="2"/>
  <c r="AT632" i="2"/>
  <c r="AT508" i="2"/>
  <c r="AT557" i="2"/>
  <c r="AT105" i="2"/>
  <c r="AT24" i="2"/>
  <c r="AT613" i="2"/>
  <c r="AT465" i="2"/>
  <c r="AT318" i="2"/>
  <c r="AT500" i="2"/>
  <c r="AT340" i="2"/>
  <c r="AT168" i="2"/>
  <c r="AT291" i="2"/>
  <c r="AT723" i="2"/>
  <c r="AT371" i="2"/>
  <c r="AT218" i="2"/>
  <c r="AT709" i="2"/>
  <c r="AT98" i="2"/>
  <c r="AT320" i="2"/>
  <c r="AT259" i="2"/>
  <c r="AT350" i="2"/>
  <c r="AT419" i="2"/>
  <c r="AT535" i="2"/>
  <c r="AT281" i="2"/>
  <c r="AT117" i="2"/>
  <c r="AT319" i="2"/>
  <c r="AT66" i="2"/>
  <c r="AT675" i="2"/>
  <c r="AT451" i="2"/>
  <c r="AT22" i="2"/>
  <c r="AT672" i="2"/>
  <c r="AT232" i="2"/>
  <c r="AT239" i="2"/>
  <c r="AT217" i="2"/>
  <c r="AT328" i="2"/>
  <c r="AT93" i="2"/>
  <c r="AT179" i="2"/>
  <c r="AT127" i="2"/>
  <c r="AU624" i="2"/>
  <c r="AU263" i="2"/>
  <c r="AU219" i="2"/>
  <c r="AU476" i="2"/>
  <c r="AT679" i="2"/>
  <c r="AT505" i="2"/>
  <c r="AT335" i="2"/>
  <c r="AT646" i="2"/>
  <c r="AT357" i="2"/>
  <c r="AT423" i="2"/>
  <c r="AT244" i="2"/>
  <c r="AT524" i="2"/>
  <c r="AT670" i="2"/>
  <c r="AT647" i="2"/>
  <c r="AT512" i="2"/>
  <c r="AT385" i="2"/>
  <c r="AT88" i="2"/>
  <c r="AT310" i="2"/>
  <c r="AT662" i="2"/>
  <c r="AU454" i="2"/>
  <c r="AU427" i="2"/>
  <c r="AU335" i="2"/>
  <c r="AU130" i="2"/>
  <c r="AU583" i="2"/>
  <c r="AU276" i="2"/>
  <c r="AU241" i="2"/>
  <c r="AU496" i="2"/>
  <c r="AU137" i="2"/>
  <c r="AU461" i="2"/>
  <c r="AU597" i="2"/>
  <c r="AU385" i="2"/>
  <c r="AU88" i="2"/>
  <c r="AU56" i="2"/>
  <c r="AU556" i="2"/>
  <c r="AT499" i="2"/>
  <c r="AT248" i="2"/>
  <c r="AT214" i="2"/>
  <c r="AT322" i="2"/>
  <c r="AT446" i="2"/>
  <c r="AT642" i="2"/>
  <c r="AT13" i="2"/>
  <c r="AT409" i="2"/>
  <c r="AT184" i="2"/>
  <c r="AT680" i="2"/>
  <c r="AT34" i="2"/>
  <c r="AT293" i="2"/>
  <c r="AT378" i="2"/>
  <c r="AT6" i="2"/>
  <c r="AT520" i="2"/>
  <c r="AT694" i="2"/>
  <c r="AT506" i="2"/>
  <c r="AT616" i="2"/>
  <c r="AT606" i="2"/>
  <c r="AT151" i="2"/>
  <c r="AT230" i="2"/>
  <c r="AT326" i="2"/>
  <c r="AT399" i="2"/>
  <c r="AT306" i="2"/>
  <c r="AT671" i="2"/>
  <c r="AT540" i="2"/>
  <c r="AT717" i="2"/>
  <c r="AT518" i="2"/>
  <c r="AT493" i="2"/>
  <c r="AT627" i="2"/>
  <c r="AT558" i="2"/>
  <c r="AT711" i="2"/>
  <c r="AU674" i="2"/>
  <c r="AU343" i="2"/>
  <c r="AU274" i="2"/>
  <c r="AU57" i="2"/>
  <c r="AT454" i="2"/>
  <c r="AT427" i="2"/>
  <c r="AT637" i="2"/>
  <c r="AT701" i="2"/>
  <c r="AT303" i="2"/>
  <c r="AT599" i="2"/>
  <c r="AT555" i="2"/>
  <c r="AT213" i="2"/>
  <c r="AT563" i="2"/>
  <c r="AT131" i="2"/>
  <c r="AT597" i="2"/>
  <c r="AT11" i="2"/>
  <c r="AT166" i="2"/>
  <c r="AT315" i="2"/>
  <c r="AT556" i="2"/>
  <c r="AU698" i="2"/>
  <c r="AU389" i="2"/>
  <c r="AU118" i="2"/>
  <c r="AU646" i="2"/>
  <c r="AU357" i="2"/>
  <c r="AU423" i="2"/>
  <c r="AU244" i="2"/>
  <c r="AU524" i="2"/>
  <c r="AU670" i="2"/>
  <c r="AU647" i="2"/>
  <c r="AU512" i="2"/>
  <c r="AU11" i="2"/>
  <c r="AU166" i="2"/>
  <c r="AU310" i="2"/>
  <c r="AU662" i="2"/>
  <c r="AT353" i="2"/>
  <c r="AT601" i="2"/>
  <c r="AT207" i="2"/>
  <c r="AT718" i="2"/>
  <c r="AT299" i="2"/>
  <c r="AT258" i="2"/>
  <c r="AT596" i="2"/>
  <c r="AT309" i="2"/>
  <c r="AT50" i="2"/>
  <c r="AT85" i="2"/>
  <c r="AT321" i="2"/>
  <c r="AT52" i="2"/>
  <c r="AT192" i="2"/>
  <c r="AT208" i="2"/>
  <c r="AT255" i="2"/>
  <c r="AT576" i="2"/>
  <c r="AT373" i="2"/>
  <c r="AT122" i="2"/>
  <c r="AT501" i="2"/>
  <c r="AT38" i="2"/>
  <c r="AT372" i="2"/>
  <c r="AT366" i="2"/>
  <c r="AT511" i="2"/>
  <c r="AT716" i="2"/>
  <c r="AT274" i="2"/>
  <c r="AT26" i="2"/>
  <c r="AT667" i="2"/>
  <c r="AT483" i="2"/>
  <c r="AT434" i="2"/>
  <c r="AT157" i="2"/>
  <c r="AT304" i="2"/>
  <c r="AT548" i="2"/>
  <c r="AU575" i="2"/>
  <c r="AU521" i="2"/>
  <c r="AU671" i="2"/>
  <c r="AU59" i="2"/>
  <c r="AT708" i="2"/>
  <c r="AT622" i="2"/>
  <c r="AT401" i="2"/>
  <c r="AT445" i="2"/>
  <c r="AT489" i="2"/>
  <c r="AT656" i="2"/>
  <c r="AT534" i="2"/>
  <c r="AT108" i="2"/>
  <c r="AT682" i="2"/>
  <c r="AT96" i="2"/>
  <c r="AT619" i="2"/>
  <c r="AT150" i="2"/>
  <c r="AT160" i="2"/>
  <c r="AT49" i="2"/>
  <c r="AT87" i="2"/>
  <c r="AT45" i="2"/>
  <c r="AT323" i="2"/>
  <c r="AT549" i="2"/>
  <c r="AT551" i="2"/>
  <c r="AT21" i="2"/>
  <c r="AT396" i="2"/>
  <c r="AT205" i="2"/>
  <c r="AT507" i="2"/>
  <c r="AT77" i="2"/>
  <c r="AT330" i="2"/>
  <c r="AT333" i="2"/>
  <c r="AT577" i="2"/>
  <c r="AT126" i="2"/>
  <c r="AT161" i="2"/>
  <c r="AT28" i="2"/>
  <c r="AT578" i="2"/>
  <c r="AT46" i="2"/>
  <c r="AT29" i="2"/>
  <c r="AT696" i="2"/>
  <c r="AT37" i="2"/>
  <c r="AT543" i="2"/>
  <c r="AT426" i="2"/>
  <c r="AT189" i="2"/>
  <c r="AT265" i="2"/>
  <c r="AT173" i="2"/>
  <c r="AT344" i="2"/>
  <c r="AT469" i="2"/>
  <c r="AT86" i="2"/>
  <c r="AT135" i="2"/>
  <c r="AT464" i="2"/>
  <c r="AT456" i="2"/>
  <c r="AT474" i="2"/>
  <c r="AT347" i="2"/>
  <c r="AT522" i="2"/>
  <c r="AT142" i="2"/>
  <c r="AT541" i="2"/>
  <c r="AT32" i="2"/>
  <c r="AT700" i="2"/>
  <c r="AT331" i="2"/>
  <c r="AT296" i="2"/>
  <c r="AT43" i="2"/>
  <c r="AT431" i="2"/>
  <c r="AT528" i="2"/>
  <c r="AU635" i="2"/>
  <c r="AU617" i="2"/>
  <c r="AU421" i="2"/>
  <c r="AU539" i="2"/>
  <c r="AU509" i="2"/>
  <c r="AU495" i="2"/>
  <c r="AU692" i="2"/>
  <c r="AU193" i="2"/>
  <c r="AU705" i="2"/>
  <c r="AU666" i="2"/>
  <c r="AU631" i="2"/>
  <c r="AU459" i="2"/>
  <c r="AU182" i="2"/>
  <c r="AU413" i="2"/>
  <c r="AU329" i="2"/>
  <c r="AU336" i="2"/>
  <c r="AU400" i="2"/>
  <c r="AU430" i="2"/>
  <c r="AU689" i="2"/>
  <c r="AU648" i="2"/>
  <c r="AU429" i="2"/>
  <c r="AU428" i="2"/>
  <c r="AU188" i="2"/>
  <c r="AU388" i="2"/>
  <c r="AU650" i="2"/>
  <c r="AU607" i="2"/>
  <c r="AU187" i="2"/>
  <c r="AU104" i="2"/>
  <c r="AU653" i="2"/>
  <c r="AU565" i="2"/>
  <c r="AU31" i="2"/>
  <c r="AU447" i="2"/>
  <c r="AU721" i="2"/>
  <c r="AU638" i="2"/>
  <c r="AU517" i="2"/>
  <c r="AU37" i="2"/>
  <c r="AU543" i="2"/>
  <c r="AU426" i="2"/>
  <c r="AU189" i="2"/>
  <c r="AU265" i="2"/>
  <c r="AU173" i="2"/>
  <c r="AU344" i="2"/>
  <c r="AU469" i="2"/>
  <c r="AU86" i="2"/>
  <c r="AU135" i="2"/>
  <c r="AU464" i="2"/>
  <c r="AU456" i="2"/>
  <c r="AU474" i="2"/>
  <c r="AU347" i="2"/>
  <c r="AU2" i="2"/>
  <c r="AU522" i="2"/>
  <c r="AU142" i="2"/>
  <c r="AU541" i="2"/>
  <c r="AU32" i="2"/>
  <c r="AU700" i="2"/>
  <c r="AU331" i="2"/>
  <c r="AU296" i="2"/>
  <c r="AU43" i="2"/>
  <c r="AU431" i="2"/>
  <c r="AU528" i="2"/>
  <c r="AT560" i="2"/>
  <c r="AT567" i="2"/>
  <c r="AT684" i="2"/>
  <c r="AT397" i="2"/>
  <c r="AT278" i="2"/>
  <c r="AT68" i="2"/>
  <c r="AT140" i="2"/>
  <c r="AT204" i="2"/>
  <c r="AT462" i="2"/>
  <c r="AT290" i="2"/>
  <c r="AT593" i="2"/>
  <c r="AT273" i="2"/>
  <c r="AT704" i="2"/>
  <c r="AT58" i="2"/>
  <c r="AT312" i="2"/>
  <c r="AT314" i="2"/>
  <c r="AT229" i="2"/>
  <c r="AT133" i="2"/>
  <c r="AT530" i="2"/>
  <c r="AT645" i="2"/>
  <c r="AT374" i="2"/>
  <c r="AT361" i="2"/>
  <c r="AT209" i="2"/>
  <c r="AT408" i="2"/>
  <c r="AU533" i="2"/>
  <c r="AU665" i="2"/>
  <c r="AU629" i="2"/>
  <c r="AU626" i="2"/>
  <c r="AU269" i="2"/>
  <c r="AU655" i="2"/>
  <c r="AU308" i="2"/>
  <c r="AU502" i="2"/>
  <c r="AU611" i="2"/>
  <c r="AU467" i="2"/>
  <c r="AU554" i="2"/>
  <c r="AU264" i="2"/>
  <c r="AU234" i="2"/>
  <c r="AU546" i="2"/>
  <c r="AU678" i="2"/>
  <c r="AU287" i="2"/>
  <c r="AU405" i="2"/>
  <c r="AU482" i="2"/>
  <c r="AU641" i="2"/>
  <c r="AU30" i="2"/>
  <c r="AU109" i="2"/>
  <c r="AU266" i="2"/>
  <c r="AU360" i="2"/>
  <c r="AU203" i="2"/>
  <c r="AU154" i="2"/>
  <c r="AU210" i="2"/>
  <c r="AU477" i="2"/>
  <c r="AU111" i="2"/>
  <c r="AU553" i="2"/>
  <c r="AU124" i="2"/>
  <c r="AU84" i="2"/>
  <c r="AU659" i="2"/>
  <c r="AU504" i="2"/>
  <c r="AU167" i="2"/>
  <c r="AU89" i="2"/>
  <c r="AU132" i="2"/>
  <c r="AU560" i="2"/>
  <c r="AU567" i="2"/>
  <c r="AU684" i="2"/>
  <c r="AU397" i="2"/>
  <c r="AU278" i="2"/>
  <c r="AU68" i="2"/>
  <c r="AU140" i="2"/>
  <c r="AU204" i="2"/>
  <c r="AU462" i="2"/>
  <c r="AU290" i="2"/>
  <c r="AU593" i="2"/>
  <c r="AU273" i="2"/>
  <c r="AU704" i="2"/>
  <c r="AU58" i="2"/>
  <c r="AU312" i="2"/>
  <c r="AU314" i="2"/>
  <c r="AU229" i="2"/>
  <c r="AU133" i="2"/>
  <c r="AU530" i="2"/>
  <c r="AU645" i="2"/>
  <c r="AU374" i="2"/>
  <c r="AU361" i="2"/>
  <c r="AU209" i="2"/>
  <c r="AU408" i="2"/>
  <c r="AU24" i="2"/>
  <c r="AU570" i="2"/>
  <c r="AU13" i="2"/>
  <c r="AU105" i="2"/>
  <c r="AU596" i="2"/>
  <c r="AU313" i="2"/>
  <c r="AU409" i="2"/>
  <c r="AT710" i="2"/>
  <c r="AT526" i="2"/>
  <c r="AT663" i="2"/>
  <c r="AT584" i="2"/>
  <c r="AT510" i="2"/>
  <c r="AT349" i="2"/>
  <c r="AT301" i="2"/>
  <c r="AT621" i="2"/>
  <c r="AT288" i="2"/>
  <c r="AT199" i="2"/>
  <c r="AT115" i="2"/>
  <c r="AT148" i="2"/>
  <c r="AT412" i="2"/>
  <c r="AT63" i="2"/>
  <c r="AT602" i="2"/>
  <c r="AT384" i="2"/>
  <c r="AT719" i="2"/>
  <c r="AT369" i="2"/>
  <c r="AT529" i="2"/>
  <c r="AT471" i="2"/>
  <c r="AT69" i="2"/>
  <c r="AT503" i="2"/>
  <c r="AT95" i="2"/>
  <c r="AT411" i="2"/>
  <c r="AT513" i="2"/>
  <c r="AT669" i="2"/>
  <c r="AT261" i="2"/>
  <c r="AT129" i="2"/>
  <c r="AT676" i="2"/>
  <c r="AT519" i="2"/>
  <c r="AT390" i="2"/>
  <c r="AT198" i="2"/>
  <c r="AT152" i="2"/>
  <c r="AT685" i="2"/>
  <c r="AT525" i="2"/>
  <c r="AT19" i="2"/>
  <c r="AT691" i="2"/>
  <c r="AT683" i="2"/>
  <c r="AT393" i="2"/>
  <c r="AT452" i="2"/>
  <c r="AT487" i="2"/>
  <c r="AT450" i="2"/>
  <c r="AT339" i="2"/>
  <c r="AT582" i="2"/>
  <c r="AT143" i="2"/>
  <c r="AT80" i="2"/>
  <c r="AT581" i="2"/>
  <c r="AT191" i="2"/>
  <c r="AT703" i="2"/>
  <c r="AT398" i="2"/>
  <c r="AT381" i="2"/>
  <c r="AT40" i="2"/>
  <c r="AT172" i="2"/>
  <c r="AT458" i="2"/>
  <c r="AT283" i="2"/>
  <c r="AT484" i="2"/>
  <c r="AT435" i="2"/>
  <c r="AT550" i="2"/>
  <c r="AT537" i="2"/>
  <c r="AT7" i="2"/>
  <c r="AT42" i="2"/>
  <c r="AT195" i="2"/>
  <c r="AT257" i="2"/>
  <c r="AT302" i="2"/>
  <c r="AT317" i="2"/>
  <c r="AT238" i="2"/>
  <c r="AT53" i="2"/>
  <c r="AT334" i="2"/>
  <c r="AT180" i="2"/>
  <c r="AT375" i="2"/>
  <c r="AT379" i="2"/>
  <c r="AT48" i="2"/>
  <c r="AT552" i="2"/>
  <c r="AT222" i="2"/>
  <c r="AT92" i="2"/>
  <c r="AT470" i="2"/>
  <c r="AT559" i="2"/>
  <c r="AT116" i="2"/>
  <c r="AT715" i="2"/>
  <c r="AT162" i="2"/>
  <c r="AT628" i="2"/>
  <c r="AT260" i="2"/>
  <c r="AT227" i="2"/>
  <c r="AT612" i="2"/>
  <c r="AT174" i="2"/>
  <c r="AT78" i="2"/>
  <c r="AT359" i="2"/>
  <c r="AT226" i="2"/>
  <c r="AT194" i="2"/>
  <c r="AT574" i="2"/>
  <c r="AT367" i="2"/>
  <c r="AT437" i="2"/>
  <c r="AT144" i="2"/>
  <c r="AT661" i="2"/>
  <c r="AT163" i="2"/>
  <c r="AT436" i="2"/>
  <c r="AT687" i="2"/>
  <c r="AT651" i="2"/>
  <c r="AT625" i="2"/>
  <c r="AT279" i="2"/>
  <c r="AT713" i="2"/>
  <c r="AT250" i="2"/>
  <c r="AT146" i="2"/>
  <c r="AT569" i="2"/>
  <c r="AT231" i="2"/>
  <c r="AT294" i="2"/>
  <c r="AT618" i="2"/>
  <c r="AT106" i="2"/>
  <c r="AT605" i="2"/>
  <c r="AT54" i="2"/>
  <c r="AT275" i="2"/>
  <c r="AT595" i="2"/>
  <c r="AT298" i="2"/>
  <c r="AT190" i="2"/>
  <c r="AT252" i="2"/>
  <c r="AT463" i="2"/>
  <c r="AT51" i="2"/>
  <c r="AT97" i="2"/>
  <c r="AT358" i="2"/>
  <c r="AT267" i="2"/>
  <c r="AT610" i="2"/>
  <c r="AT468" i="2"/>
  <c r="AT233" i="2"/>
  <c r="AT407" i="2"/>
  <c r="AT497" i="2"/>
  <c r="AT394" i="2"/>
  <c r="AT639" i="2"/>
  <c r="AT240" i="2"/>
  <c r="AT121" i="2"/>
  <c r="AT364" i="2"/>
  <c r="AT236" i="2"/>
  <c r="AT223" i="2"/>
  <c r="AT76" i="2"/>
  <c r="AT545" i="2"/>
  <c r="AT225" i="2"/>
  <c r="AT657" i="2"/>
  <c r="AT658" i="2"/>
  <c r="AT592" i="2"/>
  <c r="AT673" i="2"/>
  <c r="AT677" i="2"/>
  <c r="AT594" i="2"/>
  <c r="AT688" i="2"/>
  <c r="AT652" i="2"/>
  <c r="AT478" i="2"/>
  <c r="AT352" i="2"/>
  <c r="AT376" i="2"/>
  <c r="AT268" i="2"/>
  <c r="AT149" i="2"/>
  <c r="AT422" i="2"/>
  <c r="AT590" i="2"/>
  <c r="AT633" i="2"/>
  <c r="AT81" i="2"/>
  <c r="AT630" i="2"/>
  <c r="AT620" i="2"/>
  <c r="AT177" i="2"/>
  <c r="AT158" i="2"/>
  <c r="AT362" i="2"/>
  <c r="AT722" i="2"/>
  <c r="AT155" i="2"/>
  <c r="AT243" i="2"/>
  <c r="AT171" i="2"/>
  <c r="AT494" i="2"/>
  <c r="AT598" i="2"/>
  <c r="AT247" i="2"/>
  <c r="AT224" i="2"/>
  <c r="AT514" i="2"/>
  <c r="AT579" i="2"/>
  <c r="AT128" i="2"/>
  <c r="AT571" i="2"/>
  <c r="AT438" i="2"/>
  <c r="AT327" i="2"/>
  <c r="AT355" i="2"/>
  <c r="AU309" i="2"/>
  <c r="AU472" i="2"/>
  <c r="AU184" i="2"/>
  <c r="AU613" i="2"/>
  <c r="AU50" i="2"/>
  <c r="AU75" i="2"/>
  <c r="AU680" i="2"/>
  <c r="AU465" i="2"/>
  <c r="AU85" i="2"/>
  <c r="AU490" i="2"/>
  <c r="AU34" i="2"/>
  <c r="AU318" i="2"/>
  <c r="AU321" i="2"/>
  <c r="AU242" i="2"/>
  <c r="AU293" i="2"/>
  <c r="AU500" i="2"/>
  <c r="AU52" i="2"/>
  <c r="AU580" i="2"/>
  <c r="AU378" i="2"/>
  <c r="AU340" i="2"/>
  <c r="AU192" i="2"/>
  <c r="AU614" i="2"/>
  <c r="AU6" i="2"/>
  <c r="AU168" i="2"/>
  <c r="AU208" i="2"/>
  <c r="AU538" i="2"/>
  <c r="AU520" i="2"/>
  <c r="AU291" i="2"/>
  <c r="AU255" i="2"/>
  <c r="AT466" i="2"/>
  <c r="AT8" i="2"/>
  <c r="AT202" i="2"/>
  <c r="AT4" i="2"/>
  <c r="AT406" i="2"/>
  <c r="AT316" i="2"/>
  <c r="AT420" i="2"/>
  <c r="AT603" i="2"/>
  <c r="AT480" i="2"/>
  <c r="AT305" i="2"/>
  <c r="AT74" i="2"/>
  <c r="AT460" i="2"/>
  <c r="AT112" i="2"/>
  <c r="AT99" i="2"/>
  <c r="AT196" i="2"/>
  <c r="AT351" i="2"/>
  <c r="AT139" i="2"/>
  <c r="AT16" i="2"/>
  <c r="AT297" i="2"/>
  <c r="AT153" i="2"/>
  <c r="AT292" i="2"/>
  <c r="AT215" i="2"/>
  <c r="AT123" i="2"/>
  <c r="AT15" i="2"/>
  <c r="AT165" i="2"/>
  <c r="AU710" i="2"/>
  <c r="AU526" i="2"/>
  <c r="AU663" i="2"/>
  <c r="AU584" i="2"/>
  <c r="AU510" i="2"/>
  <c r="AU349" i="2"/>
  <c r="AU301" i="2"/>
  <c r="AU621" i="2"/>
  <c r="AU288" i="2"/>
  <c r="AU199" i="2"/>
  <c r="AU115" i="2"/>
  <c r="AU148" i="2"/>
  <c r="AU412" i="2"/>
  <c r="AU63" i="2"/>
  <c r="AU602" i="2"/>
  <c r="AU384" i="2"/>
  <c r="AU719" i="2"/>
  <c r="AU369" i="2"/>
  <c r="AU529" i="2"/>
  <c r="AU471" i="2"/>
  <c r="AU69" i="2"/>
  <c r="AU503" i="2"/>
  <c r="AU95" i="2"/>
  <c r="AU411" i="2"/>
  <c r="AU513" i="2"/>
  <c r="AU669" i="2"/>
  <c r="AU261" i="2"/>
  <c r="AU129" i="2"/>
  <c r="AU676" i="2"/>
  <c r="AU519" i="2"/>
  <c r="AU390" i="2"/>
  <c r="AU198" i="2"/>
  <c r="AU152" i="2"/>
  <c r="AU685" i="2"/>
  <c r="AU525" i="2"/>
  <c r="AU466" i="2"/>
  <c r="AU8" i="2"/>
  <c r="AU202" i="2"/>
  <c r="AU4" i="2"/>
  <c r="AU406" i="2"/>
  <c r="AU316" i="2"/>
  <c r="AU420" i="2"/>
  <c r="AU603" i="2"/>
  <c r="AU480" i="2"/>
  <c r="AU305" i="2"/>
  <c r="AU74" i="2"/>
  <c r="AU460" i="2"/>
  <c r="AU112" i="2"/>
  <c r="AU99" i="2"/>
  <c r="AU196" i="2"/>
  <c r="AU351" i="2"/>
  <c r="AU139" i="2"/>
  <c r="AU16" i="2"/>
  <c r="AU297" i="2"/>
  <c r="AU153" i="2"/>
  <c r="AU292" i="2"/>
  <c r="AU215" i="2"/>
  <c r="AU123" i="2"/>
  <c r="AU15" i="2"/>
  <c r="AU165" i="2"/>
  <c r="AT206" i="2"/>
  <c r="AT91" i="2"/>
  <c r="AT432" i="2"/>
  <c r="AT5" i="2"/>
  <c r="AT25" i="2"/>
  <c r="AT332" i="2"/>
  <c r="AT141" i="2"/>
  <c r="AT107" i="2"/>
  <c r="AT216" i="2"/>
  <c r="AT386" i="2"/>
  <c r="AT532" i="2"/>
  <c r="AT714" i="2"/>
  <c r="AT324" i="2"/>
  <c r="AT201" i="2"/>
  <c r="AT55" i="2"/>
  <c r="AT72" i="2"/>
  <c r="AT277" i="2"/>
  <c r="AT36" i="2"/>
  <c r="AT566" i="2"/>
  <c r="AT457" i="2"/>
  <c r="AT212" i="2"/>
  <c r="AT23" i="2"/>
  <c r="AT136" i="2"/>
  <c r="AT178" i="2"/>
  <c r="AT325" i="2"/>
  <c r="AU723" i="2"/>
  <c r="AU576" i="2"/>
  <c r="AU694" i="2"/>
  <c r="AU371" i="2"/>
  <c r="AU373" i="2"/>
  <c r="AU506" i="2"/>
  <c r="AU218" i="2"/>
  <c r="AU122" i="2"/>
  <c r="AU616" i="2"/>
  <c r="AU709" i="2"/>
  <c r="AU501" i="2"/>
  <c r="AU606" i="2"/>
  <c r="AU98" i="2"/>
  <c r="AU38" i="2"/>
  <c r="AU151" i="2"/>
  <c r="AU320" i="2"/>
  <c r="AU372" i="2"/>
  <c r="AU230" i="2"/>
  <c r="AU259" i="2"/>
  <c r="AU366" i="2"/>
  <c r="AU326" i="2"/>
  <c r="AU350" i="2"/>
  <c r="AU511" i="2"/>
  <c r="AU399" i="2"/>
  <c r="AU419" i="2"/>
  <c r="AU716" i="2"/>
  <c r="AU306" i="2"/>
  <c r="AU535" i="2"/>
  <c r="AU281" i="2"/>
  <c r="AU117" i="2"/>
  <c r="AU319" i="2"/>
  <c r="AU66" i="2"/>
  <c r="AU675" i="2"/>
  <c r="AU451" i="2"/>
  <c r="AU22" i="2"/>
  <c r="AU19" i="2"/>
  <c r="AU206" i="2"/>
  <c r="AU91" i="2"/>
  <c r="AU432" i="2"/>
  <c r="AU5" i="2"/>
  <c r="AU25" i="2"/>
  <c r="AU332" i="2"/>
  <c r="AU141" i="2"/>
  <c r="AU107" i="2"/>
  <c r="AU216" i="2"/>
  <c r="AU386" i="2"/>
  <c r="AU532" i="2"/>
  <c r="AU714" i="2"/>
  <c r="AU324" i="2"/>
  <c r="AU201" i="2"/>
  <c r="AU55" i="2"/>
  <c r="AU72" i="2"/>
  <c r="AU277" i="2"/>
  <c r="AU36" i="2"/>
  <c r="AU566" i="2"/>
  <c r="AU457" i="2"/>
  <c r="AU212" i="2"/>
  <c r="AU23" i="2"/>
  <c r="AU136" i="2"/>
  <c r="AU178" i="2"/>
  <c r="AU325" i="2"/>
  <c r="AU691" i="2"/>
  <c r="AU683" i="2"/>
  <c r="AU393" i="2"/>
  <c r="AU452" i="2"/>
  <c r="AU487" i="2"/>
  <c r="AU450" i="2"/>
  <c r="AU339" i="2"/>
  <c r="AU582" i="2"/>
  <c r="AU143" i="2"/>
  <c r="AU80" i="2"/>
  <c r="AU581" i="2"/>
  <c r="AU191" i="2"/>
  <c r="AU703" i="2"/>
  <c r="AU398" i="2"/>
  <c r="AU381" i="2"/>
  <c r="AU40" i="2"/>
  <c r="AU172" i="2"/>
  <c r="AU458" i="2"/>
  <c r="AU283" i="2"/>
  <c r="AU484" i="2"/>
  <c r="AU435" i="2"/>
  <c r="AU550" i="2"/>
  <c r="AU537" i="2"/>
  <c r="AU7" i="2"/>
  <c r="AU42" i="2"/>
  <c r="AU195" i="2"/>
  <c r="AU257" i="2"/>
  <c r="AU302" i="2"/>
  <c r="AU317" i="2"/>
  <c r="AU238" i="2"/>
  <c r="AU53" i="2"/>
  <c r="AU334" i="2"/>
  <c r="AU180" i="2"/>
  <c r="AU375" i="2"/>
  <c r="AU379" i="2"/>
  <c r="AU48" i="2"/>
  <c r="AU552" i="2"/>
  <c r="AU222" i="2"/>
  <c r="AU92" i="2"/>
  <c r="AU470" i="2"/>
  <c r="AU559" i="2"/>
  <c r="AU116" i="2"/>
  <c r="AU715" i="2"/>
  <c r="AU162" i="2"/>
  <c r="AU628" i="2"/>
  <c r="AU260" i="2"/>
  <c r="AU227" i="2"/>
  <c r="AU612" i="2"/>
  <c r="AU174" i="2"/>
  <c r="AU78" i="2"/>
  <c r="AU359" i="2"/>
  <c r="AU226" i="2"/>
  <c r="AU194" i="2"/>
  <c r="AU574" i="2"/>
  <c r="AU367" i="2"/>
  <c r="AU437" i="2"/>
  <c r="AU144" i="2"/>
  <c r="AU661" i="2"/>
  <c r="AU163" i="2"/>
  <c r="AU436" i="2"/>
  <c r="AU687" i="2"/>
  <c r="AT542" i="2"/>
  <c r="AT442" i="2"/>
  <c r="AT485" i="2"/>
  <c r="AT544" i="2"/>
  <c r="AT61" i="2"/>
  <c r="AT417" i="2"/>
  <c r="AT73" i="2"/>
  <c r="AT448" i="2"/>
  <c r="AT702" i="2"/>
  <c r="AT523" i="2"/>
  <c r="AT197" i="2"/>
  <c r="AT348" i="2"/>
  <c r="AT475" i="2"/>
  <c r="AT391" i="2"/>
  <c r="AT307" i="2"/>
  <c r="AT145" i="2"/>
  <c r="AT636" i="2"/>
  <c r="AT415" i="2"/>
  <c r="AT138" i="2"/>
  <c r="AT65" i="2"/>
  <c r="AT600" i="2"/>
  <c r="AT414" i="2"/>
  <c r="AT433" i="2"/>
  <c r="AT573" i="2"/>
  <c r="AU651" i="2"/>
  <c r="AU625" i="2"/>
  <c r="AU279" i="2"/>
  <c r="AU713" i="2"/>
  <c r="AU250" i="2"/>
  <c r="AU146" i="2"/>
  <c r="AU569" i="2"/>
  <c r="AU231" i="2"/>
  <c r="AU294" i="2"/>
  <c r="AU618" i="2"/>
  <c r="AU106" i="2"/>
  <c r="AU605" i="2"/>
  <c r="AU54" i="2"/>
  <c r="AU275" i="2"/>
  <c r="AU595" i="2"/>
  <c r="AU298" i="2"/>
  <c r="AU190" i="2"/>
  <c r="AU252" i="2"/>
  <c r="AU463" i="2"/>
  <c r="AU51" i="2"/>
  <c r="AU97" i="2"/>
  <c r="AU358" i="2"/>
  <c r="AU267" i="2"/>
  <c r="AU610" i="2"/>
  <c r="AU468" i="2"/>
  <c r="AU233" i="2"/>
  <c r="AU407" i="2"/>
  <c r="AU497" i="2"/>
  <c r="AU394" i="2"/>
  <c r="AU639" i="2"/>
  <c r="AU240" i="2"/>
  <c r="AU121" i="2"/>
  <c r="AU364" i="2"/>
  <c r="AU236" i="2"/>
  <c r="AU223" i="2"/>
  <c r="AU76" i="2"/>
  <c r="AU545" i="2"/>
  <c r="AU542" i="2"/>
  <c r="AU442" i="2"/>
  <c r="AU485" i="2"/>
  <c r="AU544" i="2"/>
  <c r="AU61" i="2"/>
  <c r="AU417" i="2"/>
  <c r="AU73" i="2"/>
  <c r="AU448" i="2"/>
  <c r="AU702" i="2"/>
  <c r="AU523" i="2"/>
  <c r="AU197" i="2"/>
  <c r="AU348" i="2"/>
  <c r="AU475" i="2"/>
  <c r="AU391" i="2"/>
  <c r="AU307" i="2"/>
  <c r="AU145" i="2"/>
  <c r="AU636" i="2"/>
  <c r="AU415" i="2"/>
  <c r="AU138" i="2"/>
  <c r="AU65" i="2"/>
  <c r="AU600" i="2"/>
  <c r="AU414" i="2"/>
  <c r="AU433" i="2"/>
  <c r="AU573" i="2"/>
  <c r="AT235" i="2"/>
  <c r="AT113" i="2"/>
  <c r="AT228" i="2"/>
  <c r="AT370" i="2"/>
  <c r="AT285" i="2"/>
  <c r="AT712" i="2"/>
  <c r="AT39" i="2"/>
  <c r="AT572" i="2"/>
  <c r="AT615" i="2"/>
  <c r="AT253" i="2"/>
  <c r="AT536" i="2"/>
  <c r="AT354" i="2"/>
  <c r="AT9" i="2"/>
  <c r="AT101" i="2"/>
  <c r="AT282" i="2"/>
  <c r="AT443" i="2"/>
  <c r="AT82" i="2"/>
  <c r="AT356" i="2"/>
  <c r="AT70" i="2"/>
  <c r="AT547" i="2"/>
  <c r="AT62" i="2"/>
  <c r="AT12" i="2"/>
  <c r="AT211" i="2"/>
  <c r="AT481" i="2"/>
  <c r="AT402" i="2"/>
  <c r="AU708" i="2"/>
  <c r="AU622" i="2"/>
  <c r="AU401" i="2"/>
  <c r="AU445" i="2"/>
  <c r="AU489" i="2"/>
  <c r="AU656" i="2"/>
  <c r="AU534" i="2"/>
  <c r="AU108" i="2"/>
  <c r="AU682" i="2"/>
  <c r="AU96" i="2"/>
  <c r="AU619" i="2"/>
  <c r="AU150" i="2"/>
  <c r="AU160" i="2"/>
  <c r="AU49" i="2"/>
  <c r="AU87" i="2"/>
  <c r="AU45" i="2"/>
  <c r="AU323" i="2"/>
  <c r="AU549" i="2"/>
  <c r="AU551" i="2"/>
  <c r="AU21" i="2"/>
  <c r="AU396" i="2"/>
  <c r="AU205" i="2"/>
  <c r="AU507" i="2"/>
  <c r="AU77" i="2"/>
  <c r="AU330" i="2"/>
  <c r="AU333" i="2"/>
  <c r="AU577" i="2"/>
  <c r="AU126" i="2"/>
  <c r="AU161" i="2"/>
  <c r="AU28" i="2"/>
  <c r="AU578" i="2"/>
  <c r="AU46" i="2"/>
  <c r="AU29" i="2"/>
  <c r="AU696" i="2"/>
  <c r="AU200" i="2"/>
  <c r="AU225" i="2"/>
  <c r="AU235" i="2"/>
  <c r="AU113" i="2"/>
  <c r="AU228" i="2"/>
  <c r="AU370" i="2"/>
  <c r="AU285" i="2"/>
  <c r="AU712" i="2"/>
  <c r="AU39" i="2"/>
  <c r="AU572" i="2"/>
  <c r="AU615" i="2"/>
  <c r="AU253" i="2"/>
  <c r="AU536" i="2"/>
  <c r="AU354" i="2"/>
  <c r="AU9" i="2"/>
  <c r="AU101" i="2"/>
  <c r="AU282" i="2"/>
  <c r="AU443" i="2"/>
  <c r="AU82" i="2"/>
  <c r="AU356" i="2"/>
  <c r="AU70" i="2"/>
  <c r="AU547" i="2"/>
  <c r="AU62" i="2"/>
  <c r="AU12" i="2"/>
  <c r="AU211" i="2"/>
  <c r="AU481" i="2"/>
  <c r="AU402" i="2"/>
  <c r="AT444" i="2"/>
  <c r="AT585" i="2"/>
  <c r="AT94" i="2"/>
  <c r="AT338" i="2"/>
  <c r="AT159" i="2"/>
  <c r="AT515" i="2"/>
  <c r="AT492" i="2"/>
  <c r="AT681" i="2"/>
  <c r="AT71" i="2"/>
  <c r="AT623" i="2"/>
  <c r="AT440" i="2"/>
  <c r="AT60" i="2"/>
  <c r="AT185" i="2"/>
  <c r="AT33" i="2"/>
  <c r="AT473" i="2"/>
  <c r="AT186" i="2"/>
  <c r="AT3" i="2"/>
  <c r="AT342" i="2"/>
  <c r="AT164" i="2"/>
  <c r="AT280" i="2"/>
  <c r="AT156" i="2"/>
  <c r="AT418" i="2"/>
  <c r="AT686" i="2"/>
  <c r="AU657" i="2"/>
  <c r="AU658" i="2"/>
  <c r="AU592" i="2"/>
  <c r="AU673" i="2"/>
  <c r="AU677" i="2"/>
  <c r="AU594" i="2"/>
  <c r="AU688" i="2"/>
  <c r="AU652" i="2"/>
  <c r="AU478" i="2"/>
  <c r="AU352" i="2"/>
  <c r="AU376" i="2"/>
  <c r="AU268" i="2"/>
  <c r="AU149" i="2"/>
  <c r="AU422" i="2"/>
  <c r="AU590" i="2"/>
  <c r="AU633" i="2"/>
  <c r="AU81" i="2"/>
  <c r="AU630" i="2"/>
  <c r="AU620" i="2"/>
  <c r="AU177" i="2"/>
  <c r="AU158" i="2"/>
  <c r="AU362" i="2"/>
  <c r="AU722" i="2"/>
  <c r="AU155" i="2"/>
  <c r="AU243" i="2"/>
  <c r="AU171" i="2"/>
  <c r="AU494" i="2"/>
  <c r="AU598" i="2"/>
  <c r="AU247" i="2"/>
  <c r="AU224" i="2"/>
  <c r="AU514" i="2"/>
  <c r="AU579" i="2"/>
  <c r="AU128" i="2"/>
  <c r="AU571" i="2"/>
  <c r="AU438" i="2"/>
  <c r="AU327" i="2"/>
  <c r="AU355" i="2"/>
  <c r="AU444" i="2"/>
  <c r="AU585" i="2"/>
  <c r="AU94" i="2"/>
  <c r="AU338" i="2"/>
  <c r="AU159" i="2"/>
  <c r="AU515" i="2"/>
  <c r="AU492" i="2"/>
  <c r="AU681" i="2"/>
  <c r="AU71" i="2"/>
  <c r="AU623" i="2"/>
  <c r="AU440" i="2"/>
  <c r="AU60" i="2"/>
  <c r="AU185" i="2"/>
  <c r="AU33" i="2"/>
  <c r="AU473" i="2"/>
  <c r="AU186" i="2"/>
  <c r="AU3" i="2"/>
  <c r="AU342" i="2"/>
  <c r="AU164" i="2"/>
  <c r="AU280" i="2"/>
  <c r="AU156" i="2"/>
  <c r="AU418" i="2"/>
  <c r="AU686" i="2"/>
  <c r="AS238" i="2"/>
  <c r="AS393" i="2"/>
  <c r="AS143" i="2"/>
  <c r="AS381" i="2"/>
  <c r="AS435" i="2"/>
  <c r="AS257" i="2"/>
  <c r="AS180" i="2"/>
  <c r="AS470" i="2"/>
  <c r="AS260" i="2"/>
  <c r="AS359" i="2"/>
  <c r="AS226" i="2"/>
  <c r="AS194" i="2"/>
  <c r="AS574" i="2"/>
  <c r="AS367" i="2"/>
  <c r="AS437" i="2"/>
  <c r="AS144" i="2"/>
  <c r="AS661" i="2"/>
  <c r="AS163" i="2"/>
  <c r="AS436" i="2"/>
  <c r="AS687" i="2"/>
  <c r="AS339" i="2"/>
  <c r="AS703" i="2"/>
  <c r="AS484" i="2"/>
  <c r="AS42" i="2"/>
  <c r="AS334" i="2"/>
  <c r="AS92" i="2"/>
  <c r="AS612" i="2"/>
  <c r="AS651" i="2"/>
  <c r="AS625" i="2"/>
  <c r="AS279" i="2"/>
  <c r="AS713" i="2"/>
  <c r="AS250" i="2"/>
  <c r="AS146" i="2"/>
  <c r="AS569" i="2"/>
  <c r="AS231" i="2"/>
  <c r="AS294" i="2"/>
  <c r="AS618" i="2"/>
  <c r="AS106" i="2"/>
  <c r="AS605" i="2"/>
  <c r="AS54" i="2"/>
  <c r="AS275" i="2"/>
  <c r="AS595" i="2"/>
  <c r="AS298" i="2"/>
  <c r="AS190" i="2"/>
  <c r="AS252" i="2"/>
  <c r="AS463" i="2"/>
  <c r="AS51" i="2"/>
  <c r="AS97" i="2"/>
  <c r="AS358" i="2"/>
  <c r="AS267" i="2"/>
  <c r="AS610" i="2"/>
  <c r="AS468" i="2"/>
  <c r="AS233" i="2"/>
  <c r="AS407" i="2"/>
  <c r="AS497" i="2"/>
  <c r="AS394" i="2"/>
  <c r="AS639" i="2"/>
  <c r="AS240" i="2"/>
  <c r="AS121" i="2"/>
  <c r="AS364" i="2"/>
  <c r="AS236" i="2"/>
  <c r="AS223" i="2"/>
  <c r="AS76" i="2"/>
  <c r="AS545" i="2"/>
  <c r="AS542" i="2"/>
  <c r="AS442" i="2"/>
  <c r="AS485" i="2"/>
  <c r="AS544" i="2"/>
  <c r="AS61" i="2"/>
  <c r="AS417" i="2"/>
  <c r="AS73" i="2"/>
  <c r="AS448" i="2"/>
  <c r="AS702" i="2"/>
  <c r="AS523" i="2"/>
  <c r="AS197" i="2"/>
  <c r="AS348" i="2"/>
  <c r="AS475" i="2"/>
  <c r="AS391" i="2"/>
  <c r="AS307" i="2"/>
  <c r="AS145" i="2"/>
  <c r="AS636" i="2"/>
  <c r="AS415" i="2"/>
  <c r="AS138" i="2"/>
  <c r="AS65" i="2"/>
  <c r="AS600" i="2"/>
  <c r="AS414" i="2"/>
  <c r="AS433" i="2"/>
  <c r="AS573" i="2"/>
  <c r="AS552" i="2"/>
  <c r="AS116" i="2"/>
  <c r="AS78" i="2"/>
  <c r="AS401" i="2"/>
  <c r="AS445" i="2"/>
  <c r="AS489" i="2"/>
  <c r="AS656" i="2"/>
  <c r="AS534" i="2"/>
  <c r="AS108" i="2"/>
  <c r="AS682" i="2"/>
  <c r="AS96" i="2"/>
  <c r="AS619" i="2"/>
  <c r="AS150" i="2"/>
  <c r="AS160" i="2"/>
  <c r="AS49" i="2"/>
  <c r="AS87" i="2"/>
  <c r="AS45" i="2"/>
  <c r="AS323" i="2"/>
  <c r="AS549" i="2"/>
  <c r="AS551" i="2"/>
  <c r="AS21" i="2"/>
  <c r="AS396" i="2"/>
  <c r="AS205" i="2"/>
  <c r="AS507" i="2"/>
  <c r="AS77" i="2"/>
  <c r="AS330" i="2"/>
  <c r="AS333" i="2"/>
  <c r="AS577" i="2"/>
  <c r="AS126" i="2"/>
  <c r="AS161" i="2"/>
  <c r="AS28" i="2"/>
  <c r="AS578" i="2"/>
  <c r="AS46" i="2"/>
  <c r="AS29" i="2"/>
  <c r="AS696" i="2"/>
  <c r="AS200" i="2"/>
  <c r="AS225" i="2"/>
  <c r="AS235" i="2"/>
  <c r="AS113" i="2"/>
  <c r="AS228" i="2"/>
  <c r="AS370" i="2"/>
  <c r="AS285" i="2"/>
  <c r="AS712" i="2"/>
  <c r="AS39" i="2"/>
  <c r="AS572" i="2"/>
  <c r="AS615" i="2"/>
  <c r="AS253" i="2"/>
  <c r="AS536" i="2"/>
  <c r="AS354" i="2"/>
  <c r="AS9" i="2"/>
  <c r="AS101" i="2"/>
  <c r="AS282" i="2"/>
  <c r="AS443" i="2"/>
  <c r="AS82" i="2"/>
  <c r="AS356" i="2"/>
  <c r="AS70" i="2"/>
  <c r="AS547" i="2"/>
  <c r="AS62" i="2"/>
  <c r="AS12" i="2"/>
  <c r="AS211" i="2"/>
  <c r="AS481" i="2"/>
  <c r="AS402" i="2"/>
  <c r="AS452" i="2"/>
  <c r="AS80" i="2"/>
  <c r="AS40" i="2"/>
  <c r="AS550" i="2"/>
  <c r="AS302" i="2"/>
  <c r="AS375" i="2"/>
  <c r="AS559" i="2"/>
  <c r="AS174" i="2"/>
  <c r="AS622" i="2"/>
  <c r="AS657" i="2"/>
  <c r="AS658" i="2"/>
  <c r="AS592" i="2"/>
  <c r="AS673" i="2"/>
  <c r="AS677" i="2"/>
  <c r="AS594" i="2"/>
  <c r="AS688" i="2"/>
  <c r="AS652" i="2"/>
  <c r="AS478" i="2"/>
  <c r="AS352" i="2"/>
  <c r="AS376" i="2"/>
  <c r="AS268" i="2"/>
  <c r="AS149" i="2"/>
  <c r="AS422" i="2"/>
  <c r="AS590" i="2"/>
  <c r="AS633" i="2"/>
  <c r="AS81" i="2"/>
  <c r="AS630" i="2"/>
  <c r="AS620" i="2"/>
  <c r="AS177" i="2"/>
  <c r="AS158" i="2"/>
  <c r="AS362" i="2"/>
  <c r="AS722" i="2"/>
  <c r="AS155" i="2"/>
  <c r="AS243" i="2"/>
  <c r="AS171" i="2"/>
  <c r="AS494" i="2"/>
  <c r="AS598" i="2"/>
  <c r="AS247" i="2"/>
  <c r="AS224" i="2"/>
  <c r="AS514" i="2"/>
  <c r="AS579" i="2"/>
  <c r="AS128" i="2"/>
  <c r="AS571" i="2"/>
  <c r="AS438" i="2"/>
  <c r="AS327" i="2"/>
  <c r="AS355" i="2"/>
  <c r="AS444" i="2"/>
  <c r="AS585" i="2"/>
  <c r="AS94" i="2"/>
  <c r="AS338" i="2"/>
  <c r="AS159" i="2"/>
  <c r="AS515" i="2"/>
  <c r="AS492" i="2"/>
  <c r="AS681" i="2"/>
  <c r="AS71" i="2"/>
  <c r="AS623" i="2"/>
  <c r="AS440" i="2"/>
  <c r="AS60" i="2"/>
  <c r="AS185" i="2"/>
  <c r="AS33" i="2"/>
  <c r="AS473" i="2"/>
  <c r="AS186" i="2"/>
  <c r="AS3" i="2"/>
  <c r="AS342" i="2"/>
  <c r="AS164" i="2"/>
  <c r="AS280" i="2"/>
  <c r="AS156" i="2"/>
  <c r="AS418" i="2"/>
  <c r="AS686" i="2"/>
  <c r="AS683" i="2"/>
  <c r="AS582" i="2"/>
  <c r="AS398" i="2"/>
  <c r="AS283" i="2"/>
  <c r="AS195" i="2"/>
  <c r="AS53" i="2"/>
  <c r="AS222" i="2"/>
  <c r="AS227" i="2"/>
  <c r="AS708" i="2"/>
  <c r="AS649" i="2"/>
  <c r="AS410" i="2"/>
  <c r="AS591" i="2"/>
  <c r="AS403" i="2"/>
  <c r="AS527" i="2"/>
  <c r="AS256" i="2"/>
  <c r="AS377" i="2"/>
  <c r="AS289" i="2"/>
  <c r="AS270" i="2"/>
  <c r="AS380" i="2"/>
  <c r="AS134" i="2"/>
  <c r="AS114" i="2"/>
  <c r="AS262" i="2"/>
  <c r="AS690" i="2"/>
  <c r="AS284" i="2"/>
  <c r="AS453" i="2"/>
  <c r="AS41" i="2"/>
  <c r="AS724" i="2"/>
  <c r="AS345" i="2"/>
  <c r="AS251" i="2"/>
  <c r="AS35" i="2"/>
  <c r="AS67" i="2"/>
  <c r="AS609" i="2"/>
  <c r="AS707" i="2"/>
  <c r="AS27" i="2"/>
  <c r="AS83" i="2"/>
  <c r="AS337" i="2"/>
  <c r="AS664" i="2"/>
  <c r="AS237" i="2"/>
  <c r="AS441" i="2"/>
  <c r="AS286" i="2"/>
  <c r="AS387" i="2"/>
  <c r="AS102" i="2"/>
  <c r="AS311" i="2"/>
  <c r="AS18" i="2"/>
  <c r="AS64" i="2"/>
  <c r="AS249" i="2"/>
  <c r="AS589" i="2"/>
  <c r="AS221" i="2"/>
  <c r="AS725" i="2"/>
  <c r="AS449" i="2"/>
  <c r="AS392" i="2"/>
  <c r="AS120" i="2"/>
  <c r="AS383" i="2"/>
  <c r="AS416" i="2"/>
  <c r="AS564" i="2"/>
  <c r="AS439" i="2"/>
  <c r="AS14" i="2"/>
  <c r="AS90" i="2"/>
  <c r="AS245" i="2"/>
  <c r="AS568" i="2"/>
  <c r="AS586" i="2"/>
  <c r="AS272" i="2"/>
  <c r="AS183" i="2"/>
  <c r="AS341" i="2"/>
  <c r="AS125" i="2"/>
  <c r="AS10" i="2"/>
  <c r="AS100" i="2"/>
  <c r="AS79" i="2"/>
  <c r="AS346" i="2"/>
  <c r="AS691" i="2"/>
  <c r="AS450" i="2"/>
  <c r="AS191" i="2"/>
  <c r="AS458" i="2"/>
  <c r="AS7" i="2"/>
  <c r="AS715" i="2"/>
  <c r="AS635" i="2"/>
  <c r="AS539" i="2"/>
  <c r="AS509" i="2"/>
  <c r="AS495" i="2"/>
  <c r="AS692" i="2"/>
  <c r="AS193" i="2"/>
  <c r="AS705" i="2"/>
  <c r="AS666" i="2"/>
  <c r="AS631" i="2"/>
  <c r="AS459" i="2"/>
  <c r="AS182" i="2"/>
  <c r="AS413" i="2"/>
  <c r="AS329" i="2"/>
  <c r="AS336" i="2"/>
  <c r="AS400" i="2"/>
  <c r="AS430" i="2"/>
  <c r="AS689" i="2"/>
  <c r="AS648" i="2"/>
  <c r="AS429" i="2"/>
  <c r="AS428" i="2"/>
  <c r="AS188" i="2"/>
  <c r="AS388" i="2"/>
  <c r="AS650" i="2"/>
  <c r="AS607" i="2"/>
  <c r="AS187" i="2"/>
  <c r="AS104" i="2"/>
  <c r="AS653" i="2"/>
  <c r="AS565" i="2"/>
  <c r="AS31" i="2"/>
  <c r="AS447" i="2"/>
  <c r="AS721" i="2"/>
  <c r="AS638" i="2"/>
  <c r="AS517" i="2"/>
  <c r="AS37" i="2"/>
  <c r="AS543" i="2"/>
  <c r="AS426" i="2"/>
  <c r="AS189" i="2"/>
  <c r="AS265" i="2"/>
  <c r="AS173" i="2"/>
  <c r="AS344" i="2"/>
  <c r="AS469" i="2"/>
  <c r="AS86" i="2"/>
  <c r="AS135" i="2"/>
  <c r="AS464" i="2"/>
  <c r="AS456" i="2"/>
  <c r="AS474" i="2"/>
  <c r="AS347" i="2"/>
  <c r="AS2" i="2"/>
  <c r="AS522" i="2"/>
  <c r="AS142" i="2"/>
  <c r="AS541" i="2"/>
  <c r="AS32" i="2"/>
  <c r="AS700" i="2"/>
  <c r="AS331" i="2"/>
  <c r="AS296" i="2"/>
  <c r="AS43" i="2"/>
  <c r="AS431" i="2"/>
  <c r="AS528" i="2"/>
  <c r="AS487" i="2"/>
  <c r="AS581" i="2"/>
  <c r="AS172" i="2"/>
  <c r="AS537" i="2"/>
  <c r="AS317" i="2"/>
  <c r="AS379" i="2"/>
  <c r="AS162" i="2"/>
  <c r="AS617" i="2"/>
  <c r="AS706" i="2"/>
  <c r="AS674" i="2"/>
  <c r="AS634" i="2"/>
  <c r="AS624" i="2"/>
  <c r="AS575" i="2"/>
  <c r="AS643" i="2"/>
  <c r="AS382" i="2"/>
  <c r="AS343" i="2"/>
  <c r="AS562" i="2"/>
  <c r="AS521" i="2"/>
  <c r="AS263" i="2"/>
  <c r="AS363" i="2"/>
  <c r="AS697" i="2"/>
  <c r="AS274" i="2"/>
  <c r="AS672" i="2"/>
  <c r="AS671" i="2"/>
  <c r="AS219" i="2"/>
  <c r="AS455" i="2"/>
  <c r="AS110" i="2"/>
  <c r="AS26" i="2"/>
  <c r="AS232" i="2"/>
  <c r="AS540" i="2"/>
  <c r="AS59" i="2"/>
  <c r="AS57" i="2"/>
  <c r="AS476" i="2"/>
  <c r="AS667" i="2"/>
  <c r="AS239" i="2"/>
  <c r="AS717" i="2"/>
  <c r="AS119" i="2"/>
  <c r="AS147" i="2"/>
  <c r="AS479" i="2"/>
  <c r="AS483" i="2"/>
  <c r="AS217" i="2"/>
  <c r="AS518" i="2"/>
  <c r="AS103" i="2"/>
  <c r="AS588" i="2"/>
  <c r="AS295" i="2"/>
  <c r="AS328" i="2"/>
  <c r="AS434" i="2"/>
  <c r="AS493" i="2"/>
  <c r="AS220" i="2"/>
  <c r="AS660" i="2"/>
  <c r="AS561" i="2"/>
  <c r="AS93" i="2"/>
  <c r="AS157" i="2"/>
  <c r="AS627" i="2"/>
  <c r="AS44" i="2"/>
  <c r="AS395" i="2"/>
  <c r="AS169" i="2"/>
  <c r="AS179" i="2"/>
  <c r="AS304" i="2"/>
  <c r="AS558" i="2"/>
  <c r="AS498" i="2"/>
  <c r="AS181" i="2"/>
  <c r="AS175" i="2"/>
  <c r="AS548" i="2"/>
  <c r="AS127" i="2"/>
  <c r="AS711" i="2"/>
  <c r="AS176" i="2"/>
  <c r="AS668" i="2"/>
  <c r="AS48" i="2"/>
  <c r="AS628" i="2"/>
  <c r="AS421" i="2"/>
  <c r="AS533" i="2"/>
  <c r="AS665" i="2"/>
  <c r="AS629" i="2"/>
  <c r="AS626" i="2"/>
  <c r="AS269" i="2"/>
  <c r="AS655" i="2"/>
  <c r="AS308" i="2"/>
  <c r="AS502" i="2"/>
  <c r="AS611" i="2"/>
  <c r="AS467" i="2"/>
  <c r="AS554" i="2"/>
  <c r="AS264" i="2"/>
  <c r="AS234" i="2"/>
  <c r="AS546" i="2"/>
  <c r="AS678" i="2"/>
  <c r="AS287" i="2"/>
  <c r="AS405" i="2"/>
  <c r="AS482" i="2"/>
  <c r="AS641" i="2"/>
  <c r="AS30" i="2"/>
  <c r="AS109" i="2"/>
  <c r="AS266" i="2"/>
  <c r="AS360" i="2"/>
  <c r="AS203" i="2"/>
  <c r="AS154" i="2"/>
  <c r="AS210" i="2"/>
  <c r="AS477" i="2"/>
  <c r="AS111" i="2"/>
  <c r="AS553" i="2"/>
  <c r="AS124" i="2"/>
  <c r="AS84" i="2"/>
  <c r="AS659" i="2"/>
  <c r="AS504" i="2"/>
  <c r="AS167" i="2"/>
  <c r="AS89" i="2"/>
  <c r="AS132" i="2"/>
  <c r="AS560" i="2"/>
  <c r="AS567" i="2"/>
  <c r="AS684" i="2"/>
  <c r="AS397" i="2"/>
  <c r="AS278" i="2"/>
  <c r="AS68" i="2"/>
  <c r="AS140" i="2"/>
  <c r="AS204" i="2"/>
  <c r="AS462" i="2"/>
  <c r="AS290" i="2"/>
  <c r="AS593" i="2"/>
  <c r="AS273" i="2"/>
  <c r="AS704" i="2"/>
  <c r="AS58" i="2"/>
  <c r="AS312" i="2"/>
  <c r="AS314" i="2"/>
  <c r="AS229" i="2"/>
  <c r="AS133" i="2"/>
  <c r="AS530" i="2"/>
  <c r="AS645" i="2"/>
  <c r="AS374" i="2"/>
  <c r="AS361" i="2"/>
  <c r="AS209" i="2"/>
  <c r="AS408" i="2"/>
  <c r="AS698" i="2"/>
  <c r="AS389" i="2"/>
  <c r="AS118" i="2"/>
  <c r="AS646" i="2"/>
  <c r="AS583" i="2"/>
  <c r="AS604" i="2"/>
  <c r="AS17" i="2"/>
  <c r="AS244" i="2"/>
  <c r="AS496" i="2"/>
  <c r="AS524" i="2"/>
  <c r="AS563" i="2"/>
  <c r="AS137" i="2"/>
  <c r="AS670" i="2"/>
  <c r="AS720" i="2"/>
  <c r="AS131" i="2"/>
  <c r="AS461" i="2"/>
  <c r="AS647" i="2"/>
  <c r="AS20" i="2"/>
  <c r="AS531" i="2"/>
  <c r="AS597" i="2"/>
  <c r="AS512" i="2"/>
  <c r="AS695" i="2"/>
  <c r="AS246" i="2"/>
  <c r="AS385" i="2"/>
  <c r="AS11" i="2"/>
  <c r="AS368" i="2"/>
  <c r="AS170" i="2"/>
  <c r="AS88" i="2"/>
  <c r="AS166" i="2"/>
  <c r="AS644" i="2"/>
  <c r="AS315" i="2"/>
  <c r="AS56" i="2"/>
  <c r="AS310" i="2"/>
  <c r="AS47" i="2"/>
  <c r="AS365" i="2"/>
  <c r="AS556" i="2"/>
  <c r="AS662" i="2"/>
  <c r="AS587" i="2"/>
  <c r="AS454" i="2"/>
  <c r="AS427" i="2"/>
  <c r="AS335" i="2"/>
  <c r="AS701" i="2"/>
  <c r="AS303" i="2"/>
  <c r="AS599" i="2"/>
  <c r="AS423" i="2"/>
  <c r="AS241" i="2"/>
  <c r="AS213" i="2"/>
  <c r="AS424" i="2"/>
  <c r="AS654" i="2"/>
  <c r="AS499" i="2"/>
  <c r="AS254" i="2"/>
  <c r="AS353" i="2"/>
  <c r="AS693" i="2"/>
  <c r="AS248" i="2"/>
  <c r="AS300" i="2"/>
  <c r="AS601" i="2"/>
  <c r="AS640" i="2"/>
  <c r="AS214" i="2"/>
  <c r="AS699" i="2"/>
  <c r="AS207" i="2"/>
  <c r="AS486" i="2"/>
  <c r="AS322" i="2"/>
  <c r="AS632" i="2"/>
  <c r="AS718" i="2"/>
  <c r="AS608" i="2"/>
  <c r="AS446" i="2"/>
  <c r="AS508" i="2"/>
  <c r="AS299" i="2"/>
  <c r="AS516" i="2"/>
  <c r="AS642" i="2"/>
  <c r="AS557" i="2"/>
  <c r="AS258" i="2"/>
  <c r="AS570" i="2"/>
  <c r="AS13" i="2"/>
  <c r="AS105" i="2"/>
  <c r="AS596" i="2"/>
  <c r="AS313" i="2"/>
  <c r="AS409" i="2"/>
  <c r="AS24" i="2"/>
  <c r="AS309" i="2"/>
  <c r="AS472" i="2"/>
  <c r="AS184" i="2"/>
  <c r="AS613" i="2"/>
  <c r="AS50" i="2"/>
  <c r="AS75" i="2"/>
  <c r="AS680" i="2"/>
  <c r="AS465" i="2"/>
  <c r="AS85" i="2"/>
  <c r="AS490" i="2"/>
  <c r="AS34" i="2"/>
  <c r="AS318" i="2"/>
  <c r="AS321" i="2"/>
  <c r="AS242" i="2"/>
  <c r="AS293" i="2"/>
  <c r="AS500" i="2"/>
  <c r="AS52" i="2"/>
  <c r="AS580" i="2"/>
  <c r="AS378" i="2"/>
  <c r="AS340" i="2"/>
  <c r="AS192" i="2"/>
  <c r="AS614" i="2"/>
  <c r="AS6" i="2"/>
  <c r="AS168" i="2"/>
  <c r="AS208" i="2"/>
  <c r="AS538" i="2"/>
  <c r="AS520" i="2"/>
  <c r="AS291" i="2"/>
  <c r="AS255" i="2"/>
  <c r="AS271" i="2"/>
  <c r="AS488" i="2"/>
  <c r="AS404" i="2"/>
  <c r="AS425" i="2"/>
  <c r="AS357" i="2"/>
  <c r="AS276" i="2"/>
  <c r="AS555" i="2"/>
  <c r="AS491" i="2"/>
  <c r="AS710" i="2"/>
  <c r="AS526" i="2"/>
  <c r="AS663" i="2"/>
  <c r="AS584" i="2"/>
  <c r="AS510" i="2"/>
  <c r="AS349" i="2"/>
  <c r="AS301" i="2"/>
  <c r="AS621" i="2"/>
  <c r="AS288" i="2"/>
  <c r="AS199" i="2"/>
  <c r="AS115" i="2"/>
  <c r="AS148" i="2"/>
  <c r="AS412" i="2"/>
  <c r="AS63" i="2"/>
  <c r="AS602" i="2"/>
  <c r="AS384" i="2"/>
  <c r="AS719" i="2"/>
  <c r="AS369" i="2"/>
  <c r="AS529" i="2"/>
  <c r="AS471" i="2"/>
  <c r="AS69" i="2"/>
  <c r="AS503" i="2"/>
  <c r="AS95" i="2"/>
  <c r="AS411" i="2"/>
  <c r="AS513" i="2"/>
  <c r="AS669" i="2"/>
  <c r="AS261" i="2"/>
  <c r="AS129" i="2"/>
  <c r="AS676" i="2"/>
  <c r="AS519" i="2"/>
  <c r="AS390" i="2"/>
  <c r="AS198" i="2"/>
  <c r="AS152" i="2"/>
  <c r="AS685" i="2"/>
  <c r="AS525" i="2"/>
  <c r="AS466" i="2"/>
  <c r="AS8" i="2"/>
  <c r="AS202" i="2"/>
  <c r="AS4" i="2"/>
  <c r="AS406" i="2"/>
  <c r="AS316" i="2"/>
  <c r="AS420" i="2"/>
  <c r="AS603" i="2"/>
  <c r="AS480" i="2"/>
  <c r="AS305" i="2"/>
  <c r="AS74" i="2"/>
  <c r="AS460" i="2"/>
  <c r="AS112" i="2"/>
  <c r="AS99" i="2"/>
  <c r="AS196" i="2"/>
  <c r="AS351" i="2"/>
  <c r="AS139" i="2"/>
  <c r="AS16" i="2"/>
  <c r="AS297" i="2"/>
  <c r="AS153" i="2"/>
  <c r="AS292" i="2"/>
  <c r="AS215" i="2"/>
  <c r="AS123" i="2"/>
  <c r="AS15" i="2"/>
  <c r="AS165" i="2"/>
  <c r="AS679" i="2"/>
  <c r="AS505" i="2"/>
  <c r="AS637" i="2"/>
  <c r="AS130" i="2"/>
  <c r="AS723" i="2"/>
  <c r="AS576" i="2"/>
  <c r="AS694" i="2"/>
  <c r="AS371" i="2"/>
  <c r="AS373" i="2"/>
  <c r="AS506" i="2"/>
  <c r="AS218" i="2"/>
  <c r="AS122" i="2"/>
  <c r="AS616" i="2"/>
  <c r="AS709" i="2"/>
  <c r="AS501" i="2"/>
  <c r="AS606" i="2"/>
  <c r="AS98" i="2"/>
  <c r="AS38" i="2"/>
  <c r="AS151" i="2"/>
  <c r="AS320" i="2"/>
  <c r="AS372" i="2"/>
  <c r="AS230" i="2"/>
  <c r="AS259" i="2"/>
  <c r="AS366" i="2"/>
  <c r="AS326" i="2"/>
  <c r="AS350" i="2"/>
  <c r="AS511" i="2"/>
  <c r="AS399" i="2"/>
  <c r="AS419" i="2"/>
  <c r="AS716" i="2"/>
  <c r="AS306" i="2"/>
  <c r="AS535" i="2"/>
  <c r="AS281" i="2"/>
  <c r="AS117" i="2"/>
  <c r="AS319" i="2"/>
  <c r="AS66" i="2"/>
  <c r="AS675" i="2"/>
  <c r="AS451" i="2"/>
  <c r="AS22" i="2"/>
  <c r="AS19" i="2"/>
  <c r="AS206" i="2"/>
  <c r="AS91" i="2"/>
  <c r="AS432" i="2"/>
  <c r="AS5" i="2"/>
  <c r="AS25" i="2"/>
  <c r="AS332" i="2"/>
  <c r="AS141" i="2"/>
  <c r="AS107" i="2"/>
  <c r="AS216" i="2"/>
  <c r="AS386" i="2"/>
  <c r="AS532" i="2"/>
  <c r="AS714" i="2"/>
  <c r="AS324" i="2"/>
  <c r="AS201" i="2"/>
  <c r="AS55" i="2"/>
  <c r="AS72" i="2"/>
  <c r="AS277" i="2"/>
  <c r="AS36" i="2"/>
  <c r="AS566" i="2"/>
  <c r="AS457" i="2"/>
  <c r="AS212" i="2"/>
  <c r="AS23" i="2"/>
  <c r="AS136" i="2"/>
  <c r="AS178" i="2"/>
  <c r="AS325" i="2"/>
  <c r="C16" i="3"/>
  <c r="C74" i="3"/>
  <c r="C73" i="3"/>
  <c r="C18" i="3"/>
  <c r="J70" i="3"/>
  <c r="R76" i="3"/>
  <c r="J76" i="3"/>
  <c r="J94" i="3"/>
  <c r="L65" i="3"/>
  <c r="L66" i="3"/>
  <c r="R103" i="3"/>
  <c r="J6" i="3"/>
  <c r="J5" i="3"/>
  <c r="C6" i="3"/>
  <c r="R29" i="3"/>
  <c r="J29" i="3"/>
  <c r="D79" i="3"/>
  <c r="E55" i="3"/>
  <c r="M20" i="3"/>
  <c r="S108" i="3"/>
  <c r="S43" i="3"/>
  <c r="J118" i="3"/>
  <c r="J37" i="3"/>
  <c r="J83" i="3"/>
  <c r="K58" i="3"/>
  <c r="L119" i="3"/>
  <c r="M55" i="3"/>
  <c r="M119" i="3"/>
  <c r="M39" i="3"/>
  <c r="O119" i="3"/>
  <c r="C84" i="3"/>
  <c r="D36" i="3"/>
  <c r="E116" i="3"/>
  <c r="G5" i="3"/>
  <c r="L72" i="3"/>
  <c r="L90" i="3"/>
  <c r="O90" i="3"/>
  <c r="O32" i="3"/>
  <c r="D87" i="3"/>
  <c r="F80" i="3"/>
  <c r="H84" i="3"/>
  <c r="K87" i="3"/>
  <c r="C107" i="3"/>
  <c r="D34" i="3"/>
  <c r="F103" i="3"/>
  <c r="H32" i="3"/>
  <c r="D33" i="3"/>
  <c r="D48" i="3"/>
  <c r="F21" i="3"/>
  <c r="H116" i="3"/>
  <c r="N75" i="3"/>
  <c r="D64" i="3"/>
  <c r="E122" i="3"/>
  <c r="F40" i="3"/>
  <c r="S112" i="3"/>
  <c r="C72" i="3"/>
  <c r="J24" i="3"/>
  <c r="D52" i="3"/>
  <c r="E72" i="3"/>
  <c r="F14" i="3"/>
  <c r="G39" i="3"/>
  <c r="K12" i="3"/>
  <c r="M114" i="3"/>
  <c r="C120" i="3"/>
  <c r="J60" i="3"/>
  <c r="R106" i="3"/>
  <c r="D44" i="3"/>
  <c r="E21" i="3"/>
  <c r="F112" i="3"/>
  <c r="E86" i="3"/>
  <c r="F87" i="3"/>
  <c r="K30" i="3"/>
  <c r="D107" i="3"/>
  <c r="F116" i="3"/>
  <c r="C100" i="3"/>
  <c r="N72" i="3"/>
  <c r="N90" i="3"/>
  <c r="D59" i="3"/>
  <c r="E39" i="3"/>
  <c r="F48" i="3"/>
  <c r="M57" i="3"/>
  <c r="D101" i="3"/>
  <c r="E119" i="3"/>
  <c r="G80" i="3"/>
  <c r="J110" i="3"/>
  <c r="K99" i="3"/>
  <c r="K5" i="3"/>
  <c r="L55" i="3"/>
  <c r="M52" i="3"/>
  <c r="N107" i="3"/>
  <c r="C33" i="3"/>
  <c r="C106" i="3"/>
  <c r="C23" i="3"/>
  <c r="D37" i="3"/>
  <c r="D55" i="3"/>
  <c r="E52" i="3"/>
  <c r="E85" i="3"/>
  <c r="F96" i="3"/>
  <c r="G107" i="3"/>
  <c r="H110" i="3"/>
  <c r="K97" i="3"/>
  <c r="K96" i="3"/>
  <c r="L41" i="3"/>
  <c r="C43" i="3"/>
  <c r="D97" i="3"/>
  <c r="E28" i="3"/>
  <c r="E11" i="3"/>
  <c r="G10" i="3"/>
  <c r="H37" i="3"/>
  <c r="J90" i="3"/>
  <c r="J32" i="3"/>
  <c r="J98" i="3"/>
  <c r="M32" i="3"/>
  <c r="N35" i="3"/>
  <c r="O100" i="3"/>
  <c r="C32" i="3"/>
  <c r="D72" i="3"/>
  <c r="D74" i="3"/>
  <c r="D11" i="3"/>
  <c r="E5" i="3"/>
  <c r="F81" i="3"/>
  <c r="G90" i="3"/>
  <c r="H107" i="3"/>
  <c r="D16" i="3"/>
  <c r="D5" i="3"/>
  <c r="E96" i="3"/>
  <c r="T106" i="3"/>
  <c r="K52" i="3"/>
  <c r="C103" i="3"/>
  <c r="D82" i="3"/>
  <c r="D112" i="3"/>
  <c r="D116" i="3"/>
  <c r="E3" i="3"/>
  <c r="E48" i="3"/>
  <c r="F105" i="3"/>
  <c r="G122" i="3"/>
  <c r="G32" i="3"/>
  <c r="H94" i="3"/>
  <c r="C82" i="3"/>
  <c r="E92" i="3"/>
  <c r="F122" i="3"/>
  <c r="G72" i="3"/>
  <c r="G119" i="3"/>
  <c r="H39" i="3"/>
  <c r="C29" i="3"/>
  <c r="C30" i="3"/>
  <c r="F73" i="3"/>
  <c r="J66" i="3"/>
  <c r="N83" i="3"/>
  <c r="C87" i="3"/>
  <c r="C24" i="3"/>
  <c r="D21" i="3"/>
  <c r="D39" i="3"/>
  <c r="E97" i="3"/>
  <c r="F18" i="3"/>
  <c r="H83" i="3"/>
  <c r="L52" i="3"/>
  <c r="F12" i="3"/>
  <c r="G52" i="3"/>
  <c r="H89" i="3"/>
  <c r="P73" i="3"/>
  <c r="H29" i="3"/>
  <c r="P11" i="3"/>
  <c r="T31" i="3"/>
  <c r="J35" i="3"/>
  <c r="J81" i="3"/>
  <c r="K84" i="3"/>
  <c r="K29" i="3"/>
  <c r="L39" i="3"/>
  <c r="M35" i="3"/>
  <c r="M26" i="3"/>
  <c r="N100" i="3"/>
  <c r="N82" i="3"/>
  <c r="O39" i="3"/>
  <c r="C101" i="3"/>
  <c r="C10" i="3"/>
  <c r="O102" i="3"/>
  <c r="E20" i="3"/>
  <c r="E18" i="3"/>
  <c r="F52" i="3"/>
  <c r="S114" i="3"/>
  <c r="J99" i="3"/>
  <c r="K36" i="3"/>
  <c r="K34" i="3"/>
  <c r="L86" i="3"/>
  <c r="C11" i="3"/>
  <c r="C12" i="3"/>
  <c r="C85" i="3"/>
  <c r="D50" i="3"/>
  <c r="F50" i="3"/>
  <c r="H100" i="3"/>
  <c r="V79" i="3"/>
  <c r="C118" i="3"/>
  <c r="C31" i="3"/>
  <c r="N37" i="3"/>
  <c r="M91" i="3"/>
  <c r="L36" i="3"/>
  <c r="J55" i="3"/>
  <c r="L5" i="3"/>
  <c r="C112" i="3"/>
  <c r="E32" i="3"/>
  <c r="E81" i="3"/>
  <c r="F99" i="3"/>
  <c r="F17" i="3"/>
  <c r="G36" i="3"/>
  <c r="H95" i="3"/>
  <c r="H36" i="3"/>
  <c r="M16" i="3"/>
  <c r="P99" i="3"/>
  <c r="C66" i="3"/>
  <c r="D4" i="3"/>
  <c r="K43" i="3"/>
  <c r="H68" i="3"/>
  <c r="AR53" i="2"/>
  <c r="AR226" i="2"/>
  <c r="M33" i="3"/>
  <c r="L107" i="3"/>
  <c r="M84" i="3"/>
  <c r="L87" i="3"/>
  <c r="M116" i="3"/>
  <c r="C105" i="3"/>
  <c r="C119" i="3"/>
  <c r="C83" i="3"/>
  <c r="D105" i="3"/>
  <c r="E118" i="3"/>
  <c r="E107" i="3"/>
  <c r="F84" i="3"/>
  <c r="F6" i="3"/>
  <c r="G53" i="3"/>
  <c r="G112" i="3"/>
  <c r="G87" i="3"/>
  <c r="H72" i="3"/>
  <c r="H87" i="3"/>
  <c r="P3" i="3"/>
  <c r="C94" i="3"/>
  <c r="N110" i="3"/>
  <c r="N98" i="3"/>
  <c r="M23" i="3"/>
  <c r="C59" i="3"/>
  <c r="C116" i="3"/>
  <c r="E98" i="3"/>
  <c r="G105" i="3"/>
  <c r="H16" i="3"/>
  <c r="H43" i="3"/>
  <c r="M40" i="3"/>
  <c r="L59" i="3"/>
  <c r="L34" i="3"/>
  <c r="C81" i="3"/>
  <c r="D28" i="3"/>
  <c r="D85" i="3"/>
  <c r="E80" i="3"/>
  <c r="E14" i="3"/>
  <c r="E36" i="3"/>
  <c r="F90" i="3"/>
  <c r="F85" i="3"/>
  <c r="G33" i="3"/>
  <c r="G59" i="3"/>
  <c r="G88" i="3"/>
  <c r="H112" i="3"/>
  <c r="H88" i="3"/>
  <c r="C34" i="3"/>
  <c r="G102" i="3"/>
  <c r="N70" i="3"/>
  <c r="R83" i="3"/>
  <c r="D58" i="3"/>
  <c r="AR72" i="2"/>
  <c r="J97" i="3"/>
  <c r="L73" i="3"/>
  <c r="K109" i="3"/>
  <c r="L11" i="3"/>
  <c r="C97" i="3"/>
  <c r="C52" i="3"/>
  <c r="C48" i="3"/>
  <c r="D40" i="3"/>
  <c r="D84" i="3"/>
  <c r="D23" i="3"/>
  <c r="E33" i="3"/>
  <c r="E74" i="3"/>
  <c r="E87" i="3"/>
  <c r="F107" i="3"/>
  <c r="F39" i="3"/>
  <c r="F11" i="3"/>
  <c r="G103" i="3"/>
  <c r="G55" i="3"/>
  <c r="H80" i="3"/>
  <c r="H49" i="3"/>
  <c r="H55" i="3"/>
  <c r="Q43" i="3"/>
  <c r="U108" i="3"/>
  <c r="C96" i="3"/>
  <c r="C39" i="3"/>
  <c r="J115" i="3"/>
  <c r="C15" i="3"/>
  <c r="C42" i="3"/>
  <c r="K71" i="3"/>
  <c r="C28" i="3"/>
  <c r="C49" i="3"/>
  <c r="C50" i="3"/>
  <c r="E112" i="3"/>
  <c r="E60" i="3"/>
  <c r="F66" i="3"/>
  <c r="F32" i="3"/>
  <c r="F83" i="3"/>
  <c r="G3" i="3"/>
  <c r="G85" i="3"/>
  <c r="H33" i="3"/>
  <c r="H99" i="3"/>
  <c r="S99" i="3"/>
  <c r="C70" i="3"/>
  <c r="C7" i="3"/>
  <c r="N111" i="3"/>
  <c r="C40" i="3"/>
  <c r="C99" i="3"/>
  <c r="D57" i="3"/>
  <c r="D19" i="3"/>
  <c r="D109" i="3"/>
  <c r="E64" i="3"/>
  <c r="E49" i="3"/>
  <c r="F70" i="3"/>
  <c r="F74" i="3"/>
  <c r="F119" i="3"/>
  <c r="F5" i="3"/>
  <c r="G84" i="3"/>
  <c r="G23" i="3"/>
  <c r="H103" i="3"/>
  <c r="H23" i="3"/>
  <c r="Q119" i="3"/>
  <c r="U73" i="3"/>
  <c r="S47" i="3"/>
  <c r="R47" i="3"/>
  <c r="Q47" i="3"/>
  <c r="P47" i="3"/>
  <c r="O47" i="3"/>
  <c r="T47" i="3"/>
  <c r="M47" i="3"/>
  <c r="K47" i="3"/>
  <c r="V47" i="3"/>
  <c r="N47" i="3"/>
  <c r="G47" i="3"/>
  <c r="F47" i="3"/>
  <c r="E47" i="3"/>
  <c r="H47" i="3"/>
  <c r="R26" i="3"/>
  <c r="Q26" i="3"/>
  <c r="P26" i="3"/>
  <c r="O26" i="3"/>
  <c r="U26" i="3"/>
  <c r="L26" i="3"/>
  <c r="T26" i="3"/>
  <c r="V26" i="3"/>
  <c r="J26" i="3"/>
  <c r="S26" i="3"/>
  <c r="N26" i="3"/>
  <c r="K26" i="3"/>
  <c r="H26" i="3"/>
  <c r="F26" i="3"/>
  <c r="E26" i="3"/>
  <c r="H115" i="3"/>
  <c r="Q117" i="3"/>
  <c r="V117" i="3"/>
  <c r="S117" i="3"/>
  <c r="U117" i="3"/>
  <c r="N117" i="3"/>
  <c r="P117" i="3"/>
  <c r="O117" i="3"/>
  <c r="M117" i="3"/>
  <c r="L117" i="3"/>
  <c r="H117" i="3"/>
  <c r="T117" i="3"/>
  <c r="G117" i="3"/>
  <c r="E117" i="3"/>
  <c r="R117" i="3"/>
  <c r="J117" i="3"/>
  <c r="Q31" i="3"/>
  <c r="P31" i="3"/>
  <c r="N31" i="3"/>
  <c r="U31" i="3"/>
  <c r="V31" i="3"/>
  <c r="K31" i="3"/>
  <c r="R31" i="3"/>
  <c r="M31" i="3"/>
  <c r="S31" i="3"/>
  <c r="O31" i="3"/>
  <c r="J31" i="3"/>
  <c r="H31" i="3"/>
  <c r="G31" i="3"/>
  <c r="E31" i="3"/>
  <c r="L31" i="3"/>
  <c r="D15" i="3"/>
  <c r="H9" i="3"/>
  <c r="P63" i="3"/>
  <c r="U63" i="3"/>
  <c r="V63" i="3"/>
  <c r="N63" i="3"/>
  <c r="T63" i="3"/>
  <c r="M63" i="3"/>
  <c r="Q63" i="3"/>
  <c r="L63" i="3"/>
  <c r="K63" i="3"/>
  <c r="S63" i="3"/>
  <c r="G63" i="3"/>
  <c r="F63" i="3"/>
  <c r="D63" i="3"/>
  <c r="P61" i="3"/>
  <c r="T61" i="3"/>
  <c r="U61" i="3"/>
  <c r="V61" i="3"/>
  <c r="N61" i="3"/>
  <c r="L61" i="3"/>
  <c r="K61" i="3"/>
  <c r="O61" i="3"/>
  <c r="M61" i="3"/>
  <c r="G61" i="3"/>
  <c r="F61" i="3"/>
  <c r="S61" i="3"/>
  <c r="J61" i="3"/>
  <c r="D61" i="3"/>
  <c r="Q61" i="3"/>
  <c r="C17" i="3"/>
  <c r="E115" i="3"/>
  <c r="N2" i="3"/>
  <c r="V65" i="3"/>
  <c r="N65" i="3"/>
  <c r="M65" i="3"/>
  <c r="T65" i="3"/>
  <c r="P65" i="3"/>
  <c r="R65" i="3"/>
  <c r="O65" i="3"/>
  <c r="S65" i="3"/>
  <c r="H65" i="3"/>
  <c r="U65" i="3"/>
  <c r="F65" i="3"/>
  <c r="Q65" i="3"/>
  <c r="E65" i="3"/>
  <c r="C65" i="3"/>
  <c r="O41" i="3"/>
  <c r="V41" i="3"/>
  <c r="N41" i="3"/>
  <c r="M41" i="3"/>
  <c r="S41" i="3"/>
  <c r="R41" i="3"/>
  <c r="U41" i="3"/>
  <c r="P41" i="3"/>
  <c r="T41" i="3"/>
  <c r="J41" i="3"/>
  <c r="H41" i="3"/>
  <c r="F41" i="3"/>
  <c r="E41" i="3"/>
  <c r="K41" i="3"/>
  <c r="C41" i="3"/>
  <c r="O51" i="3"/>
  <c r="V51" i="3"/>
  <c r="P51" i="3"/>
  <c r="Q51" i="3"/>
  <c r="M51" i="3"/>
  <c r="R51" i="3"/>
  <c r="S51" i="3"/>
  <c r="U51" i="3"/>
  <c r="L51" i="3"/>
  <c r="N51" i="3"/>
  <c r="H51" i="3"/>
  <c r="F51" i="3"/>
  <c r="K51" i="3"/>
  <c r="E51" i="3"/>
  <c r="C51" i="3"/>
  <c r="C68" i="3"/>
  <c r="D54" i="3"/>
  <c r="F24" i="3"/>
  <c r="H63" i="3"/>
  <c r="H92" i="3"/>
  <c r="H71" i="3"/>
  <c r="J9" i="3"/>
  <c r="K114" i="3"/>
  <c r="L4" i="3"/>
  <c r="T115" i="3"/>
  <c r="U69" i="3"/>
  <c r="M69" i="3"/>
  <c r="L69" i="3"/>
  <c r="V69" i="3"/>
  <c r="Q69" i="3"/>
  <c r="R69" i="3"/>
  <c r="S69" i="3"/>
  <c r="N69" i="3"/>
  <c r="G69" i="3"/>
  <c r="K69" i="3"/>
  <c r="E69" i="3"/>
  <c r="D69" i="3"/>
  <c r="J69" i="3"/>
  <c r="C79" i="3"/>
  <c r="D65" i="3"/>
  <c r="D47" i="3"/>
  <c r="D27" i="3"/>
  <c r="E114" i="3"/>
  <c r="E10" i="3"/>
  <c r="E61" i="3"/>
  <c r="F113" i="3"/>
  <c r="F23" i="3"/>
  <c r="G7" i="3"/>
  <c r="G98" i="3"/>
  <c r="G92" i="3"/>
  <c r="G34" i="3"/>
  <c r="H57" i="3"/>
  <c r="H106" i="3"/>
  <c r="J103" i="3"/>
  <c r="J108" i="3"/>
  <c r="J46" i="3"/>
  <c r="K66" i="3"/>
  <c r="K108" i="3"/>
  <c r="K11" i="3"/>
  <c r="L40" i="3"/>
  <c r="M28" i="3"/>
  <c r="M18" i="3"/>
  <c r="N81" i="3"/>
  <c r="P97" i="3"/>
  <c r="T69" i="3"/>
  <c r="U47" i="3"/>
  <c r="S67" i="3"/>
  <c r="R67" i="3"/>
  <c r="Q67" i="3"/>
  <c r="P67" i="3"/>
  <c r="T67" i="3"/>
  <c r="U67" i="3"/>
  <c r="V67" i="3"/>
  <c r="M67" i="3"/>
  <c r="K67" i="3"/>
  <c r="L67" i="3"/>
  <c r="O67" i="3"/>
  <c r="G67" i="3"/>
  <c r="N67" i="3"/>
  <c r="F67" i="3"/>
  <c r="R44" i="3"/>
  <c r="Q44" i="3"/>
  <c r="P44" i="3"/>
  <c r="O44" i="3"/>
  <c r="S44" i="3"/>
  <c r="L44" i="3"/>
  <c r="N44" i="3"/>
  <c r="J44" i="3"/>
  <c r="U44" i="3"/>
  <c r="H44" i="3"/>
  <c r="T44" i="3"/>
  <c r="F44" i="3"/>
  <c r="M44" i="3"/>
  <c r="K44" i="3"/>
  <c r="R111" i="3"/>
  <c r="Q111" i="3"/>
  <c r="P111" i="3"/>
  <c r="O111" i="3"/>
  <c r="T111" i="3"/>
  <c r="U111" i="3"/>
  <c r="V111" i="3"/>
  <c r="L111" i="3"/>
  <c r="J111" i="3"/>
  <c r="S111" i="3"/>
  <c r="K111" i="3"/>
  <c r="H111" i="3"/>
  <c r="F111" i="3"/>
  <c r="E111" i="3"/>
  <c r="C67" i="3"/>
  <c r="H61" i="3"/>
  <c r="V25" i="3"/>
  <c r="T25" i="3"/>
  <c r="N25" i="3"/>
  <c r="U25" i="3"/>
  <c r="M25" i="3"/>
  <c r="O25" i="3"/>
  <c r="Q25" i="3"/>
  <c r="R25" i="3"/>
  <c r="P25" i="3"/>
  <c r="L25" i="3"/>
  <c r="H25" i="3"/>
  <c r="F25" i="3"/>
  <c r="K25" i="3"/>
  <c r="E25" i="3"/>
  <c r="S25" i="3"/>
  <c r="C25" i="3"/>
  <c r="J25" i="3"/>
  <c r="O78" i="3"/>
  <c r="V78" i="3"/>
  <c r="S78" i="3"/>
  <c r="P78" i="3"/>
  <c r="N78" i="3"/>
  <c r="T78" i="3"/>
  <c r="M78" i="3"/>
  <c r="U78" i="3"/>
  <c r="Q78" i="3"/>
  <c r="L78" i="3"/>
  <c r="H78" i="3"/>
  <c r="R78" i="3"/>
  <c r="F78" i="3"/>
  <c r="E78" i="3"/>
  <c r="C78" i="3"/>
  <c r="O58" i="3"/>
  <c r="V58" i="3"/>
  <c r="U58" i="3"/>
  <c r="M58" i="3"/>
  <c r="N58" i="3"/>
  <c r="T58" i="3"/>
  <c r="Q58" i="3"/>
  <c r="H58" i="3"/>
  <c r="F58" i="3"/>
  <c r="P58" i="3"/>
  <c r="E58" i="3"/>
  <c r="S58" i="3"/>
  <c r="J58" i="3"/>
  <c r="C58" i="3"/>
  <c r="L58" i="3"/>
  <c r="O75" i="3"/>
  <c r="V75" i="3"/>
  <c r="M75" i="3"/>
  <c r="P75" i="3"/>
  <c r="S75" i="3"/>
  <c r="U75" i="3"/>
  <c r="K75" i="3"/>
  <c r="L75" i="3"/>
  <c r="J75" i="3"/>
  <c r="H75" i="3"/>
  <c r="Q75" i="3"/>
  <c r="F75" i="3"/>
  <c r="E75" i="3"/>
  <c r="C75" i="3"/>
  <c r="T75" i="3"/>
  <c r="C114" i="3"/>
  <c r="E56" i="3"/>
  <c r="F37" i="3"/>
  <c r="G25" i="3"/>
  <c r="J67" i="3"/>
  <c r="K2" i="3"/>
  <c r="O4" i="3"/>
  <c r="R63" i="3"/>
  <c r="C69" i="3"/>
  <c r="C44" i="3"/>
  <c r="D38" i="3"/>
  <c r="D98" i="3"/>
  <c r="D41" i="3"/>
  <c r="D71" i="3"/>
  <c r="E23" i="3"/>
  <c r="V95" i="3"/>
  <c r="T95" i="3"/>
  <c r="U95" i="3"/>
  <c r="Q95" i="3"/>
  <c r="N95" i="3"/>
  <c r="R95" i="3"/>
  <c r="S95" i="3"/>
  <c r="P95" i="3"/>
  <c r="L95" i="3"/>
  <c r="F95" i="3"/>
  <c r="K95" i="3"/>
  <c r="D95" i="3"/>
  <c r="C95" i="3"/>
  <c r="O95" i="3"/>
  <c r="V53" i="3"/>
  <c r="T53" i="3"/>
  <c r="Q53" i="3"/>
  <c r="R53" i="3"/>
  <c r="S53" i="3"/>
  <c r="U53" i="3"/>
  <c r="O53" i="3"/>
  <c r="N53" i="3"/>
  <c r="L53" i="3"/>
  <c r="F53" i="3"/>
  <c r="D53" i="3"/>
  <c r="C53" i="3"/>
  <c r="M53" i="3"/>
  <c r="K53" i="3"/>
  <c r="J53" i="3"/>
  <c r="V20" i="3"/>
  <c r="T20" i="3"/>
  <c r="L20" i="3"/>
  <c r="P20" i="3"/>
  <c r="Q20" i="3"/>
  <c r="R20" i="3"/>
  <c r="U20" i="3"/>
  <c r="F20" i="3"/>
  <c r="N20" i="3"/>
  <c r="D20" i="3"/>
  <c r="C20" i="3"/>
  <c r="V110" i="3"/>
  <c r="T110" i="3"/>
  <c r="S110" i="3"/>
  <c r="L110" i="3"/>
  <c r="U110" i="3"/>
  <c r="O110" i="3"/>
  <c r="Q110" i="3"/>
  <c r="R110" i="3"/>
  <c r="F110" i="3"/>
  <c r="P110" i="3"/>
  <c r="K110" i="3"/>
  <c r="D110" i="3"/>
  <c r="C110" i="3"/>
  <c r="M110" i="3"/>
  <c r="V93" i="3"/>
  <c r="T93" i="3"/>
  <c r="L93" i="3"/>
  <c r="S93" i="3"/>
  <c r="P93" i="3"/>
  <c r="O93" i="3"/>
  <c r="N93" i="3"/>
  <c r="Q93" i="3"/>
  <c r="F93" i="3"/>
  <c r="J93" i="3"/>
  <c r="D93" i="3"/>
  <c r="R93" i="3"/>
  <c r="C93" i="3"/>
  <c r="K93" i="3"/>
  <c r="V3" i="3"/>
  <c r="T3" i="3"/>
  <c r="L3" i="3"/>
  <c r="U3" i="3"/>
  <c r="Q3" i="3"/>
  <c r="R3" i="3"/>
  <c r="S3" i="3"/>
  <c r="N3" i="3"/>
  <c r="O3" i="3"/>
  <c r="F3" i="3"/>
  <c r="D3" i="3"/>
  <c r="C3" i="3"/>
  <c r="M3" i="3"/>
  <c r="J3" i="3"/>
  <c r="V35" i="3"/>
  <c r="T35" i="3"/>
  <c r="L35" i="3"/>
  <c r="Q35" i="3"/>
  <c r="K35" i="3"/>
  <c r="R35" i="3"/>
  <c r="S35" i="3"/>
  <c r="O35" i="3"/>
  <c r="U35" i="3"/>
  <c r="P35" i="3"/>
  <c r="F35" i="3"/>
  <c r="D35" i="3"/>
  <c r="C35" i="3"/>
  <c r="V104" i="3"/>
  <c r="T104" i="3"/>
  <c r="N104" i="3"/>
  <c r="L104" i="3"/>
  <c r="O104" i="3"/>
  <c r="K104" i="3"/>
  <c r="Q104" i="3"/>
  <c r="P104" i="3"/>
  <c r="F104" i="3"/>
  <c r="S104" i="3"/>
  <c r="J104" i="3"/>
  <c r="D104" i="3"/>
  <c r="C104" i="3"/>
  <c r="M104" i="3"/>
  <c r="U104" i="3"/>
  <c r="V88" i="3"/>
  <c r="T88" i="3"/>
  <c r="R88" i="3"/>
  <c r="L88" i="3"/>
  <c r="S88" i="3"/>
  <c r="N88" i="3"/>
  <c r="K88" i="3"/>
  <c r="Q88" i="3"/>
  <c r="P88" i="3"/>
  <c r="U88" i="3"/>
  <c r="F88" i="3"/>
  <c r="D88" i="3"/>
  <c r="O88" i="3"/>
  <c r="C88" i="3"/>
  <c r="J88" i="3"/>
  <c r="V89" i="3"/>
  <c r="T89" i="3"/>
  <c r="L89" i="3"/>
  <c r="K89" i="3"/>
  <c r="R89" i="3"/>
  <c r="O89" i="3"/>
  <c r="U89" i="3"/>
  <c r="N89" i="3"/>
  <c r="S89" i="3"/>
  <c r="F89" i="3"/>
  <c r="Q89" i="3"/>
  <c r="D89" i="3"/>
  <c r="C89" i="3"/>
  <c r="M89" i="3"/>
  <c r="C64" i="3"/>
  <c r="C19" i="3"/>
  <c r="C109" i="3"/>
  <c r="C4" i="3"/>
  <c r="D122" i="3"/>
  <c r="D2" i="3"/>
  <c r="D14" i="3"/>
  <c r="D26" i="3"/>
  <c r="D121" i="3"/>
  <c r="D111" i="3"/>
  <c r="E95" i="3"/>
  <c r="E42" i="3"/>
  <c r="E93" i="3"/>
  <c r="E101" i="3"/>
  <c r="E104" i="3"/>
  <c r="E34" i="3"/>
  <c r="F69" i="3"/>
  <c r="F98" i="3"/>
  <c r="F92" i="3"/>
  <c r="F34" i="3"/>
  <c r="G57" i="3"/>
  <c r="G65" i="3"/>
  <c r="G104" i="3"/>
  <c r="G111" i="3"/>
  <c r="H20" i="3"/>
  <c r="H114" i="3"/>
  <c r="H10" i="3"/>
  <c r="J122" i="3"/>
  <c r="J63" i="3"/>
  <c r="J47" i="3"/>
  <c r="J17" i="3"/>
  <c r="K118" i="3"/>
  <c r="K78" i="3"/>
  <c r="L19" i="3"/>
  <c r="L23" i="3"/>
  <c r="M60" i="3"/>
  <c r="O69" i="3"/>
  <c r="R61" i="3"/>
  <c r="T57" i="3"/>
  <c r="U13" i="3"/>
  <c r="S38" i="3"/>
  <c r="R38" i="3"/>
  <c r="Q38" i="3"/>
  <c r="P38" i="3"/>
  <c r="M38" i="3"/>
  <c r="U38" i="3"/>
  <c r="K38" i="3"/>
  <c r="T38" i="3"/>
  <c r="O38" i="3"/>
  <c r="G38" i="3"/>
  <c r="F38" i="3"/>
  <c r="S71" i="3"/>
  <c r="R71" i="3"/>
  <c r="Q71" i="3"/>
  <c r="P71" i="3"/>
  <c r="T71" i="3"/>
  <c r="U71" i="3"/>
  <c r="V71" i="3"/>
  <c r="M71" i="3"/>
  <c r="O71" i="3"/>
  <c r="N71" i="3"/>
  <c r="J71" i="3"/>
  <c r="G71" i="3"/>
  <c r="F71" i="3"/>
  <c r="J38" i="3"/>
  <c r="L38" i="3"/>
  <c r="R77" i="3"/>
  <c r="Q77" i="3"/>
  <c r="P77" i="3"/>
  <c r="O77" i="3"/>
  <c r="S77" i="3"/>
  <c r="T77" i="3"/>
  <c r="V77" i="3"/>
  <c r="L77" i="3"/>
  <c r="J77" i="3"/>
  <c r="U77" i="3"/>
  <c r="N77" i="3"/>
  <c r="M77" i="3"/>
  <c r="H77" i="3"/>
  <c r="F77" i="3"/>
  <c r="K77" i="3"/>
  <c r="R62" i="3"/>
  <c r="Q62" i="3"/>
  <c r="P62" i="3"/>
  <c r="O62" i="3"/>
  <c r="N62" i="3"/>
  <c r="L62" i="3"/>
  <c r="T62" i="3"/>
  <c r="J62" i="3"/>
  <c r="V62" i="3"/>
  <c r="K62" i="3"/>
  <c r="S62" i="3"/>
  <c r="M62" i="3"/>
  <c r="U62" i="3"/>
  <c r="H62" i="3"/>
  <c r="F62" i="3"/>
  <c r="E62" i="3"/>
  <c r="Q113" i="3"/>
  <c r="R113" i="3"/>
  <c r="S113" i="3"/>
  <c r="T113" i="3"/>
  <c r="U113" i="3"/>
  <c r="O113" i="3"/>
  <c r="N113" i="3"/>
  <c r="V113" i="3"/>
  <c r="M113" i="3"/>
  <c r="L113" i="3"/>
  <c r="H113" i="3"/>
  <c r="G113" i="3"/>
  <c r="K113" i="3"/>
  <c r="E113" i="3"/>
  <c r="Q45" i="3"/>
  <c r="P45" i="3"/>
  <c r="N45" i="3"/>
  <c r="K45" i="3"/>
  <c r="R45" i="3"/>
  <c r="O45" i="3"/>
  <c r="S45" i="3"/>
  <c r="U45" i="3"/>
  <c r="M45" i="3"/>
  <c r="T45" i="3"/>
  <c r="L45" i="3"/>
  <c r="J45" i="3"/>
  <c r="H45" i="3"/>
  <c r="V45" i="3"/>
  <c r="G45" i="3"/>
  <c r="E45" i="3"/>
  <c r="C56" i="3"/>
  <c r="P22" i="3"/>
  <c r="Q22" i="3"/>
  <c r="N22" i="3"/>
  <c r="R22" i="3"/>
  <c r="U22" i="3"/>
  <c r="O22" i="3"/>
  <c r="L22" i="3"/>
  <c r="S22" i="3"/>
  <c r="M22" i="3"/>
  <c r="J22" i="3"/>
  <c r="G22" i="3"/>
  <c r="F22" i="3"/>
  <c r="T22" i="3"/>
  <c r="K22" i="3"/>
  <c r="D22" i="3"/>
  <c r="V22" i="3"/>
  <c r="C113" i="3"/>
  <c r="G77" i="3"/>
  <c r="H15" i="3"/>
  <c r="V86" i="3"/>
  <c r="U86" i="3"/>
  <c r="S86" i="3"/>
  <c r="P86" i="3"/>
  <c r="R86" i="3"/>
  <c r="M86" i="3"/>
  <c r="Q86" i="3"/>
  <c r="O86" i="3"/>
  <c r="N86" i="3"/>
  <c r="K86" i="3"/>
  <c r="C86" i="3"/>
  <c r="D24" i="3"/>
  <c r="E57" i="3"/>
  <c r="E44" i="3"/>
  <c r="G56" i="3"/>
  <c r="H86" i="3"/>
  <c r="H13" i="3"/>
  <c r="J65" i="3"/>
  <c r="K76" i="3"/>
  <c r="K106" i="3"/>
  <c r="L91" i="3"/>
  <c r="M96" i="3"/>
  <c r="M88" i="3"/>
  <c r="O63" i="3"/>
  <c r="P69" i="3"/>
  <c r="Q118" i="3"/>
  <c r="R58" i="3"/>
  <c r="T2" i="3"/>
  <c r="V38" i="3"/>
  <c r="D115" i="3"/>
  <c r="D67" i="3"/>
  <c r="D78" i="3"/>
  <c r="D46" i="3"/>
  <c r="D75" i="3"/>
  <c r="E22" i="3"/>
  <c r="E71" i="3"/>
  <c r="F31" i="3"/>
  <c r="G86" i="3"/>
  <c r="G101" i="3"/>
  <c r="G89" i="3"/>
  <c r="H38" i="3"/>
  <c r="H93" i="3"/>
  <c r="H120" i="3"/>
  <c r="H27" i="3"/>
  <c r="J49" i="3"/>
  <c r="J51" i="3"/>
  <c r="K65" i="3"/>
  <c r="K3" i="3"/>
  <c r="L105" i="3"/>
  <c r="O20" i="3"/>
  <c r="P53" i="3"/>
  <c r="R104" i="3"/>
  <c r="T86" i="3"/>
  <c r="S115" i="3"/>
  <c r="R115" i="3"/>
  <c r="Q115" i="3"/>
  <c r="P115" i="3"/>
  <c r="U115" i="3"/>
  <c r="M115" i="3"/>
  <c r="O115" i="3"/>
  <c r="K115" i="3"/>
  <c r="V115" i="3"/>
  <c r="N115" i="3"/>
  <c r="L115" i="3"/>
  <c r="G115" i="3"/>
  <c r="F115" i="3"/>
  <c r="S13" i="3"/>
  <c r="R13" i="3"/>
  <c r="Q13" i="3"/>
  <c r="P13" i="3"/>
  <c r="V13" i="3"/>
  <c r="M13" i="3"/>
  <c r="O13" i="3"/>
  <c r="K13" i="3"/>
  <c r="T13" i="3"/>
  <c r="L13" i="3"/>
  <c r="J13" i="3"/>
  <c r="G13" i="3"/>
  <c r="F13" i="3"/>
  <c r="R2" i="3"/>
  <c r="Q2" i="3"/>
  <c r="P2" i="3"/>
  <c r="O2" i="3"/>
  <c r="L2" i="3"/>
  <c r="U2" i="3"/>
  <c r="S2" i="3"/>
  <c r="J2" i="3"/>
  <c r="H2" i="3"/>
  <c r="F2" i="3"/>
  <c r="R8" i="3"/>
  <c r="Q8" i="3"/>
  <c r="P8" i="3"/>
  <c r="O8" i="3"/>
  <c r="L8" i="3"/>
  <c r="V8" i="3"/>
  <c r="J8" i="3"/>
  <c r="S8" i="3"/>
  <c r="U8" i="3"/>
  <c r="M8" i="3"/>
  <c r="T8" i="3"/>
  <c r="H8" i="3"/>
  <c r="F8" i="3"/>
  <c r="K8" i="3"/>
  <c r="E8" i="3"/>
  <c r="Q54" i="3"/>
  <c r="T54" i="3"/>
  <c r="U54" i="3"/>
  <c r="V54" i="3"/>
  <c r="M54" i="3"/>
  <c r="O54" i="3"/>
  <c r="J54" i="3"/>
  <c r="L54" i="3"/>
  <c r="K54" i="3"/>
  <c r="S54" i="3"/>
  <c r="H54" i="3"/>
  <c r="N54" i="3"/>
  <c r="G54" i="3"/>
  <c r="P54" i="3"/>
  <c r="E54" i="3"/>
  <c r="Q4" i="3"/>
  <c r="P4" i="3"/>
  <c r="N4" i="3"/>
  <c r="S4" i="3"/>
  <c r="T4" i="3"/>
  <c r="U4" i="3"/>
  <c r="V4" i="3"/>
  <c r="K4" i="3"/>
  <c r="R4" i="3"/>
  <c r="H4" i="3"/>
  <c r="G4" i="3"/>
  <c r="M4" i="3"/>
  <c r="E4" i="3"/>
  <c r="J4" i="3"/>
  <c r="C62" i="3"/>
  <c r="G26" i="3"/>
  <c r="M2" i="3"/>
  <c r="P114" i="3"/>
  <c r="N114" i="3"/>
  <c r="U114" i="3"/>
  <c r="O114" i="3"/>
  <c r="T114" i="3"/>
  <c r="L114" i="3"/>
  <c r="V114" i="3"/>
  <c r="Q114" i="3"/>
  <c r="G114" i="3"/>
  <c r="F114" i="3"/>
  <c r="R114" i="3"/>
  <c r="J114" i="3"/>
  <c r="D114" i="3"/>
  <c r="P60" i="3"/>
  <c r="Q60" i="3"/>
  <c r="T60" i="3"/>
  <c r="O60" i="3"/>
  <c r="V60" i="3"/>
  <c r="R60" i="3"/>
  <c r="K60" i="3"/>
  <c r="S60" i="3"/>
  <c r="L60" i="3"/>
  <c r="N60" i="3"/>
  <c r="U60" i="3"/>
  <c r="G60" i="3"/>
  <c r="F60" i="3"/>
  <c r="D60" i="3"/>
  <c r="C117" i="3"/>
  <c r="E67" i="3"/>
  <c r="K117" i="3"/>
  <c r="R54" i="3"/>
  <c r="O108" i="3"/>
  <c r="V108" i="3"/>
  <c r="N108" i="3"/>
  <c r="M108" i="3"/>
  <c r="Q108" i="3"/>
  <c r="T108" i="3"/>
  <c r="P108" i="3"/>
  <c r="L108" i="3"/>
  <c r="H108" i="3"/>
  <c r="F108" i="3"/>
  <c r="E108" i="3"/>
  <c r="R108" i="3"/>
  <c r="C108" i="3"/>
  <c r="C60" i="3"/>
  <c r="V37" i="3"/>
  <c r="U37" i="3"/>
  <c r="S37" i="3"/>
  <c r="T37" i="3"/>
  <c r="Q37" i="3"/>
  <c r="R37" i="3"/>
  <c r="M37" i="3"/>
  <c r="K37" i="3"/>
  <c r="P37" i="3"/>
  <c r="C37" i="3"/>
  <c r="L37" i="3"/>
  <c r="V90" i="3"/>
  <c r="U90" i="3"/>
  <c r="S90" i="3"/>
  <c r="Q90" i="3"/>
  <c r="R90" i="3"/>
  <c r="P90" i="3"/>
  <c r="M90" i="3"/>
  <c r="K90" i="3"/>
  <c r="C90" i="3"/>
  <c r="V16" i="3"/>
  <c r="U16" i="3"/>
  <c r="T16" i="3"/>
  <c r="S16" i="3"/>
  <c r="Q16" i="3"/>
  <c r="R16" i="3"/>
  <c r="L16" i="3"/>
  <c r="P16" i="3"/>
  <c r="K16" i="3"/>
  <c r="J16" i="3"/>
  <c r="O16" i="3"/>
  <c r="V98" i="3"/>
  <c r="U98" i="3"/>
  <c r="T98" i="3"/>
  <c r="S98" i="3"/>
  <c r="Q98" i="3"/>
  <c r="P98" i="3"/>
  <c r="R98" i="3"/>
  <c r="K98" i="3"/>
  <c r="O98" i="3"/>
  <c r="M98" i="3"/>
  <c r="L98" i="3"/>
  <c r="V32" i="3"/>
  <c r="U32" i="3"/>
  <c r="T32" i="3"/>
  <c r="S32" i="3"/>
  <c r="Q32" i="3"/>
  <c r="R32" i="3"/>
  <c r="P32" i="3"/>
  <c r="L32" i="3"/>
  <c r="K32" i="3"/>
  <c r="N32" i="3"/>
  <c r="D62" i="3"/>
  <c r="E16" i="3"/>
  <c r="E15" i="3"/>
  <c r="E110" i="3"/>
  <c r="E120" i="3"/>
  <c r="E27" i="3"/>
  <c r="E106" i="3"/>
  <c r="F16" i="3"/>
  <c r="F86" i="3"/>
  <c r="F117" i="3"/>
  <c r="G93" i="3"/>
  <c r="G8" i="3"/>
  <c r="G27" i="3"/>
  <c r="H118" i="3"/>
  <c r="H91" i="3"/>
  <c r="J113" i="3"/>
  <c r="J20" i="3"/>
  <c r="J78" i="3"/>
  <c r="L71" i="3"/>
  <c r="M93" i="3"/>
  <c r="N13" i="3"/>
  <c r="T120" i="3"/>
  <c r="S42" i="3"/>
  <c r="R42" i="3"/>
  <c r="Q42" i="3"/>
  <c r="P42" i="3"/>
  <c r="M42" i="3"/>
  <c r="V42" i="3"/>
  <c r="O42" i="3"/>
  <c r="K42" i="3"/>
  <c r="N42" i="3"/>
  <c r="L42" i="3"/>
  <c r="U42" i="3"/>
  <c r="G42" i="3"/>
  <c r="T42" i="3"/>
  <c r="F42" i="3"/>
  <c r="S9" i="3"/>
  <c r="R9" i="3"/>
  <c r="Q9" i="3"/>
  <c r="P9" i="3"/>
  <c r="T9" i="3"/>
  <c r="V9" i="3"/>
  <c r="O9" i="3"/>
  <c r="N9" i="3"/>
  <c r="M9" i="3"/>
  <c r="U9" i="3"/>
  <c r="L9" i="3"/>
  <c r="K9" i="3"/>
  <c r="G9" i="3"/>
  <c r="F9" i="3"/>
  <c r="R7" i="3"/>
  <c r="Q7" i="3"/>
  <c r="P7" i="3"/>
  <c r="O7" i="3"/>
  <c r="S7" i="3"/>
  <c r="T7" i="3"/>
  <c r="U7" i="3"/>
  <c r="V7" i="3"/>
  <c r="L7" i="3"/>
  <c r="J7" i="3"/>
  <c r="M7" i="3"/>
  <c r="K7" i="3"/>
  <c r="H7" i="3"/>
  <c r="N7" i="3"/>
  <c r="F7" i="3"/>
  <c r="R79" i="3"/>
  <c r="Q79" i="3"/>
  <c r="P79" i="3"/>
  <c r="O79" i="3"/>
  <c r="S79" i="3"/>
  <c r="T79" i="3"/>
  <c r="U79" i="3"/>
  <c r="L79" i="3"/>
  <c r="J79" i="3"/>
  <c r="N79" i="3"/>
  <c r="H79" i="3"/>
  <c r="F79" i="3"/>
  <c r="M79" i="3"/>
  <c r="E79" i="3"/>
  <c r="Q66" i="3"/>
  <c r="P66" i="3"/>
  <c r="R66" i="3"/>
  <c r="U66" i="3"/>
  <c r="S66" i="3"/>
  <c r="M66" i="3"/>
  <c r="T66" i="3"/>
  <c r="O66" i="3"/>
  <c r="V66" i="3"/>
  <c r="N66" i="3"/>
  <c r="H66" i="3"/>
  <c r="G66" i="3"/>
  <c r="E66" i="3"/>
  <c r="Q24" i="3"/>
  <c r="O24" i="3"/>
  <c r="R24" i="3"/>
  <c r="P24" i="3"/>
  <c r="S24" i="3"/>
  <c r="T24" i="3"/>
  <c r="V24" i="3"/>
  <c r="M24" i="3"/>
  <c r="U24" i="3"/>
  <c r="N24" i="3"/>
  <c r="K24" i="3"/>
  <c r="H24" i="3"/>
  <c r="G24" i="3"/>
  <c r="E24" i="3"/>
  <c r="L24" i="3"/>
  <c r="C77" i="3"/>
  <c r="N38" i="3"/>
  <c r="P68" i="3"/>
  <c r="S68" i="3"/>
  <c r="T68" i="3"/>
  <c r="N68" i="3"/>
  <c r="U68" i="3"/>
  <c r="V68" i="3"/>
  <c r="O68" i="3"/>
  <c r="Q68" i="3"/>
  <c r="L68" i="3"/>
  <c r="R68" i="3"/>
  <c r="G68" i="3"/>
  <c r="F68" i="3"/>
  <c r="K68" i="3"/>
  <c r="D68" i="3"/>
  <c r="P49" i="3"/>
  <c r="R49" i="3"/>
  <c r="S49" i="3"/>
  <c r="N49" i="3"/>
  <c r="T49" i="3"/>
  <c r="U49" i="3"/>
  <c r="V49" i="3"/>
  <c r="K49" i="3"/>
  <c r="O49" i="3"/>
  <c r="G49" i="3"/>
  <c r="F49" i="3"/>
  <c r="L49" i="3"/>
  <c r="D49" i="3"/>
  <c r="M49" i="3"/>
  <c r="P106" i="3"/>
  <c r="V106" i="3"/>
  <c r="N106" i="3"/>
  <c r="M106" i="3"/>
  <c r="S106" i="3"/>
  <c r="O106" i="3"/>
  <c r="U106" i="3"/>
  <c r="J106" i="3"/>
  <c r="G106" i="3"/>
  <c r="Q106" i="3"/>
  <c r="F106" i="3"/>
  <c r="L106" i="3"/>
  <c r="D106" i="3"/>
  <c r="D7" i="3"/>
  <c r="D8" i="3"/>
  <c r="V76" i="3"/>
  <c r="P76" i="3"/>
  <c r="N76" i="3"/>
  <c r="M76" i="3"/>
  <c r="Q76" i="3"/>
  <c r="T76" i="3"/>
  <c r="O76" i="3"/>
  <c r="S76" i="3"/>
  <c r="H76" i="3"/>
  <c r="F76" i="3"/>
  <c r="U76" i="3"/>
  <c r="E76" i="3"/>
  <c r="L76" i="3"/>
  <c r="C76" i="3"/>
  <c r="V80" i="3"/>
  <c r="U80" i="3"/>
  <c r="S80" i="3"/>
  <c r="R80" i="3"/>
  <c r="T80" i="3"/>
  <c r="O80" i="3"/>
  <c r="N80" i="3"/>
  <c r="K80" i="3"/>
  <c r="C80" i="3"/>
  <c r="M80" i="3"/>
  <c r="L80" i="3"/>
  <c r="J80" i="3"/>
  <c r="Q80" i="3"/>
  <c r="V92" i="3"/>
  <c r="U92" i="3"/>
  <c r="S92" i="3"/>
  <c r="T92" i="3"/>
  <c r="Q92" i="3"/>
  <c r="R92" i="3"/>
  <c r="N92" i="3"/>
  <c r="P92" i="3"/>
  <c r="K92" i="3"/>
  <c r="O92" i="3"/>
  <c r="C92" i="3"/>
  <c r="M92" i="3"/>
  <c r="L92" i="3"/>
  <c r="J92" i="3"/>
  <c r="C61" i="3"/>
  <c r="G75" i="3"/>
  <c r="V28" i="3"/>
  <c r="U28" i="3"/>
  <c r="T28" i="3"/>
  <c r="S28" i="3"/>
  <c r="Q28" i="3"/>
  <c r="O28" i="3"/>
  <c r="P28" i="3"/>
  <c r="R28" i="3"/>
  <c r="N28" i="3"/>
  <c r="K28" i="3"/>
  <c r="L28" i="3"/>
  <c r="J28" i="3"/>
  <c r="V10" i="3"/>
  <c r="U10" i="3"/>
  <c r="T10" i="3"/>
  <c r="S10" i="3"/>
  <c r="Q10" i="3"/>
  <c r="R10" i="3"/>
  <c r="N10" i="3"/>
  <c r="O10" i="3"/>
  <c r="L10" i="3"/>
  <c r="P10" i="3"/>
  <c r="K10" i="3"/>
  <c r="M10" i="3"/>
  <c r="V23" i="3"/>
  <c r="U23" i="3"/>
  <c r="T23" i="3"/>
  <c r="S23" i="3"/>
  <c r="Q23" i="3"/>
  <c r="O23" i="3"/>
  <c r="R23" i="3"/>
  <c r="N23" i="3"/>
  <c r="P23" i="3"/>
  <c r="K23" i="3"/>
  <c r="J23" i="3"/>
  <c r="D77" i="3"/>
  <c r="U122" i="3"/>
  <c r="T122" i="3"/>
  <c r="S122" i="3"/>
  <c r="R122" i="3"/>
  <c r="P122" i="3"/>
  <c r="V122" i="3"/>
  <c r="M122" i="3"/>
  <c r="O122" i="3"/>
  <c r="K122" i="3"/>
  <c r="N122" i="3"/>
  <c r="L122" i="3"/>
  <c r="H122" i="3"/>
  <c r="U82" i="3"/>
  <c r="T82" i="3"/>
  <c r="S82" i="3"/>
  <c r="R82" i="3"/>
  <c r="V82" i="3"/>
  <c r="Q82" i="3"/>
  <c r="P82" i="3"/>
  <c r="K82" i="3"/>
  <c r="M82" i="3"/>
  <c r="J82" i="3"/>
  <c r="O82" i="3"/>
  <c r="H82" i="3"/>
  <c r="U21" i="3"/>
  <c r="T21" i="3"/>
  <c r="S21" i="3"/>
  <c r="R21" i="3"/>
  <c r="O21" i="3"/>
  <c r="N21" i="3"/>
  <c r="V21" i="3"/>
  <c r="K21" i="3"/>
  <c r="P21" i="3"/>
  <c r="M21" i="3"/>
  <c r="L21" i="3"/>
  <c r="J21" i="3"/>
  <c r="Q21" i="3"/>
  <c r="H21" i="3"/>
  <c r="U40" i="3"/>
  <c r="T40" i="3"/>
  <c r="S40" i="3"/>
  <c r="R40" i="3"/>
  <c r="O40" i="3"/>
  <c r="Q40" i="3"/>
  <c r="P40" i="3"/>
  <c r="V40" i="3"/>
  <c r="N40" i="3"/>
  <c r="K40" i="3"/>
  <c r="J40" i="3"/>
  <c r="H40" i="3"/>
  <c r="U14" i="3"/>
  <c r="T14" i="3"/>
  <c r="S14" i="3"/>
  <c r="R14" i="3"/>
  <c r="P14" i="3"/>
  <c r="O14" i="3"/>
  <c r="M14" i="3"/>
  <c r="K14" i="3"/>
  <c r="N14" i="3"/>
  <c r="Q14" i="3"/>
  <c r="L14" i="3"/>
  <c r="V14" i="3"/>
  <c r="H14" i="3"/>
  <c r="U59" i="3"/>
  <c r="T59" i="3"/>
  <c r="S59" i="3"/>
  <c r="R59" i="3"/>
  <c r="Q59" i="3"/>
  <c r="K59" i="3"/>
  <c r="V59" i="3"/>
  <c r="M59" i="3"/>
  <c r="J59" i="3"/>
  <c r="N59" i="3"/>
  <c r="O59" i="3"/>
  <c r="H59" i="3"/>
  <c r="U101" i="3"/>
  <c r="T101" i="3"/>
  <c r="S101" i="3"/>
  <c r="R101" i="3"/>
  <c r="V101" i="3"/>
  <c r="Q101" i="3"/>
  <c r="O101" i="3"/>
  <c r="N101" i="3"/>
  <c r="P101" i="3"/>
  <c r="K101" i="3"/>
  <c r="J101" i="3"/>
  <c r="M101" i="3"/>
  <c r="L101" i="3"/>
  <c r="H101" i="3"/>
  <c r="U119" i="3"/>
  <c r="T119" i="3"/>
  <c r="S119" i="3"/>
  <c r="R119" i="3"/>
  <c r="N119" i="3"/>
  <c r="J119" i="3"/>
  <c r="V119" i="3"/>
  <c r="K119" i="3"/>
  <c r="P119" i="3"/>
  <c r="H119" i="3"/>
  <c r="U121" i="3"/>
  <c r="T121" i="3"/>
  <c r="S121" i="3"/>
  <c r="R121" i="3"/>
  <c r="V121" i="3"/>
  <c r="O121" i="3"/>
  <c r="M121" i="3"/>
  <c r="Q121" i="3"/>
  <c r="P121" i="3"/>
  <c r="J121" i="3"/>
  <c r="L121" i="3"/>
  <c r="N121" i="3"/>
  <c r="K121" i="3"/>
  <c r="H121" i="3"/>
  <c r="U34" i="3"/>
  <c r="T34" i="3"/>
  <c r="S34" i="3"/>
  <c r="R34" i="3"/>
  <c r="P34" i="3"/>
  <c r="V34" i="3"/>
  <c r="N34" i="3"/>
  <c r="M34" i="3"/>
  <c r="J34" i="3"/>
  <c r="O34" i="3"/>
  <c r="Q34" i="3"/>
  <c r="H34" i="3"/>
  <c r="V48" i="3"/>
  <c r="U48" i="3"/>
  <c r="T48" i="3"/>
  <c r="S48" i="3"/>
  <c r="R48" i="3"/>
  <c r="P48" i="3"/>
  <c r="Q48" i="3"/>
  <c r="O48" i="3"/>
  <c r="N48" i="3"/>
  <c r="J48" i="3"/>
  <c r="M48" i="3"/>
  <c r="L48" i="3"/>
  <c r="K48" i="3"/>
  <c r="H48" i="3"/>
  <c r="C38" i="3"/>
  <c r="C63" i="3"/>
  <c r="C98" i="3"/>
  <c r="C47" i="3"/>
  <c r="C27" i="3"/>
  <c r="C71" i="3"/>
  <c r="D113" i="3"/>
  <c r="D117" i="3"/>
  <c r="E82" i="3"/>
  <c r="E7" i="3"/>
  <c r="E37" i="3"/>
  <c r="E59" i="3"/>
  <c r="E35" i="3"/>
  <c r="E121" i="3"/>
  <c r="E89" i="3"/>
  <c r="F82" i="3"/>
  <c r="F109" i="3"/>
  <c r="G2" i="3"/>
  <c r="G28" i="3"/>
  <c r="G91" i="3"/>
  <c r="G41" i="3"/>
  <c r="G121" i="3"/>
  <c r="H42" i="3"/>
  <c r="H35" i="3"/>
  <c r="H60" i="3"/>
  <c r="J68" i="3"/>
  <c r="J86" i="3"/>
  <c r="K20" i="3"/>
  <c r="L82" i="3"/>
  <c r="M68" i="3"/>
  <c r="M111" i="3"/>
  <c r="N8" i="3"/>
  <c r="Q41" i="3"/>
  <c r="R75" i="3"/>
  <c r="T90" i="3"/>
  <c r="V44" i="3"/>
  <c r="S15" i="3"/>
  <c r="R15" i="3"/>
  <c r="Q15" i="3"/>
  <c r="P15" i="3"/>
  <c r="T15" i="3"/>
  <c r="U15" i="3"/>
  <c r="M15" i="3"/>
  <c r="K15" i="3"/>
  <c r="V15" i="3"/>
  <c r="O15" i="3"/>
  <c r="J15" i="3"/>
  <c r="L15" i="3"/>
  <c r="N15" i="3"/>
  <c r="G15" i="3"/>
  <c r="F15" i="3"/>
  <c r="S46" i="3"/>
  <c r="R46" i="3"/>
  <c r="Q46" i="3"/>
  <c r="P46" i="3"/>
  <c r="M46" i="3"/>
  <c r="T46" i="3"/>
  <c r="V46" i="3"/>
  <c r="N46" i="3"/>
  <c r="L46" i="3"/>
  <c r="U46" i="3"/>
  <c r="K46" i="3"/>
  <c r="G46" i="3"/>
  <c r="O46" i="3"/>
  <c r="F46" i="3"/>
  <c r="E38" i="3"/>
  <c r="E46" i="3"/>
  <c r="R56" i="3"/>
  <c r="Q56" i="3"/>
  <c r="P56" i="3"/>
  <c r="O56" i="3"/>
  <c r="U56" i="3"/>
  <c r="V56" i="3"/>
  <c r="L56" i="3"/>
  <c r="S56" i="3"/>
  <c r="J56" i="3"/>
  <c r="N56" i="3"/>
  <c r="T56" i="3"/>
  <c r="M56" i="3"/>
  <c r="H56" i="3"/>
  <c r="F56" i="3"/>
  <c r="C115" i="3"/>
  <c r="C46" i="3"/>
  <c r="E2" i="3"/>
  <c r="Q19" i="3"/>
  <c r="T19" i="3"/>
  <c r="O19" i="3"/>
  <c r="N19" i="3"/>
  <c r="U19" i="3"/>
  <c r="R19" i="3"/>
  <c r="S19" i="3"/>
  <c r="H19" i="3"/>
  <c r="P19" i="3"/>
  <c r="J19" i="3"/>
  <c r="G19" i="3"/>
  <c r="M19" i="3"/>
  <c r="K19" i="3"/>
  <c r="E19" i="3"/>
  <c r="Q17" i="3"/>
  <c r="P17" i="3"/>
  <c r="N17" i="3"/>
  <c r="S17" i="3"/>
  <c r="K17" i="3"/>
  <c r="T17" i="3"/>
  <c r="V17" i="3"/>
  <c r="R17" i="3"/>
  <c r="U17" i="3"/>
  <c r="M17" i="3"/>
  <c r="L17" i="3"/>
  <c r="H17" i="3"/>
  <c r="G17" i="3"/>
  <c r="O17" i="3"/>
  <c r="E17" i="3"/>
  <c r="D13" i="3"/>
  <c r="K56" i="3"/>
  <c r="P118" i="3"/>
  <c r="N118" i="3"/>
  <c r="S118" i="3"/>
  <c r="R118" i="3"/>
  <c r="T118" i="3"/>
  <c r="O118" i="3"/>
  <c r="G118" i="3"/>
  <c r="F118" i="3"/>
  <c r="U118" i="3"/>
  <c r="D118" i="3"/>
  <c r="M118" i="3"/>
  <c r="L118" i="3"/>
  <c r="P120" i="3"/>
  <c r="O120" i="3"/>
  <c r="R120" i="3"/>
  <c r="Q120" i="3"/>
  <c r="S120" i="3"/>
  <c r="U120" i="3"/>
  <c r="M120" i="3"/>
  <c r="L120" i="3"/>
  <c r="J120" i="3"/>
  <c r="V120" i="3"/>
  <c r="G120" i="3"/>
  <c r="F120" i="3"/>
  <c r="K120" i="3"/>
  <c r="D120" i="3"/>
  <c r="V102" i="3"/>
  <c r="Q102" i="3"/>
  <c r="N102" i="3"/>
  <c r="R102" i="3"/>
  <c r="M102" i="3"/>
  <c r="S102" i="3"/>
  <c r="T102" i="3"/>
  <c r="U102" i="3"/>
  <c r="H102" i="3"/>
  <c r="J102" i="3"/>
  <c r="P102" i="3"/>
  <c r="F102" i="3"/>
  <c r="K102" i="3"/>
  <c r="E102" i="3"/>
  <c r="C102" i="3"/>
  <c r="L102" i="3"/>
  <c r="C9" i="3"/>
  <c r="V57" i="3"/>
  <c r="U57" i="3"/>
  <c r="S57" i="3"/>
  <c r="O57" i="3"/>
  <c r="Q57" i="3"/>
  <c r="N57" i="3"/>
  <c r="R57" i="3"/>
  <c r="P57" i="3"/>
  <c r="L57" i="3"/>
  <c r="K57" i="3"/>
  <c r="C57" i="3"/>
  <c r="J57" i="3"/>
  <c r="V91" i="3"/>
  <c r="U91" i="3"/>
  <c r="S91" i="3"/>
  <c r="Q91" i="3"/>
  <c r="P91" i="3"/>
  <c r="O91" i="3"/>
  <c r="N91" i="3"/>
  <c r="T91" i="3"/>
  <c r="R91" i="3"/>
  <c r="K91" i="3"/>
  <c r="J91" i="3"/>
  <c r="C91" i="3"/>
  <c r="C22" i="3"/>
  <c r="C13" i="3"/>
  <c r="D31" i="3"/>
  <c r="E91" i="3"/>
  <c r="C8" i="3"/>
  <c r="V103" i="3"/>
  <c r="U103" i="3"/>
  <c r="T103" i="3"/>
  <c r="S103" i="3"/>
  <c r="Q103" i="3"/>
  <c r="O103" i="3"/>
  <c r="N103" i="3"/>
  <c r="L103" i="3"/>
  <c r="K103" i="3"/>
  <c r="M103" i="3"/>
  <c r="P103" i="3"/>
  <c r="V105" i="3"/>
  <c r="U105" i="3"/>
  <c r="T105" i="3"/>
  <c r="S105" i="3"/>
  <c r="Q105" i="3"/>
  <c r="R105" i="3"/>
  <c r="P105" i="3"/>
  <c r="O105" i="3"/>
  <c r="K105" i="3"/>
  <c r="J105" i="3"/>
  <c r="N105" i="3"/>
  <c r="V27" i="3"/>
  <c r="U27" i="3"/>
  <c r="T27" i="3"/>
  <c r="S27" i="3"/>
  <c r="Q27" i="3"/>
  <c r="R27" i="3"/>
  <c r="O27" i="3"/>
  <c r="P27" i="3"/>
  <c r="J27" i="3"/>
  <c r="M27" i="3"/>
  <c r="L27" i="3"/>
  <c r="N27" i="3"/>
  <c r="K27" i="3"/>
  <c r="V81" i="3"/>
  <c r="U81" i="3"/>
  <c r="T81" i="3"/>
  <c r="S81" i="3"/>
  <c r="Q81" i="3"/>
  <c r="P81" i="3"/>
  <c r="L81" i="3"/>
  <c r="R81" i="3"/>
  <c r="O81" i="3"/>
  <c r="M81" i="3"/>
  <c r="K81" i="3"/>
  <c r="C54" i="3"/>
  <c r="C45" i="3"/>
  <c r="D80" i="3"/>
  <c r="T97" i="3"/>
  <c r="S97" i="3"/>
  <c r="R97" i="3"/>
  <c r="Q97" i="3"/>
  <c r="N97" i="3"/>
  <c r="V97" i="3"/>
  <c r="O97" i="3"/>
  <c r="U97" i="3"/>
  <c r="M97" i="3"/>
  <c r="L97" i="3"/>
  <c r="H97" i="3"/>
  <c r="G97" i="3"/>
  <c r="T30" i="3"/>
  <c r="S30" i="3"/>
  <c r="R30" i="3"/>
  <c r="Q30" i="3"/>
  <c r="V30" i="3"/>
  <c r="N30" i="3"/>
  <c r="P30" i="3"/>
  <c r="U30" i="3"/>
  <c r="M30" i="3"/>
  <c r="O30" i="3"/>
  <c r="J30" i="3"/>
  <c r="H30" i="3"/>
  <c r="G30" i="3"/>
  <c r="T64" i="3"/>
  <c r="S64" i="3"/>
  <c r="R64" i="3"/>
  <c r="Q64" i="3"/>
  <c r="V64" i="3"/>
  <c r="P64" i="3"/>
  <c r="N64" i="3"/>
  <c r="L64" i="3"/>
  <c r="M64" i="3"/>
  <c r="U64" i="3"/>
  <c r="O64" i="3"/>
  <c r="J64" i="3"/>
  <c r="K64" i="3"/>
  <c r="H64" i="3"/>
  <c r="G64" i="3"/>
  <c r="T96" i="3"/>
  <c r="S96" i="3"/>
  <c r="R96" i="3"/>
  <c r="Q96" i="3"/>
  <c r="N96" i="3"/>
  <c r="P96" i="3"/>
  <c r="V96" i="3"/>
  <c r="O96" i="3"/>
  <c r="J96" i="3"/>
  <c r="L96" i="3"/>
  <c r="U96" i="3"/>
  <c r="H96" i="3"/>
  <c r="G96" i="3"/>
  <c r="T74" i="3"/>
  <c r="S74" i="3"/>
  <c r="R74" i="3"/>
  <c r="Q74" i="3"/>
  <c r="O74" i="3"/>
  <c r="U74" i="3"/>
  <c r="V74" i="3"/>
  <c r="N74" i="3"/>
  <c r="J74" i="3"/>
  <c r="L74" i="3"/>
  <c r="M74" i="3"/>
  <c r="H74" i="3"/>
  <c r="G74" i="3"/>
  <c r="T73" i="3"/>
  <c r="S73" i="3"/>
  <c r="R73" i="3"/>
  <c r="Q73" i="3"/>
  <c r="N73" i="3"/>
  <c r="V73" i="3"/>
  <c r="M73" i="3"/>
  <c r="J73" i="3"/>
  <c r="O73" i="3"/>
  <c r="K73" i="3"/>
  <c r="H73" i="3"/>
  <c r="G73" i="3"/>
  <c r="T109" i="3"/>
  <c r="S109" i="3"/>
  <c r="R109" i="3"/>
  <c r="Q109" i="3"/>
  <c r="U109" i="3"/>
  <c r="V109" i="3"/>
  <c r="P109" i="3"/>
  <c r="N109" i="3"/>
  <c r="L109" i="3"/>
  <c r="O109" i="3"/>
  <c r="J109" i="3"/>
  <c r="M109" i="3"/>
  <c r="H109" i="3"/>
  <c r="G109" i="3"/>
  <c r="T18" i="3"/>
  <c r="S18" i="3"/>
  <c r="R18" i="3"/>
  <c r="Q18" i="3"/>
  <c r="U18" i="3"/>
  <c r="N18" i="3"/>
  <c r="J18" i="3"/>
  <c r="L18" i="3"/>
  <c r="K18" i="3"/>
  <c r="V18" i="3"/>
  <c r="O18" i="3"/>
  <c r="P18" i="3"/>
  <c r="H18" i="3"/>
  <c r="G18" i="3"/>
  <c r="T50" i="3"/>
  <c r="S50" i="3"/>
  <c r="R50" i="3"/>
  <c r="Q50" i="3"/>
  <c r="P50" i="3"/>
  <c r="O50" i="3"/>
  <c r="J50" i="3"/>
  <c r="V50" i="3"/>
  <c r="K50" i="3"/>
  <c r="L50" i="3"/>
  <c r="N50" i="3"/>
  <c r="M50" i="3"/>
  <c r="U50" i="3"/>
  <c r="H50" i="3"/>
  <c r="G50" i="3"/>
  <c r="T11" i="3"/>
  <c r="S11" i="3"/>
  <c r="R11" i="3"/>
  <c r="Q11" i="3"/>
  <c r="U11" i="3"/>
  <c r="V11" i="3"/>
  <c r="N11" i="3"/>
  <c r="M11" i="3"/>
  <c r="J11" i="3"/>
  <c r="O11" i="3"/>
  <c r="H11" i="3"/>
  <c r="G11" i="3"/>
  <c r="C122" i="3"/>
  <c r="C2" i="3"/>
  <c r="C14" i="3"/>
  <c r="C26" i="3"/>
  <c r="C121" i="3"/>
  <c r="C111" i="3"/>
  <c r="D25" i="3"/>
  <c r="D103" i="3"/>
  <c r="D42" i="3"/>
  <c r="D108" i="3"/>
  <c r="D10" i="3"/>
  <c r="D9" i="3"/>
  <c r="D51" i="3"/>
  <c r="D81" i="3"/>
  <c r="E30" i="3"/>
  <c r="E63" i="3"/>
  <c r="E73" i="3"/>
  <c r="E90" i="3"/>
  <c r="E50" i="3"/>
  <c r="F30" i="3"/>
  <c r="F28" i="3"/>
  <c r="F91" i="3"/>
  <c r="F45" i="3"/>
  <c r="F121" i="3"/>
  <c r="G76" i="3"/>
  <c r="G40" i="3"/>
  <c r="G35" i="3"/>
  <c r="G62" i="3"/>
  <c r="G81" i="3"/>
  <c r="H53" i="3"/>
  <c r="H22" i="3"/>
  <c r="H105" i="3"/>
  <c r="H90" i="3"/>
  <c r="J95" i="3"/>
  <c r="J42" i="3"/>
  <c r="J10" i="3"/>
  <c r="J89" i="3"/>
  <c r="K79" i="3"/>
  <c r="L30" i="3"/>
  <c r="L47" i="3"/>
  <c r="M95" i="3"/>
  <c r="M105" i="3"/>
  <c r="N120" i="3"/>
  <c r="O37" i="3"/>
  <c r="P59" i="3"/>
  <c r="S20" i="3"/>
  <c r="T51" i="3"/>
  <c r="V19" i="3"/>
  <c r="K70" i="3"/>
  <c r="O107" i="3"/>
  <c r="P33" i="3"/>
  <c r="P84" i="3"/>
  <c r="U70" i="3"/>
  <c r="M70" i="3"/>
  <c r="Q70" i="3"/>
  <c r="L70" i="3"/>
  <c r="R70" i="3"/>
  <c r="P70" i="3"/>
  <c r="T70" i="3"/>
  <c r="O70" i="3"/>
  <c r="V70" i="3"/>
  <c r="U29" i="3"/>
  <c r="V29" i="3"/>
  <c r="M29" i="3"/>
  <c r="L29" i="3"/>
  <c r="O29" i="3"/>
  <c r="T29" i="3"/>
  <c r="P29" i="3"/>
  <c r="Q29" i="3"/>
  <c r="S29" i="3"/>
  <c r="U100" i="3"/>
  <c r="R100" i="3"/>
  <c r="M100" i="3"/>
  <c r="S100" i="3"/>
  <c r="L100" i="3"/>
  <c r="T100" i="3"/>
  <c r="V100" i="3"/>
  <c r="P100" i="3"/>
  <c r="Q100" i="3"/>
  <c r="U43" i="3"/>
  <c r="M43" i="3"/>
  <c r="L43" i="3"/>
  <c r="R43" i="3"/>
  <c r="T43" i="3"/>
  <c r="P43" i="3"/>
  <c r="O43" i="3"/>
  <c r="N43" i="3"/>
  <c r="U99" i="3"/>
  <c r="T99" i="3"/>
  <c r="M99" i="3"/>
  <c r="L99" i="3"/>
  <c r="V99" i="3"/>
  <c r="Q99" i="3"/>
  <c r="R99" i="3"/>
  <c r="U94" i="3"/>
  <c r="O94" i="3"/>
  <c r="N94" i="3"/>
  <c r="M94" i="3"/>
  <c r="L94" i="3"/>
  <c r="Q94" i="3"/>
  <c r="T94" i="3"/>
  <c r="S94" i="3"/>
  <c r="P94" i="3"/>
  <c r="U12" i="3"/>
  <c r="M12" i="3"/>
  <c r="V12" i="3"/>
  <c r="N12" i="3"/>
  <c r="L12" i="3"/>
  <c r="T12" i="3"/>
  <c r="O12" i="3"/>
  <c r="R12" i="3"/>
  <c r="U6" i="3"/>
  <c r="Q6" i="3"/>
  <c r="M6" i="3"/>
  <c r="R6" i="3"/>
  <c r="L6" i="3"/>
  <c r="S6" i="3"/>
  <c r="T6" i="3"/>
  <c r="V6" i="3"/>
  <c r="K6" i="3"/>
  <c r="P6" i="3"/>
  <c r="N6" i="3"/>
  <c r="U83" i="3"/>
  <c r="V83" i="3"/>
  <c r="M83" i="3"/>
  <c r="L83" i="3"/>
  <c r="Q83" i="3"/>
  <c r="S83" i="3"/>
  <c r="O83" i="3"/>
  <c r="K83" i="3"/>
  <c r="T83" i="3"/>
  <c r="M5" i="3"/>
  <c r="N112" i="3"/>
  <c r="N87" i="3"/>
  <c r="Q33" i="3"/>
  <c r="Q12" i="3"/>
  <c r="R5" i="3"/>
  <c r="T5" i="3"/>
  <c r="K33" i="3"/>
  <c r="K112" i="3"/>
  <c r="O6" i="3"/>
  <c r="V43" i="3"/>
  <c r="V36" i="3"/>
  <c r="U36" i="3"/>
  <c r="S36" i="3"/>
  <c r="O36" i="3"/>
  <c r="Q36" i="3"/>
  <c r="P36" i="3"/>
  <c r="N36" i="3"/>
  <c r="T36" i="3"/>
  <c r="R36" i="3"/>
  <c r="M36" i="3"/>
  <c r="V55" i="3"/>
  <c r="U55" i="3"/>
  <c r="S55" i="3"/>
  <c r="N55" i="3"/>
  <c r="T55" i="3"/>
  <c r="Q55" i="3"/>
  <c r="P55" i="3"/>
  <c r="R55" i="3"/>
  <c r="O55" i="3"/>
  <c r="V5" i="3"/>
  <c r="U5" i="3"/>
  <c r="S5" i="3"/>
  <c r="N5" i="3"/>
  <c r="O5" i="3"/>
  <c r="Q5" i="3"/>
  <c r="P5" i="3"/>
  <c r="D70" i="3"/>
  <c r="D29" i="3"/>
  <c r="D100" i="3"/>
  <c r="D43" i="3"/>
  <c r="D99" i="3"/>
  <c r="D94" i="3"/>
  <c r="D12" i="3"/>
  <c r="D6" i="3"/>
  <c r="D83" i="3"/>
  <c r="J43" i="3"/>
  <c r="J12" i="3"/>
  <c r="K94" i="3"/>
  <c r="S70" i="3"/>
  <c r="S12" i="3"/>
  <c r="V72" i="3"/>
  <c r="U72" i="3"/>
  <c r="T72" i="3"/>
  <c r="R72" i="3"/>
  <c r="O72" i="3"/>
  <c r="Q72" i="3"/>
  <c r="P72" i="3"/>
  <c r="S72" i="3"/>
  <c r="M72" i="3"/>
  <c r="J72" i="3"/>
  <c r="V33" i="3"/>
  <c r="U33" i="3"/>
  <c r="T33" i="3"/>
  <c r="R33" i="3"/>
  <c r="S33" i="3"/>
  <c r="O33" i="3"/>
  <c r="N33" i="3"/>
  <c r="L33" i="3"/>
  <c r="J33" i="3"/>
  <c r="V52" i="3"/>
  <c r="U52" i="3"/>
  <c r="T52" i="3"/>
  <c r="R52" i="3"/>
  <c r="Q52" i="3"/>
  <c r="P52" i="3"/>
  <c r="O52" i="3"/>
  <c r="S52" i="3"/>
  <c r="J52" i="3"/>
  <c r="V107" i="3"/>
  <c r="U107" i="3"/>
  <c r="T107" i="3"/>
  <c r="R107" i="3"/>
  <c r="S107" i="3"/>
  <c r="M107" i="3"/>
  <c r="P107" i="3"/>
  <c r="J107" i="3"/>
  <c r="V112" i="3"/>
  <c r="U112" i="3"/>
  <c r="T112" i="3"/>
  <c r="R112" i="3"/>
  <c r="Q112" i="3"/>
  <c r="P112" i="3"/>
  <c r="O112" i="3"/>
  <c r="L112" i="3"/>
  <c r="M112" i="3"/>
  <c r="J112" i="3"/>
  <c r="V84" i="3"/>
  <c r="U84" i="3"/>
  <c r="T84" i="3"/>
  <c r="R84" i="3"/>
  <c r="Q84" i="3"/>
  <c r="N84" i="3"/>
  <c r="S84" i="3"/>
  <c r="O84" i="3"/>
  <c r="L84" i="3"/>
  <c r="J84" i="3"/>
  <c r="V39" i="3"/>
  <c r="U39" i="3"/>
  <c r="T39" i="3"/>
  <c r="R39" i="3"/>
  <c r="P39" i="3"/>
  <c r="S39" i="3"/>
  <c r="N39" i="3"/>
  <c r="J39" i="3"/>
  <c r="V87" i="3"/>
  <c r="U87" i="3"/>
  <c r="T87" i="3"/>
  <c r="R87" i="3"/>
  <c r="O87" i="3"/>
  <c r="Q87" i="3"/>
  <c r="M87" i="3"/>
  <c r="S87" i="3"/>
  <c r="J87" i="3"/>
  <c r="V85" i="3"/>
  <c r="U85" i="3"/>
  <c r="T85" i="3"/>
  <c r="R85" i="3"/>
  <c r="S85" i="3"/>
  <c r="O85" i="3"/>
  <c r="Q85" i="3"/>
  <c r="P85" i="3"/>
  <c r="L85" i="3"/>
  <c r="N85" i="3"/>
  <c r="M85" i="3"/>
  <c r="J85" i="3"/>
  <c r="V116" i="3"/>
  <c r="U116" i="3"/>
  <c r="T116" i="3"/>
  <c r="R116" i="3"/>
  <c r="N116" i="3"/>
  <c r="P116" i="3"/>
  <c r="Q116" i="3"/>
  <c r="S116" i="3"/>
  <c r="K116" i="3"/>
  <c r="L116" i="3"/>
  <c r="J116" i="3"/>
  <c r="C36" i="3"/>
  <c r="C55" i="3"/>
  <c r="C5" i="3"/>
  <c r="E70" i="3"/>
  <c r="E29" i="3"/>
  <c r="E100" i="3"/>
  <c r="E43" i="3"/>
  <c r="E99" i="3"/>
  <c r="E94" i="3"/>
  <c r="E12" i="3"/>
  <c r="E6" i="3"/>
  <c r="E83" i="3"/>
  <c r="K100" i="3"/>
  <c r="K55" i="3"/>
  <c r="N29" i="3"/>
  <c r="P12" i="3"/>
  <c r="Q107" i="3"/>
  <c r="J36" i="3"/>
  <c r="K39" i="3"/>
  <c r="K85" i="3"/>
  <c r="O99" i="3"/>
  <c r="O116" i="3"/>
  <c r="P87" i="3"/>
  <c r="R94" i="3"/>
  <c r="V94" i="3"/>
  <c r="G70" i="3"/>
  <c r="G29" i="3"/>
  <c r="G100" i="3"/>
  <c r="G43" i="3"/>
  <c r="G99" i="3"/>
  <c r="G94" i="3"/>
  <c r="G12" i="3"/>
  <c r="G6" i="3"/>
  <c r="G83" i="3"/>
  <c r="J100" i="3"/>
  <c r="K72" i="3"/>
  <c r="K107" i="3"/>
  <c r="N52" i="3"/>
  <c r="N99" i="3"/>
  <c r="AR539" i="2"/>
  <c r="AR495" i="2"/>
  <c r="AR193" i="2"/>
  <c r="AR459" i="2"/>
  <c r="AR413" i="2"/>
  <c r="AR336" i="2"/>
  <c r="AR430" i="2"/>
  <c r="AR428" i="2"/>
  <c r="AR388" i="2"/>
  <c r="AR104" i="2"/>
  <c r="AR653" i="2"/>
  <c r="AR31" i="2"/>
  <c r="AR517" i="2"/>
  <c r="AR426" i="2"/>
  <c r="AR265" i="2"/>
  <c r="AR86" i="2"/>
  <c r="AR464" i="2"/>
  <c r="AR456" i="2"/>
  <c r="AR522" i="2"/>
  <c r="AR32" i="2"/>
  <c r="AR331" i="2"/>
  <c r="AR43" i="2"/>
  <c r="AR199" i="2"/>
  <c r="AR63" i="2"/>
  <c r="AR503" i="2"/>
  <c r="AR669" i="2"/>
  <c r="AR390" i="2"/>
  <c r="AR16" i="2"/>
  <c r="AR292" i="2"/>
  <c r="AR373" i="2"/>
  <c r="AR151" i="2"/>
  <c r="AR419" i="2"/>
  <c r="AR5" i="2"/>
  <c r="AR216" i="2"/>
  <c r="AR201" i="2"/>
  <c r="AR393" i="2"/>
  <c r="AR452" i="2"/>
  <c r="AR487" i="2"/>
  <c r="AR450" i="2"/>
  <c r="AR582" i="2"/>
  <c r="AR143" i="2"/>
  <c r="AR80" i="2"/>
  <c r="AR191" i="2"/>
  <c r="AR381" i="2"/>
  <c r="AR40" i="2"/>
  <c r="AR172" i="2"/>
  <c r="AR283" i="2"/>
  <c r="AR484" i="2"/>
  <c r="AR435" i="2"/>
  <c r="AR550" i="2"/>
  <c r="AR537" i="2"/>
  <c r="AR7" i="2"/>
  <c r="AR42" i="2"/>
  <c r="AR257" i="2"/>
  <c r="AR302" i="2"/>
  <c r="AR317" i="2"/>
  <c r="AR238" i="2"/>
  <c r="AR334" i="2"/>
  <c r="AR180" i="2"/>
  <c r="AR375" i="2"/>
  <c r="AR379" i="2"/>
  <c r="AR48" i="2"/>
  <c r="AR552" i="2"/>
  <c r="AR222" i="2"/>
  <c r="AR470" i="2"/>
  <c r="AR559" i="2"/>
  <c r="AR116" i="2"/>
  <c r="AR162" i="2"/>
  <c r="AR260" i="2"/>
  <c r="AR78" i="2"/>
  <c r="AR359" i="2"/>
  <c r="AR194" i="2"/>
  <c r="AR367" i="2"/>
  <c r="AR144" i="2"/>
  <c r="AR163" i="2"/>
  <c r="AR98" i="2"/>
  <c r="AR511" i="2"/>
  <c r="AR91" i="2"/>
  <c r="AR141" i="2"/>
  <c r="AR372" i="2"/>
  <c r="AR306" i="2"/>
  <c r="AR66" i="2"/>
  <c r="AR532" i="2"/>
  <c r="AR212" i="2"/>
  <c r="AR218" i="2"/>
  <c r="AR616" i="2"/>
  <c r="AR259" i="2"/>
  <c r="AR281" i="2"/>
  <c r="AR36" i="2"/>
  <c r="AR136" i="2"/>
  <c r="AR339" i="2"/>
  <c r="AR437" i="2"/>
  <c r="AR326" i="2"/>
  <c r="AR319" i="2"/>
  <c r="AR19" i="2"/>
  <c r="AR25" i="2"/>
  <c r="AR457" i="2"/>
  <c r="AR508" i="2"/>
  <c r="AR570" i="2"/>
  <c r="AR24" i="2"/>
  <c r="AR85" i="2"/>
  <c r="AR384" i="2"/>
  <c r="AR8" i="2"/>
  <c r="AR551" i="2"/>
  <c r="AR507" i="2"/>
  <c r="AR29" i="2"/>
  <c r="AR113" i="2"/>
  <c r="AR356" i="2"/>
  <c r="AR195" i="2"/>
  <c r="AR299" i="2"/>
  <c r="AR13" i="2"/>
  <c r="AR309" i="2"/>
  <c r="AR75" i="2"/>
  <c r="AR34" i="2"/>
  <c r="AR293" i="2"/>
  <c r="AR340" i="2"/>
  <c r="AR471" i="2"/>
  <c r="AR351" i="2"/>
  <c r="AR396" i="2"/>
  <c r="AR578" i="2"/>
  <c r="AR9" i="2"/>
  <c r="AR12" i="2"/>
  <c r="AR516" i="2"/>
  <c r="AR105" i="2"/>
  <c r="AR472" i="2"/>
  <c r="AR318" i="2"/>
  <c r="AR500" i="2"/>
  <c r="AR192" i="2"/>
  <c r="AR168" i="2"/>
  <c r="AR291" i="2"/>
  <c r="AR584" i="2"/>
  <c r="AR148" i="2"/>
  <c r="AR129" i="2"/>
  <c r="AR480" i="2"/>
  <c r="AR297" i="2"/>
  <c r="AR421" i="2"/>
  <c r="AR509" i="2"/>
  <c r="AR631" i="2"/>
  <c r="AR182" i="2"/>
  <c r="AR329" i="2"/>
  <c r="AR400" i="2"/>
  <c r="AR429" i="2"/>
  <c r="AR188" i="2"/>
  <c r="AR187" i="2"/>
  <c r="AR565" i="2"/>
  <c r="AR447" i="2"/>
  <c r="AR37" i="2"/>
  <c r="AR543" i="2"/>
  <c r="AR189" i="2"/>
  <c r="AR469" i="2"/>
  <c r="AR135" i="2"/>
  <c r="AR2" i="2"/>
  <c r="AR142" i="2"/>
  <c r="AR541" i="2"/>
  <c r="AR431" i="2"/>
  <c r="AR534" i="2"/>
  <c r="AR323" i="2"/>
  <c r="AR577" i="2"/>
  <c r="AR547" i="2"/>
  <c r="AR608" i="2"/>
  <c r="AR313" i="2"/>
  <c r="AR184" i="2"/>
  <c r="AR465" i="2"/>
  <c r="AR321" i="2"/>
  <c r="AR52" i="2"/>
  <c r="AR614" i="2"/>
  <c r="AR208" i="2"/>
  <c r="AR255" i="2"/>
  <c r="AR160" i="2"/>
  <c r="AR443" i="2"/>
  <c r="AR592" i="2"/>
  <c r="AR378" i="2"/>
  <c r="AR538" i="2"/>
  <c r="AR349" i="2"/>
  <c r="AR152" i="2"/>
  <c r="AR406" i="2"/>
  <c r="AR74" i="2"/>
  <c r="AR87" i="2"/>
  <c r="AR330" i="2"/>
  <c r="AR161" i="2"/>
  <c r="AR200" i="2"/>
  <c r="AR370" i="2"/>
  <c r="AR282" i="2"/>
  <c r="AR258" i="2"/>
  <c r="AR409" i="2"/>
  <c r="AR50" i="2"/>
  <c r="AR242" i="2"/>
  <c r="AR580" i="2"/>
  <c r="AR6" i="2"/>
  <c r="AR520" i="2"/>
  <c r="AR420" i="2"/>
  <c r="AR99" i="2"/>
  <c r="AR123" i="2"/>
  <c r="AR643" i="2"/>
  <c r="AR263" i="2"/>
  <c r="AR232" i="2"/>
  <c r="AR518" i="2"/>
  <c r="AR561" i="2"/>
  <c r="AR44" i="2"/>
  <c r="AR304" i="2"/>
  <c r="AR181" i="2"/>
  <c r="AR127" i="2"/>
  <c r="AR96" i="2"/>
  <c r="AR21" i="2"/>
  <c r="AR101" i="2"/>
  <c r="AR70" i="2"/>
  <c r="AR481" i="2"/>
  <c r="AR264" i="2"/>
  <c r="AR482" i="2"/>
  <c r="AR203" i="2"/>
  <c r="AR553" i="2"/>
  <c r="AR167" i="2"/>
  <c r="AR593" i="2"/>
  <c r="AR352" i="2"/>
  <c r="AR81" i="2"/>
  <c r="AR155" i="2"/>
  <c r="AR224" i="2"/>
  <c r="AR327" i="2"/>
  <c r="AR440" i="2"/>
  <c r="AR186" i="2"/>
  <c r="AR686" i="2"/>
  <c r="AR425" i="2"/>
  <c r="AR276" i="2"/>
  <c r="AR491" i="2"/>
  <c r="AR20" i="2"/>
  <c r="AR246" i="2"/>
  <c r="AR88" i="2"/>
  <c r="AR310" i="2"/>
  <c r="AR300" i="2"/>
  <c r="AR486" i="2"/>
  <c r="AR510" i="2"/>
  <c r="AR261" i="2"/>
  <c r="AR4" i="2"/>
  <c r="AR460" i="2"/>
  <c r="AR196" i="2"/>
  <c r="AR15" i="2"/>
  <c r="AR165" i="2"/>
  <c r="AR576" i="2"/>
  <c r="AR371" i="2"/>
  <c r="AR122" i="2"/>
  <c r="AR38" i="2"/>
  <c r="AR230" i="2"/>
  <c r="AR366" i="2"/>
  <c r="AR350" i="2"/>
  <c r="AR399" i="2"/>
  <c r="AR535" i="2"/>
  <c r="AR117" i="2"/>
  <c r="AR22" i="2"/>
  <c r="AR206" i="2"/>
  <c r="AR432" i="2"/>
  <c r="AR332" i="2"/>
  <c r="AR107" i="2"/>
  <c r="AR386" i="2"/>
  <c r="AR55" i="2"/>
  <c r="AR566" i="2"/>
  <c r="AR23" i="2"/>
  <c r="AR178" i="2"/>
  <c r="AR308" i="2"/>
  <c r="AR546" i="2"/>
  <c r="AR84" i="2"/>
  <c r="AR560" i="2"/>
  <c r="AR140" i="2"/>
  <c r="AR58" i="2"/>
  <c r="AR530" i="2"/>
  <c r="AR408" i="2"/>
  <c r="AR594" i="2"/>
  <c r="AR268" i="2"/>
  <c r="AR247" i="2"/>
  <c r="AR60" i="2"/>
  <c r="AR164" i="2"/>
  <c r="AR505" i="2"/>
  <c r="AR404" i="2"/>
  <c r="AR583" i="2"/>
  <c r="AR17" i="2"/>
  <c r="AR597" i="2"/>
  <c r="AR170" i="2"/>
  <c r="AR499" i="2"/>
  <c r="AR601" i="2"/>
  <c r="AR288" i="2"/>
  <c r="AR69" i="2"/>
  <c r="AR466" i="2"/>
  <c r="AR316" i="2"/>
  <c r="AR112" i="2"/>
  <c r="AR139" i="2"/>
  <c r="AR215" i="2"/>
  <c r="AR624" i="2"/>
  <c r="AR343" i="2"/>
  <c r="AR274" i="2"/>
  <c r="AR455" i="2"/>
  <c r="AR59" i="2"/>
  <c r="AR103" i="2"/>
  <c r="AR220" i="2"/>
  <c r="AR395" i="2"/>
  <c r="AR498" i="2"/>
  <c r="AR548" i="2"/>
  <c r="AR549" i="2"/>
  <c r="AR126" i="2"/>
  <c r="AR615" i="2"/>
  <c r="AR211" i="2"/>
  <c r="AR269" i="2"/>
  <c r="AR405" i="2"/>
  <c r="AR360" i="2"/>
  <c r="AR124" i="2"/>
  <c r="AR132" i="2"/>
  <c r="AR68" i="2"/>
  <c r="AR273" i="2"/>
  <c r="AR314" i="2"/>
  <c r="AR209" i="2"/>
  <c r="AR376" i="2"/>
  <c r="AR362" i="2"/>
  <c r="AR494" i="2"/>
  <c r="AR438" i="2"/>
  <c r="AR338" i="2"/>
  <c r="AR33" i="2"/>
  <c r="AR280" i="2"/>
  <c r="AR130" i="2"/>
  <c r="AR241" i="2"/>
  <c r="AR424" i="2"/>
  <c r="AR461" i="2"/>
  <c r="AR512" i="2"/>
  <c r="AR368" i="2"/>
  <c r="AR644" i="2"/>
  <c r="AR47" i="2"/>
  <c r="AR587" i="2"/>
  <c r="AR254" i="2"/>
  <c r="AR115" i="2"/>
  <c r="AR95" i="2"/>
  <c r="AR305" i="2"/>
  <c r="AR382" i="2"/>
  <c r="AR363" i="2"/>
  <c r="AR110" i="2"/>
  <c r="AR476" i="2"/>
  <c r="AR45" i="2"/>
  <c r="AR333" i="2"/>
  <c r="AR228" i="2"/>
  <c r="AR39" i="2"/>
  <c r="AR354" i="2"/>
  <c r="AR82" i="2"/>
  <c r="AR234" i="2"/>
  <c r="AR30" i="2"/>
  <c r="AR210" i="2"/>
  <c r="AR567" i="2"/>
  <c r="AR204" i="2"/>
  <c r="AR688" i="2"/>
  <c r="AR422" i="2"/>
  <c r="AR177" i="2"/>
  <c r="AR171" i="2"/>
  <c r="AR128" i="2"/>
  <c r="AR585" i="2"/>
  <c r="AR71" i="2"/>
  <c r="AR473" i="2"/>
  <c r="AR156" i="2"/>
  <c r="AR271" i="2"/>
  <c r="AR118" i="2"/>
  <c r="AR423" i="2"/>
  <c r="AR213" i="2"/>
  <c r="AR131" i="2"/>
  <c r="AR353" i="2"/>
  <c r="AR214" i="2"/>
  <c r="AR412" i="2"/>
  <c r="AR513" i="2"/>
  <c r="AR603" i="2"/>
  <c r="AR153" i="2"/>
  <c r="AR634" i="2"/>
  <c r="AR562" i="2"/>
  <c r="AR219" i="2"/>
  <c r="AR239" i="2"/>
  <c r="AR295" i="2"/>
  <c r="AR93" i="2"/>
  <c r="AR169" i="2"/>
  <c r="AR176" i="2"/>
  <c r="AR445" i="2"/>
  <c r="AR49" i="2"/>
  <c r="AR77" i="2"/>
  <c r="AR28" i="2"/>
  <c r="AR225" i="2"/>
  <c r="AR285" i="2"/>
  <c r="AR253" i="2"/>
  <c r="AR402" i="2"/>
  <c r="AR467" i="2"/>
  <c r="AR287" i="2"/>
  <c r="AR266" i="2"/>
  <c r="AR111" i="2"/>
  <c r="AR89" i="2"/>
  <c r="AR278" i="2"/>
  <c r="AR462" i="2"/>
  <c r="AR312" i="2"/>
  <c r="AR374" i="2"/>
  <c r="AR149" i="2"/>
  <c r="AR243" i="2"/>
  <c r="AR514" i="2"/>
  <c r="AR355" i="2"/>
  <c r="AR492" i="2"/>
  <c r="AR185" i="2"/>
  <c r="AR454" i="2"/>
  <c r="AR488" i="2"/>
  <c r="AR599" i="2"/>
  <c r="AR244" i="2"/>
  <c r="AR137" i="2"/>
  <c r="AR531" i="2"/>
  <c r="AR385" i="2"/>
  <c r="AR315" i="2"/>
  <c r="AR248" i="2"/>
  <c r="AR519" i="2"/>
  <c r="AR202" i="2"/>
  <c r="AR521" i="2"/>
  <c r="AR672" i="2"/>
  <c r="AR26" i="2"/>
  <c r="AR57" i="2"/>
  <c r="AR119" i="2"/>
  <c r="AR217" i="2"/>
  <c r="AR328" i="2"/>
  <c r="AR627" i="2"/>
  <c r="AR179" i="2"/>
  <c r="AR150" i="2"/>
  <c r="AR205" i="2"/>
  <c r="AR46" i="2"/>
  <c r="AR235" i="2"/>
  <c r="AR62" i="2"/>
  <c r="AR629" i="2"/>
  <c r="AR611" i="2"/>
  <c r="AR678" i="2"/>
  <c r="AR109" i="2"/>
  <c r="AR477" i="2"/>
  <c r="AR504" i="2"/>
  <c r="AR397" i="2"/>
  <c r="AR290" i="2"/>
  <c r="AR229" i="2"/>
  <c r="AR658" i="2"/>
  <c r="AR478" i="2"/>
  <c r="AR590" i="2"/>
  <c r="AR158" i="2"/>
  <c r="AR598" i="2"/>
  <c r="AR94" i="2"/>
  <c r="AR623" i="2"/>
  <c r="AR3" i="2"/>
  <c r="AR418" i="2"/>
  <c r="AR389" i="2"/>
  <c r="AR357" i="2"/>
  <c r="AR555" i="2"/>
  <c r="AR496" i="2"/>
  <c r="AR11" i="2"/>
  <c r="AR166" i="2"/>
  <c r="AR56" i="2"/>
  <c r="AR365" i="2"/>
  <c r="AR207" i="2"/>
  <c r="AR301" i="2"/>
  <c r="AR198" i="2"/>
  <c r="AR325" i="2"/>
  <c r="AR687" i="2"/>
  <c r="AR279" i="2"/>
  <c r="AR250" i="2"/>
  <c r="AR146" i="2"/>
  <c r="AR569" i="2"/>
  <c r="AR231" i="2"/>
  <c r="AR294" i="2"/>
  <c r="AR618" i="2"/>
  <c r="AR106" i="2"/>
  <c r="AR54" i="2"/>
  <c r="AR275" i="2"/>
  <c r="AR298" i="2"/>
  <c r="AR190" i="2"/>
  <c r="AR252" i="2"/>
  <c r="AR463" i="2"/>
  <c r="AR51" i="2"/>
  <c r="AR97" i="2"/>
  <c r="AR358" i="2"/>
  <c r="AR267" i="2"/>
  <c r="AR610" i="2"/>
  <c r="AR468" i="2"/>
  <c r="AR233" i="2"/>
  <c r="AR497" i="2"/>
  <c r="AR394" i="2"/>
  <c r="AR639" i="2"/>
  <c r="AR240" i="2"/>
  <c r="AR121" i="2"/>
  <c r="AR364" i="2"/>
  <c r="AR236" i="2"/>
  <c r="AR223" i="2"/>
  <c r="AR76" i="2"/>
  <c r="AR545" i="2"/>
  <c r="AR542" i="2"/>
  <c r="AR442" i="2"/>
  <c r="AR485" i="2"/>
  <c r="AR61" i="2"/>
  <c r="AR417" i="2"/>
  <c r="AR73" i="2"/>
  <c r="AR448" i="2"/>
  <c r="AR523" i="2"/>
  <c r="AR197" i="2"/>
  <c r="AR348" i="2"/>
  <c r="AR475" i="2"/>
  <c r="AR391" i="2"/>
  <c r="AR145" i="2"/>
  <c r="AR415" i="2"/>
  <c r="AR138" i="2"/>
  <c r="AR65" i="2"/>
  <c r="AR600" i="2"/>
  <c r="AR414" i="2"/>
  <c r="AR433" i="2"/>
  <c r="AR573" i="2"/>
  <c r="AR410" i="2"/>
  <c r="AR403" i="2"/>
  <c r="AR256" i="2"/>
  <c r="AR377" i="2"/>
  <c r="AR289" i="2"/>
  <c r="AR114" i="2"/>
  <c r="AR262" i="2"/>
  <c r="AR284" i="2"/>
  <c r="AR41" i="2"/>
  <c r="AR345" i="2"/>
  <c r="AR251" i="2"/>
  <c r="AR35" i="2"/>
  <c r="AR67" i="2"/>
  <c r="AR609" i="2"/>
  <c r="AR27" i="2"/>
  <c r="AR83" i="2"/>
  <c r="AR337" i="2"/>
  <c r="AR237" i="2"/>
  <c r="AR441" i="2"/>
  <c r="AR286" i="2"/>
  <c r="AR387" i="2"/>
  <c r="AR102" i="2"/>
  <c r="AR311" i="2"/>
  <c r="AR18" i="2"/>
  <c r="AR64" i="2"/>
  <c r="AR249" i="2"/>
  <c r="AR589" i="2"/>
  <c r="AR221" i="2"/>
  <c r="AR449" i="2"/>
  <c r="AR392" i="2"/>
  <c r="AR120" i="2"/>
  <c r="AR383" i="2"/>
  <c r="AR416" i="2"/>
  <c r="AR564" i="2"/>
  <c r="AR14" i="2"/>
  <c r="AR90" i="2"/>
  <c r="AR245" i="2"/>
  <c r="AR586" i="2"/>
  <c r="AR272" i="2"/>
  <c r="AR183" i="2"/>
  <c r="AR341" i="2"/>
  <c r="AR125" i="2"/>
  <c r="AR10" i="2"/>
  <c r="AR100" i="2"/>
  <c r="AR79" i="2"/>
  <c r="AR346" i="2"/>
  <c r="Y100" i="3" l="1"/>
  <c r="Y72" i="3"/>
  <c r="Y41" i="3"/>
  <c r="Y81" i="3"/>
  <c r="Y108" i="3"/>
  <c r="Y62" i="3"/>
  <c r="Y69" i="3"/>
  <c r="Y93" i="3"/>
  <c r="Y70" i="3"/>
  <c r="Y18" i="3"/>
  <c r="Y96" i="3"/>
  <c r="Y116" i="3"/>
  <c r="Y80" i="3"/>
  <c r="Y55" i="3"/>
  <c r="Y74" i="3"/>
  <c r="Y90" i="3"/>
  <c r="Y50" i="3"/>
  <c r="Y106" i="3"/>
  <c r="Y88" i="3"/>
  <c r="Y75" i="3"/>
  <c r="Y25" i="3"/>
  <c r="Y24" i="3"/>
  <c r="Y36" i="3"/>
  <c r="Y117" i="3"/>
  <c r="Y31" i="3"/>
  <c r="Y47" i="3"/>
  <c r="Y122" i="3"/>
  <c r="Y57" i="3"/>
  <c r="Y30" i="3"/>
  <c r="Y98" i="3"/>
  <c r="Y15" i="3"/>
  <c r="Y102" i="3"/>
  <c r="Y49" i="3"/>
  <c r="Y79" i="3"/>
  <c r="Y86" i="3"/>
  <c r="Y60" i="3"/>
  <c r="Y22" i="3"/>
  <c r="Y110" i="3"/>
  <c r="Y20" i="3"/>
  <c r="Y65" i="3"/>
  <c r="Y87" i="3"/>
  <c r="Y14" i="3"/>
  <c r="Y21" i="3"/>
  <c r="Y64" i="3"/>
  <c r="Y109" i="3"/>
  <c r="Y82" i="3"/>
  <c r="Y68" i="3"/>
  <c r="Y7" i="3"/>
  <c r="Y16" i="3"/>
  <c r="Y53" i="3"/>
  <c r="Y43" i="3"/>
  <c r="Y120" i="3"/>
  <c r="Y8" i="3"/>
  <c r="Y13" i="3"/>
  <c r="Y77" i="3"/>
  <c r="Y35" i="3"/>
  <c r="Y111" i="3"/>
  <c r="Y83" i="3"/>
  <c r="Y11" i="3"/>
  <c r="Y112" i="3"/>
  <c r="Y46" i="3"/>
  <c r="Y38" i="3"/>
  <c r="Y2" i="3"/>
  <c r="Y104" i="3"/>
  <c r="Y95" i="3"/>
  <c r="Y37" i="3"/>
  <c r="Y32" i="3"/>
  <c r="Y39" i="3"/>
  <c r="Y6" i="3"/>
  <c r="Y94" i="3"/>
  <c r="Y17" i="3"/>
  <c r="Y48" i="3"/>
  <c r="Y101" i="3"/>
  <c r="Y29" i="3"/>
  <c r="Y121" i="3"/>
  <c r="Y56" i="3"/>
  <c r="Y114" i="3"/>
  <c r="Y115" i="3"/>
  <c r="Y58" i="3"/>
  <c r="Y78" i="3"/>
  <c r="Y66" i="3"/>
  <c r="Y107" i="3"/>
  <c r="Y84" i="3"/>
  <c r="Y99" i="3"/>
  <c r="Y103" i="3"/>
  <c r="Y59" i="3"/>
  <c r="Y4" i="3"/>
  <c r="Y45" i="3"/>
  <c r="Y9" i="3"/>
  <c r="Y3" i="3"/>
  <c r="Y44" i="3"/>
  <c r="Y67" i="3"/>
  <c r="Y23" i="3"/>
  <c r="Y51" i="3"/>
  <c r="Y12" i="3"/>
  <c r="Y73" i="3"/>
  <c r="Y27" i="3"/>
  <c r="Y19" i="3"/>
  <c r="Y34" i="3"/>
  <c r="Y113" i="3"/>
  <c r="Y61" i="3"/>
  <c r="Y5" i="3"/>
  <c r="Y52" i="3"/>
  <c r="Y105" i="3"/>
  <c r="Y10" i="3"/>
  <c r="Y54" i="3"/>
  <c r="Y91" i="3"/>
  <c r="Y28" i="3"/>
  <c r="Y118" i="3"/>
  <c r="Y76" i="3"/>
  <c r="Y42" i="3"/>
  <c r="Y71" i="3"/>
  <c r="Y92" i="3"/>
  <c r="Y89" i="3"/>
  <c r="Y63" i="3"/>
  <c r="Y26" i="3"/>
  <c r="Y119" i="3"/>
  <c r="Y85" i="3"/>
  <c r="Y40" i="3"/>
  <c r="Y33" i="3"/>
  <c r="Y97" i="3"/>
  <c r="W76" i="3"/>
  <c r="W13" i="3"/>
  <c r="W38" i="3"/>
  <c r="W62" i="3"/>
  <c r="W86" i="3"/>
  <c r="W40" i="3"/>
  <c r="W118" i="3"/>
  <c r="W33" i="3"/>
  <c r="W72" i="3"/>
  <c r="W55" i="3"/>
  <c r="W60" i="3"/>
  <c r="W93" i="3"/>
  <c r="W114" i="3"/>
  <c r="W41" i="3"/>
  <c r="W94" i="3"/>
  <c r="W115" i="3"/>
  <c r="W92" i="3"/>
  <c r="W3" i="3"/>
  <c r="W106" i="3"/>
  <c r="W80" i="3"/>
  <c r="W37" i="3"/>
  <c r="W108" i="3"/>
  <c r="W113" i="3"/>
  <c r="W88" i="3"/>
  <c r="W44" i="3"/>
  <c r="W25" i="3"/>
  <c r="W7" i="3"/>
  <c r="W30" i="3"/>
  <c r="W107" i="3"/>
  <c r="W84" i="3"/>
  <c r="W96" i="3"/>
  <c r="W22" i="3"/>
  <c r="W36" i="3"/>
  <c r="W91" i="3"/>
  <c r="W57" i="3"/>
  <c r="W110" i="3"/>
  <c r="W69" i="3"/>
  <c r="W75" i="3"/>
  <c r="W70" i="3"/>
  <c r="W50" i="3"/>
  <c r="W112" i="3"/>
  <c r="W29" i="3"/>
  <c r="W120" i="3"/>
  <c r="W102" i="3"/>
  <c r="W90" i="3"/>
  <c r="W65" i="3"/>
  <c r="W49" i="3"/>
  <c r="W83" i="3"/>
  <c r="W100" i="3"/>
  <c r="W77" i="3"/>
  <c r="W99" i="3"/>
  <c r="W9" i="3"/>
  <c r="W45" i="3"/>
  <c r="W20" i="3"/>
  <c r="W28" i="3"/>
  <c r="W119" i="3"/>
  <c r="W66" i="3"/>
  <c r="W18" i="3"/>
  <c r="W89" i="3"/>
  <c r="W5" i="3"/>
  <c r="W111" i="3"/>
  <c r="W54" i="3"/>
  <c r="W61" i="3"/>
  <c r="W117" i="3"/>
  <c r="W4" i="3"/>
  <c r="W105" i="3"/>
  <c r="W85" i="3"/>
  <c r="W10" i="3"/>
  <c r="W73" i="3"/>
  <c r="W71" i="3"/>
  <c r="W109" i="3"/>
  <c r="W104" i="3"/>
  <c r="W53" i="3"/>
  <c r="W58" i="3"/>
  <c r="W42" i="3"/>
  <c r="W48" i="3"/>
  <c r="W34" i="3"/>
  <c r="W12" i="3"/>
  <c r="W101" i="3"/>
  <c r="W6" i="3"/>
  <c r="W74" i="3"/>
  <c r="W26" i="3"/>
  <c r="W27" i="3"/>
  <c r="W56" i="3"/>
  <c r="W19" i="3"/>
  <c r="W35" i="3"/>
  <c r="W95" i="3"/>
  <c r="W67" i="3"/>
  <c r="W68" i="3"/>
  <c r="W15" i="3"/>
  <c r="W52" i="3"/>
  <c r="W116" i="3"/>
  <c r="W11" i="3"/>
  <c r="W103" i="3"/>
  <c r="W16" i="3"/>
  <c r="W122" i="3"/>
  <c r="W63" i="3"/>
  <c r="W121" i="3"/>
  <c r="W8" i="3"/>
  <c r="W47" i="3"/>
  <c r="W64" i="3"/>
  <c r="W79" i="3"/>
  <c r="W51" i="3"/>
  <c r="W17" i="3"/>
  <c r="W97" i="3"/>
  <c r="W59" i="3"/>
  <c r="W24" i="3"/>
  <c r="W82" i="3"/>
  <c r="W32" i="3"/>
  <c r="W21" i="3"/>
  <c r="W14" i="3"/>
  <c r="W2" i="3"/>
  <c r="W46" i="3"/>
  <c r="W98" i="3"/>
  <c r="W78" i="3"/>
  <c r="W39" i="3"/>
  <c r="W81" i="3"/>
  <c r="W31" i="3"/>
  <c r="W87" i="3"/>
  <c r="W43" i="3"/>
  <c r="W23" i="3"/>
  <c r="AV510" i="2"/>
  <c r="AV528" i="2"/>
  <c r="AV619" i="2"/>
  <c r="AV316" i="2"/>
  <c r="AV704" i="2"/>
  <c r="AV388" i="2"/>
  <c r="AV468" i="2"/>
  <c r="AV399" i="2"/>
  <c r="AV568" i="2"/>
  <c r="AV450" i="2"/>
  <c r="AV623" i="2"/>
  <c r="AV474" i="2"/>
  <c r="AV381" i="2"/>
  <c r="AV328" i="2"/>
  <c r="AV214" i="2"/>
  <c r="AV99" i="2"/>
  <c r="AV8" i="2"/>
  <c r="AV538" i="2"/>
  <c r="AV242" i="2"/>
  <c r="AV472" i="2"/>
  <c r="AV640" i="2"/>
  <c r="AV512" i="2"/>
  <c r="AV374" i="2"/>
  <c r="AV462" i="2"/>
  <c r="AV14" i="2"/>
  <c r="AV64" i="2"/>
  <c r="AV719" i="2"/>
  <c r="AV654" i="2"/>
  <c r="AV459" i="2"/>
  <c r="AV54" i="2"/>
  <c r="AV467" i="2"/>
  <c r="AV296" i="2"/>
  <c r="AV108" i="2"/>
  <c r="AV618" i="2"/>
  <c r="AV227" i="2"/>
  <c r="AV164" i="2"/>
  <c r="AV492" i="2"/>
  <c r="AV579" i="2"/>
  <c r="AV177" i="2"/>
  <c r="AV652" i="2"/>
  <c r="AV16" i="2"/>
  <c r="AV37" i="2"/>
  <c r="AV722" i="2"/>
  <c r="AV290" i="2"/>
  <c r="AV46" i="2"/>
  <c r="AV319" i="2"/>
  <c r="AV300" i="2"/>
  <c r="AV315" i="2"/>
  <c r="AV17" i="2"/>
  <c r="AV530" i="2"/>
  <c r="AV140" i="2"/>
  <c r="AV379" i="2"/>
  <c r="AV32" i="2"/>
  <c r="AV344" i="2"/>
  <c r="AV565" i="2"/>
  <c r="AV430" i="2"/>
  <c r="AV67" i="2"/>
  <c r="AV703" i="2"/>
  <c r="AV507" i="2"/>
  <c r="AV651" i="2"/>
  <c r="AV438" i="2"/>
  <c r="AV167" i="2"/>
  <c r="AV429" i="2"/>
  <c r="AV649" i="2"/>
  <c r="AV446" i="2"/>
  <c r="AV248" i="2"/>
  <c r="AV133" i="2"/>
  <c r="AV68" i="2"/>
  <c r="AV102" i="2"/>
  <c r="AV361" i="2"/>
  <c r="AV236" i="2"/>
  <c r="AV238" i="2"/>
  <c r="AV548" i="2"/>
  <c r="AV537" i="2"/>
  <c r="AV676" i="2"/>
  <c r="AV486" i="2"/>
  <c r="AV560" i="2"/>
  <c r="AV458" i="2"/>
  <c r="AV683" i="2"/>
  <c r="AV545" i="2"/>
  <c r="AV418" i="2"/>
  <c r="AV524" i="2"/>
  <c r="AV135" i="2"/>
  <c r="AV535" i="2"/>
  <c r="AV320" i="2"/>
  <c r="AV371" i="2"/>
  <c r="AV292" i="2"/>
  <c r="AV480" i="2"/>
  <c r="AV198" i="2"/>
  <c r="AV471" i="2"/>
  <c r="AV621" i="2"/>
  <c r="AV425" i="2"/>
  <c r="AV718" i="2"/>
  <c r="AV353" i="2"/>
  <c r="AV427" i="2"/>
  <c r="AV88" i="2"/>
  <c r="AV461" i="2"/>
  <c r="AV646" i="2"/>
  <c r="AV314" i="2"/>
  <c r="AV397" i="2"/>
  <c r="AV110" i="2"/>
  <c r="AV382" i="2"/>
  <c r="AV522" i="2"/>
  <c r="AV189" i="2"/>
  <c r="AV187" i="2"/>
  <c r="AV329" i="2"/>
  <c r="AV635" i="2"/>
  <c r="AV120" i="2"/>
  <c r="AV286" i="2"/>
  <c r="AV452" i="2"/>
  <c r="AV180" i="2"/>
  <c r="AV721" i="2"/>
  <c r="AV574" i="2"/>
  <c r="AV105" i="2"/>
  <c r="AV632" i="2"/>
  <c r="AV254" i="2"/>
  <c r="AV312" i="2"/>
  <c r="AV684" i="2"/>
  <c r="AV660" i="2"/>
  <c r="AV147" i="2"/>
  <c r="AV455" i="2"/>
  <c r="AV581" i="2"/>
  <c r="AV183" i="2"/>
  <c r="AV724" i="2"/>
  <c r="AV33" i="2"/>
  <c r="AV585" i="2"/>
  <c r="AV494" i="2"/>
  <c r="AV590" i="2"/>
  <c r="AV592" i="2"/>
  <c r="AV330" i="2"/>
  <c r="AV160" i="2"/>
  <c r="AV116" i="2"/>
  <c r="AV407" i="2"/>
  <c r="AV595" i="2"/>
  <c r="AV279" i="2"/>
  <c r="AV163" i="2"/>
  <c r="AV83" i="2"/>
  <c r="AV376" i="2"/>
  <c r="AV266" i="2"/>
  <c r="AV21" i="2"/>
  <c r="AV358" i="2"/>
  <c r="AV297" i="2"/>
  <c r="AV420" i="2"/>
  <c r="AV519" i="2"/>
  <c r="AV369" i="2"/>
  <c r="AV349" i="2"/>
  <c r="AV13" i="2"/>
  <c r="AV368" i="2"/>
  <c r="AV498" i="2"/>
  <c r="AV220" i="2"/>
  <c r="AV575" i="2"/>
  <c r="AV272" i="2"/>
  <c r="AV237" i="2"/>
  <c r="AV41" i="2"/>
  <c r="AV582" i="2"/>
  <c r="AV139" i="2"/>
  <c r="AV406" i="2"/>
  <c r="AV408" i="2"/>
  <c r="AV273" i="2"/>
  <c r="AV591" i="2"/>
  <c r="AV520" i="2"/>
  <c r="AV642" i="2"/>
  <c r="AV241" i="2"/>
  <c r="AV695" i="2"/>
  <c r="AV476" i="2"/>
  <c r="AV249" i="2"/>
  <c r="AV559" i="2"/>
  <c r="AV504" i="2"/>
  <c r="AV109" i="2"/>
  <c r="AV611" i="2"/>
  <c r="AV707" i="2"/>
  <c r="AV194" i="2"/>
  <c r="AV56" i="2"/>
  <c r="AV566" i="2"/>
  <c r="AV141" i="2"/>
  <c r="AV24" i="2"/>
  <c r="AV495" i="2"/>
  <c r="AV222" i="2"/>
  <c r="AV321" i="2"/>
  <c r="AV506" i="2"/>
  <c r="AV20" i="2"/>
  <c r="AV127" i="2"/>
  <c r="AV157" i="2"/>
  <c r="AV562" i="2"/>
  <c r="AV317" i="2"/>
  <c r="AV309" i="2"/>
  <c r="AV599" i="2"/>
  <c r="AV59" i="2"/>
  <c r="AV195" i="2"/>
  <c r="AV72" i="2"/>
  <c r="AV5" i="2"/>
  <c r="AV175" i="2"/>
  <c r="AV561" i="2"/>
  <c r="AV479" i="2"/>
  <c r="AV172" i="2"/>
  <c r="AV341" i="2"/>
  <c r="AV377" i="2"/>
  <c r="AV283" i="2"/>
  <c r="AV473" i="2"/>
  <c r="AV94" i="2"/>
  <c r="AV598" i="2"/>
  <c r="AV633" i="2"/>
  <c r="AV673" i="2"/>
  <c r="AV101" i="2"/>
  <c r="AV113" i="2"/>
  <c r="AV333" i="2"/>
  <c r="AV49" i="2"/>
  <c r="AV78" i="2"/>
  <c r="AV307" i="2"/>
  <c r="AV485" i="2"/>
  <c r="AV497" i="2"/>
  <c r="AV298" i="2"/>
  <c r="AV713" i="2"/>
  <c r="AV151" i="2"/>
  <c r="AV694" i="2"/>
  <c r="AV153" i="2"/>
  <c r="AV603" i="2"/>
  <c r="AV390" i="2"/>
  <c r="AV529" i="2"/>
  <c r="AV301" i="2"/>
  <c r="AV118" i="2"/>
  <c r="AV181" i="2"/>
  <c r="AV643" i="2"/>
  <c r="AV2" i="2"/>
  <c r="AV426" i="2"/>
  <c r="AV607" i="2"/>
  <c r="AV413" i="2"/>
  <c r="AV715" i="2"/>
  <c r="AV392" i="2"/>
  <c r="AV441" i="2"/>
  <c r="AV398" i="2"/>
  <c r="AV402" i="2"/>
  <c r="AV9" i="2"/>
  <c r="AV235" i="2"/>
  <c r="AV391" i="2"/>
  <c r="AV442" i="2"/>
  <c r="AV257" i="2"/>
  <c r="AV322" i="2"/>
  <c r="AV720" i="2"/>
  <c r="AV389" i="2"/>
  <c r="AV58" i="2"/>
  <c r="AV567" i="2"/>
  <c r="AV210" i="2"/>
  <c r="AV546" i="2"/>
  <c r="AV665" i="2"/>
  <c r="AV487" i="2"/>
  <c r="AV347" i="2"/>
  <c r="AV543" i="2"/>
  <c r="AV650" i="2"/>
  <c r="AV182" i="2"/>
  <c r="AV185" i="2"/>
  <c r="AV444" i="2"/>
  <c r="AV171" i="2"/>
  <c r="AV422" i="2"/>
  <c r="AV658" i="2"/>
  <c r="AV481" i="2"/>
  <c r="AV354" i="2"/>
  <c r="AV225" i="2"/>
  <c r="AV77" i="2"/>
  <c r="AV150" i="2"/>
  <c r="AV475" i="2"/>
  <c r="AV542" i="2"/>
  <c r="AV233" i="2"/>
  <c r="AV275" i="2"/>
  <c r="AV625" i="2"/>
  <c r="AV698" i="2"/>
  <c r="AV606" i="2"/>
  <c r="AV129" i="2"/>
  <c r="AV384" i="2"/>
  <c r="AV584" i="2"/>
  <c r="AV424" i="2"/>
  <c r="AV672" i="2"/>
  <c r="AV431" i="2"/>
  <c r="AV456" i="2"/>
  <c r="AV517" i="2"/>
  <c r="AV188" i="2"/>
  <c r="AV631" i="2"/>
  <c r="AV284" i="2"/>
  <c r="AV686" i="2"/>
  <c r="AV440" i="2"/>
  <c r="AV327" i="2"/>
  <c r="AV155" i="2"/>
  <c r="AV268" i="2"/>
  <c r="AV622" i="2"/>
  <c r="AV437" i="2"/>
  <c r="AV624" i="2"/>
  <c r="AV586" i="2"/>
  <c r="AV637" i="2"/>
  <c r="AV613" i="2"/>
  <c r="AV557" i="2"/>
  <c r="AV213" i="2"/>
  <c r="AV365" i="2"/>
  <c r="AV246" i="2"/>
  <c r="AV209" i="2"/>
  <c r="AV593" i="2"/>
  <c r="AV89" i="2"/>
  <c r="AV360" i="2"/>
  <c r="AV554" i="2"/>
  <c r="AV274" i="2"/>
  <c r="AV43" i="2"/>
  <c r="AV464" i="2"/>
  <c r="AV638" i="2"/>
  <c r="AV428" i="2"/>
  <c r="AV666" i="2"/>
  <c r="AV589" i="2"/>
  <c r="AV690" i="2"/>
  <c r="AV92" i="2"/>
  <c r="AV367" i="2"/>
  <c r="AV393" i="2"/>
  <c r="AV675" i="2"/>
  <c r="AV708" i="2"/>
  <c r="AV457" i="2"/>
  <c r="AV107" i="2"/>
  <c r="AV66" i="2"/>
  <c r="AV366" i="2"/>
  <c r="AV491" i="2"/>
  <c r="AV208" i="2"/>
  <c r="AV597" i="2"/>
  <c r="AV44" i="2"/>
  <c r="AV263" i="2"/>
  <c r="AV162" i="2"/>
  <c r="AV18" i="2"/>
  <c r="AV609" i="2"/>
  <c r="AV302" i="2"/>
  <c r="AV484" i="2"/>
  <c r="AV226" i="2"/>
  <c r="AV259" i="2"/>
  <c r="AV218" i="2"/>
  <c r="AV15" i="2"/>
  <c r="AV460" i="2"/>
  <c r="AV525" i="2"/>
  <c r="AV95" i="2"/>
  <c r="AV115" i="2"/>
  <c r="AV555" i="2"/>
  <c r="AV168" i="2"/>
  <c r="AV318" i="2"/>
  <c r="AV508" i="2"/>
  <c r="AV303" i="2"/>
  <c r="AV531" i="2"/>
  <c r="AV84" i="2"/>
  <c r="AV641" i="2"/>
  <c r="AV308" i="2"/>
  <c r="AV711" i="2"/>
  <c r="AV627" i="2"/>
  <c r="AV518" i="2"/>
  <c r="AV540" i="2"/>
  <c r="AV521" i="2"/>
  <c r="AV100" i="2"/>
  <c r="AV564" i="2"/>
  <c r="AV311" i="2"/>
  <c r="AV380" i="2"/>
  <c r="AV342" i="2"/>
  <c r="AV515" i="2"/>
  <c r="AV514" i="2"/>
  <c r="AV620" i="2"/>
  <c r="AV688" i="2"/>
  <c r="AV550" i="2"/>
  <c r="AV82" i="2"/>
  <c r="AV285" i="2"/>
  <c r="AV161" i="2"/>
  <c r="AV323" i="2"/>
  <c r="AV489" i="2"/>
  <c r="AV415" i="2"/>
  <c r="AV417" i="2"/>
  <c r="AV240" i="2"/>
  <c r="AV463" i="2"/>
  <c r="AV569" i="2"/>
  <c r="AV359" i="2"/>
  <c r="AV216" i="2"/>
  <c r="AV616" i="2"/>
  <c r="AV36" i="2"/>
  <c r="AV332" i="2"/>
  <c r="AV230" i="2"/>
  <c r="AV123" i="2"/>
  <c r="AV74" i="2"/>
  <c r="AV685" i="2"/>
  <c r="AV503" i="2"/>
  <c r="AV199" i="2"/>
  <c r="AV276" i="2"/>
  <c r="AV6" i="2"/>
  <c r="AV34" i="2"/>
  <c r="AV409" i="2"/>
  <c r="AV701" i="2"/>
  <c r="AV644" i="2"/>
  <c r="AV124" i="2"/>
  <c r="AV482" i="2"/>
  <c r="AV655" i="2"/>
  <c r="AV217" i="2"/>
  <c r="AV232" i="2"/>
  <c r="AV541" i="2"/>
  <c r="AV173" i="2"/>
  <c r="AV653" i="2"/>
  <c r="AV400" i="2"/>
  <c r="AV509" i="2"/>
  <c r="AV10" i="2"/>
  <c r="AV35" i="2"/>
  <c r="AV270" i="2"/>
  <c r="AV53" i="2"/>
  <c r="AV3" i="2"/>
  <c r="AV159" i="2"/>
  <c r="AV224" i="2"/>
  <c r="AV630" i="2"/>
  <c r="AV594" i="2"/>
  <c r="AV40" i="2"/>
  <c r="AV443" i="2"/>
  <c r="AV370" i="2"/>
  <c r="AV126" i="2"/>
  <c r="AV45" i="2"/>
  <c r="AV445" i="2"/>
  <c r="AV636" i="2"/>
  <c r="AV61" i="2"/>
  <c r="AV639" i="2"/>
  <c r="AV252" i="2"/>
  <c r="AV146" i="2"/>
  <c r="AV339" i="2"/>
  <c r="AV260" i="2"/>
  <c r="AV334" i="2"/>
  <c r="AV212" i="2"/>
  <c r="AV516" i="2"/>
  <c r="AV310" i="2"/>
  <c r="AV277" i="2"/>
  <c r="AV25" i="2"/>
  <c r="AV372" i="2"/>
  <c r="AV373" i="2"/>
  <c r="AV215" i="2"/>
  <c r="AV305" i="2"/>
  <c r="AV357" i="2"/>
  <c r="AV614" i="2"/>
  <c r="AV26" i="2"/>
  <c r="AV387" i="2"/>
  <c r="AV251" i="2"/>
  <c r="AV289" i="2"/>
  <c r="AV186" i="2"/>
  <c r="AV338" i="2"/>
  <c r="AV247" i="2"/>
  <c r="AV81" i="2"/>
  <c r="AV677" i="2"/>
  <c r="AV282" i="2"/>
  <c r="AV228" i="2"/>
  <c r="AV145" i="2"/>
  <c r="AV544" i="2"/>
  <c r="AV394" i="2"/>
  <c r="AV190" i="2"/>
  <c r="AV250" i="2"/>
  <c r="AV470" i="2"/>
  <c r="AV201" i="2"/>
  <c r="AV91" i="2"/>
  <c r="AV716" i="2"/>
  <c r="AV38" i="2"/>
  <c r="AV576" i="2"/>
  <c r="AV488" i="2"/>
  <c r="AV378" i="2"/>
  <c r="AV680" i="2"/>
  <c r="AV499" i="2"/>
  <c r="AV587" i="2"/>
  <c r="AV119" i="2"/>
  <c r="AV219" i="2"/>
  <c r="AV7" i="2"/>
  <c r="AV449" i="2"/>
  <c r="AV527" i="2"/>
  <c r="AV552" i="2"/>
  <c r="AV661" i="2"/>
  <c r="AV435" i="2"/>
  <c r="AV111" i="2"/>
  <c r="AV436" i="2"/>
  <c r="AV306" i="2"/>
  <c r="AV465" i="2"/>
  <c r="AV170" i="2"/>
  <c r="AV325" i="2"/>
  <c r="AV324" i="2"/>
  <c r="AV206" i="2"/>
  <c r="AV419" i="2"/>
  <c r="AV98" i="2"/>
  <c r="AV723" i="2"/>
  <c r="AV271" i="2"/>
  <c r="AV580" i="2"/>
  <c r="AV75" i="2"/>
  <c r="AV570" i="2"/>
  <c r="AV662" i="2"/>
  <c r="AV11" i="2"/>
  <c r="AV670" i="2"/>
  <c r="AV154" i="2"/>
  <c r="AV234" i="2"/>
  <c r="AV533" i="2"/>
  <c r="AV558" i="2"/>
  <c r="AV493" i="2"/>
  <c r="AV717" i="2"/>
  <c r="AV671" i="2"/>
  <c r="AV725" i="2"/>
  <c r="AV664" i="2"/>
  <c r="AV453" i="2"/>
  <c r="AV403" i="2"/>
  <c r="AV60" i="2"/>
  <c r="AV355" i="2"/>
  <c r="AV243" i="2"/>
  <c r="AV149" i="2"/>
  <c r="AV657" i="2"/>
  <c r="AV211" i="2"/>
  <c r="AV536" i="2"/>
  <c r="AV200" i="2"/>
  <c r="AV573" i="2"/>
  <c r="AV348" i="2"/>
  <c r="AV144" i="2"/>
  <c r="AV287" i="2"/>
  <c r="AV178" i="2"/>
  <c r="AV714" i="2"/>
  <c r="AV19" i="2"/>
  <c r="AV130" i="2"/>
  <c r="AV255" i="2"/>
  <c r="AV52" i="2"/>
  <c r="AV50" i="2"/>
  <c r="AV258" i="2"/>
  <c r="AV207" i="2"/>
  <c r="AV556" i="2"/>
  <c r="AV385" i="2"/>
  <c r="AV137" i="2"/>
  <c r="AV132" i="2"/>
  <c r="AV203" i="2"/>
  <c r="AV264" i="2"/>
  <c r="AV421" i="2"/>
  <c r="AV304" i="2"/>
  <c r="AV434" i="2"/>
  <c r="AV239" i="2"/>
  <c r="AV634" i="2"/>
  <c r="AV191" i="2"/>
  <c r="AV221" i="2"/>
  <c r="AV337" i="2"/>
  <c r="AV12" i="2"/>
  <c r="AV253" i="2"/>
  <c r="AV696" i="2"/>
  <c r="AV205" i="2"/>
  <c r="AV96" i="2"/>
  <c r="AV433" i="2"/>
  <c r="AV197" i="2"/>
  <c r="AV76" i="2"/>
  <c r="AV610" i="2"/>
  <c r="AV605" i="2"/>
  <c r="AV612" i="2"/>
  <c r="AV143" i="2"/>
  <c r="AV604" i="2"/>
  <c r="AV192" i="2"/>
  <c r="AV626" i="2"/>
  <c r="AV131" i="2"/>
  <c r="AV477" i="2"/>
  <c r="AV136" i="2"/>
  <c r="AV532" i="2"/>
  <c r="AV22" i="2"/>
  <c r="AV511" i="2"/>
  <c r="AV501" i="2"/>
  <c r="AV351" i="2"/>
  <c r="AV4" i="2"/>
  <c r="AV261" i="2"/>
  <c r="AV602" i="2"/>
  <c r="AV663" i="2"/>
  <c r="AV291" i="2"/>
  <c r="AV500" i="2"/>
  <c r="AV699" i="2"/>
  <c r="AV563" i="2"/>
  <c r="AV628" i="2"/>
  <c r="AV179" i="2"/>
  <c r="AV667" i="2"/>
  <c r="AV674" i="2"/>
  <c r="AV245" i="2"/>
  <c r="AV410" i="2"/>
  <c r="AV174" i="2"/>
  <c r="AV62" i="2"/>
  <c r="AV615" i="2"/>
  <c r="AV29" i="2"/>
  <c r="AV396" i="2"/>
  <c r="AV682" i="2"/>
  <c r="AV414" i="2"/>
  <c r="AV523" i="2"/>
  <c r="AV223" i="2"/>
  <c r="AV267" i="2"/>
  <c r="AV106" i="2"/>
  <c r="AV416" i="2"/>
  <c r="AV85" i="2"/>
  <c r="AV256" i="2"/>
  <c r="AV23" i="2"/>
  <c r="AV386" i="2"/>
  <c r="AV451" i="2"/>
  <c r="AV350" i="2"/>
  <c r="AV709" i="2"/>
  <c r="AV505" i="2"/>
  <c r="AV196" i="2"/>
  <c r="AV202" i="2"/>
  <c r="AV669" i="2"/>
  <c r="AV63" i="2"/>
  <c r="AV526" i="2"/>
  <c r="AV293" i="2"/>
  <c r="AV184" i="2"/>
  <c r="AV47" i="2"/>
  <c r="AV48" i="2"/>
  <c r="AV169" i="2"/>
  <c r="AV295" i="2"/>
  <c r="AV697" i="2"/>
  <c r="AV706" i="2"/>
  <c r="AV705" i="2"/>
  <c r="AV691" i="2"/>
  <c r="AV90" i="2"/>
  <c r="AV27" i="2"/>
  <c r="AV262" i="2"/>
  <c r="AV156" i="2"/>
  <c r="AV71" i="2"/>
  <c r="AV571" i="2"/>
  <c r="AV362" i="2"/>
  <c r="AV352" i="2"/>
  <c r="AV547" i="2"/>
  <c r="AV572" i="2"/>
  <c r="AV600" i="2"/>
  <c r="AV702" i="2"/>
  <c r="AV596" i="2"/>
  <c r="AV345" i="2"/>
  <c r="AV432" i="2"/>
  <c r="AV340" i="2"/>
  <c r="AV454" i="2"/>
  <c r="AV629" i="2"/>
  <c r="AV326" i="2"/>
  <c r="AV679" i="2"/>
  <c r="AV513" i="2"/>
  <c r="AV412" i="2"/>
  <c r="AV710" i="2"/>
  <c r="AV423" i="2"/>
  <c r="AV496" i="2"/>
  <c r="AV668" i="2"/>
  <c r="AV395" i="2"/>
  <c r="AV588" i="2"/>
  <c r="AV57" i="2"/>
  <c r="AV363" i="2"/>
  <c r="AV617" i="2"/>
  <c r="AV331" i="2"/>
  <c r="AV86" i="2"/>
  <c r="AV447" i="2"/>
  <c r="AV648" i="2"/>
  <c r="AV193" i="2"/>
  <c r="AV346" i="2"/>
  <c r="AV114" i="2"/>
  <c r="AV280" i="2"/>
  <c r="AV681" i="2"/>
  <c r="AV128" i="2"/>
  <c r="AV158" i="2"/>
  <c r="AV478" i="2"/>
  <c r="AV375" i="2"/>
  <c r="AV70" i="2"/>
  <c r="AV39" i="2"/>
  <c r="AV578" i="2"/>
  <c r="AV551" i="2"/>
  <c r="AV534" i="2"/>
  <c r="AV65" i="2"/>
  <c r="AV448" i="2"/>
  <c r="AV364" i="2"/>
  <c r="AV97" i="2"/>
  <c r="AV294" i="2"/>
  <c r="AV42" i="2"/>
  <c r="AV117" i="2"/>
  <c r="AV55" i="2"/>
  <c r="AV404" i="2"/>
  <c r="AV678" i="2"/>
  <c r="AV122" i="2"/>
  <c r="AV165" i="2"/>
  <c r="AV112" i="2"/>
  <c r="AV466" i="2"/>
  <c r="AV411" i="2"/>
  <c r="AV148" i="2"/>
  <c r="AV299" i="2"/>
  <c r="AV601" i="2"/>
  <c r="AV244" i="2"/>
  <c r="AV645" i="2"/>
  <c r="AV204" i="2"/>
  <c r="AV659" i="2"/>
  <c r="AV30" i="2"/>
  <c r="AV502" i="2"/>
  <c r="AV176" i="2"/>
  <c r="AV103" i="2"/>
  <c r="AV700" i="2"/>
  <c r="AV469" i="2"/>
  <c r="AV31" i="2"/>
  <c r="AV689" i="2"/>
  <c r="AV692" i="2"/>
  <c r="AV79" i="2"/>
  <c r="AV439" i="2"/>
  <c r="AV134" i="2"/>
  <c r="AV356" i="2"/>
  <c r="AV712" i="2"/>
  <c r="AV28" i="2"/>
  <c r="AV549" i="2"/>
  <c r="AV656" i="2"/>
  <c r="AV138" i="2"/>
  <c r="AV73" i="2"/>
  <c r="AV121" i="2"/>
  <c r="AV51" i="2"/>
  <c r="AV231" i="2"/>
  <c r="AV281" i="2"/>
  <c r="AV152" i="2"/>
  <c r="AV69" i="2"/>
  <c r="AV288" i="2"/>
  <c r="AV490" i="2"/>
  <c r="AV313" i="2"/>
  <c r="AV608" i="2"/>
  <c r="AV693" i="2"/>
  <c r="AV335" i="2"/>
  <c r="AV166" i="2"/>
  <c r="AV647" i="2"/>
  <c r="AV583" i="2"/>
  <c r="AV229" i="2"/>
  <c r="AV278" i="2"/>
  <c r="AV553" i="2"/>
  <c r="AV405" i="2"/>
  <c r="AV269" i="2"/>
  <c r="AV93" i="2"/>
  <c r="AV483" i="2"/>
  <c r="AV343" i="2"/>
  <c r="AV142" i="2"/>
  <c r="AV265" i="2"/>
  <c r="AV104" i="2"/>
  <c r="AV336" i="2"/>
  <c r="AV539" i="2"/>
  <c r="AV125" i="2"/>
  <c r="AV383" i="2"/>
  <c r="AV80" i="2"/>
  <c r="AV577" i="2"/>
  <c r="AV87" i="2"/>
  <c r="AV401" i="2"/>
  <c r="AV687" i="2"/>
  <c r="Z28" i="3" l="1"/>
  <c r="Z99" i="3"/>
  <c r="Z73" i="3"/>
  <c r="Z12" i="3"/>
  <c r="Z83" i="3"/>
  <c r="Z18" i="3"/>
  <c r="Z119" i="3"/>
  <c r="Z10" i="3"/>
  <c r="Z23" i="3"/>
  <c r="Z66" i="3"/>
  <c r="Z6" i="3"/>
  <c r="Z111" i="3"/>
  <c r="Z109" i="3"/>
  <c r="Z49" i="3"/>
  <c r="Z25" i="3"/>
  <c r="Z70" i="3"/>
  <c r="Z86" i="3"/>
  <c r="Z85" i="3"/>
  <c r="Z79" i="3"/>
  <c r="Z26" i="3"/>
  <c r="Z105" i="3"/>
  <c r="Z67" i="3"/>
  <c r="Z78" i="3"/>
  <c r="Z39" i="3"/>
  <c r="Z35" i="3"/>
  <c r="Z64" i="3"/>
  <c r="Z102" i="3"/>
  <c r="Z75" i="3"/>
  <c r="Z93" i="3"/>
  <c r="Z7" i="3"/>
  <c r="Z91" i="3"/>
  <c r="Z96" i="3"/>
  <c r="Z51" i="3"/>
  <c r="Z24" i="3"/>
  <c r="Z63" i="3"/>
  <c r="Z52" i="3"/>
  <c r="Z44" i="3"/>
  <c r="Z58" i="3"/>
  <c r="Z32" i="3"/>
  <c r="Z77" i="3"/>
  <c r="Z21" i="3"/>
  <c r="Z15" i="3"/>
  <c r="Z88" i="3"/>
  <c r="Z69" i="3"/>
  <c r="Z60" i="3"/>
  <c r="Z17" i="3"/>
  <c r="Z94" i="3"/>
  <c r="Z89" i="3"/>
  <c r="Z5" i="3"/>
  <c r="Z3" i="3"/>
  <c r="Z115" i="3"/>
  <c r="Z37" i="3"/>
  <c r="Z13" i="3"/>
  <c r="Z14" i="3"/>
  <c r="Z98" i="3"/>
  <c r="Z106" i="3"/>
  <c r="Z62" i="3"/>
  <c r="Z112" i="3"/>
  <c r="Z40" i="3"/>
  <c r="Z36" i="3"/>
  <c r="Z54" i="3"/>
  <c r="Z82" i="3"/>
  <c r="Z92" i="3"/>
  <c r="Z61" i="3"/>
  <c r="Z9" i="3"/>
  <c r="Z114" i="3"/>
  <c r="Z95" i="3"/>
  <c r="Z8" i="3"/>
  <c r="Z87" i="3"/>
  <c r="Z30" i="3"/>
  <c r="Z50" i="3"/>
  <c r="Z108" i="3"/>
  <c r="Z71" i="3"/>
  <c r="Z113" i="3"/>
  <c r="Z45" i="3"/>
  <c r="Z56" i="3"/>
  <c r="Z104" i="3"/>
  <c r="Z120" i="3"/>
  <c r="Z65" i="3"/>
  <c r="Z57" i="3"/>
  <c r="Z90" i="3"/>
  <c r="Z81" i="3"/>
  <c r="Z48" i="3"/>
  <c r="Z11" i="3"/>
  <c r="Z42" i="3"/>
  <c r="Z34" i="3"/>
  <c r="Z4" i="3"/>
  <c r="Z121" i="3"/>
  <c r="Z2" i="3"/>
  <c r="Z43" i="3"/>
  <c r="Z20" i="3"/>
  <c r="Z122" i="3"/>
  <c r="Z74" i="3"/>
  <c r="Z41" i="3"/>
  <c r="Z33" i="3"/>
  <c r="Z116" i="3"/>
  <c r="Z68" i="3"/>
  <c r="Z107" i="3"/>
  <c r="Z76" i="3"/>
  <c r="Z19" i="3"/>
  <c r="Z59" i="3"/>
  <c r="Z29" i="3"/>
  <c r="Z38" i="3"/>
  <c r="Z53" i="3"/>
  <c r="Z110" i="3"/>
  <c r="Z47" i="3"/>
  <c r="Z55" i="3"/>
  <c r="Z100" i="3"/>
  <c r="Z117" i="3"/>
  <c r="Z84" i="3"/>
  <c r="Z97" i="3"/>
  <c r="Z118" i="3"/>
  <c r="Z27" i="3"/>
  <c r="Z103" i="3"/>
  <c r="Z101" i="3"/>
  <c r="Z46" i="3"/>
  <c r="Z16" i="3"/>
  <c r="Z22" i="3"/>
  <c r="Z31" i="3"/>
  <c r="Z80" i="3"/>
  <c r="Z72" i="3"/>
  <c r="X110" i="3"/>
  <c r="X122" i="3"/>
  <c r="X93" i="3"/>
  <c r="X87" i="3"/>
  <c r="X24" i="3"/>
  <c r="X16" i="3"/>
  <c r="X27" i="3"/>
  <c r="X109" i="3"/>
  <c r="X89" i="3"/>
  <c r="X49" i="3"/>
  <c r="X57" i="3"/>
  <c r="X113" i="3"/>
  <c r="X60" i="3"/>
  <c r="X88" i="3"/>
  <c r="X31" i="3"/>
  <c r="X59" i="3"/>
  <c r="X103" i="3"/>
  <c r="X26" i="3"/>
  <c r="X71" i="3"/>
  <c r="X18" i="3"/>
  <c r="X65" i="3"/>
  <c r="X91" i="3"/>
  <c r="X108" i="3"/>
  <c r="X55" i="3"/>
  <c r="X5" i="3"/>
  <c r="X81" i="3"/>
  <c r="X97" i="3"/>
  <c r="X11" i="3"/>
  <c r="X74" i="3"/>
  <c r="X73" i="3"/>
  <c r="X66" i="3"/>
  <c r="X90" i="3"/>
  <c r="X36" i="3"/>
  <c r="X37" i="3"/>
  <c r="X72" i="3"/>
  <c r="X39" i="3"/>
  <c r="X17" i="3"/>
  <c r="X116" i="3"/>
  <c r="X6" i="3"/>
  <c r="X10" i="3"/>
  <c r="X119" i="3"/>
  <c r="X102" i="3"/>
  <c r="X22" i="3"/>
  <c r="X80" i="3"/>
  <c r="X33" i="3"/>
  <c r="X83" i="3"/>
  <c r="X78" i="3"/>
  <c r="X51" i="3"/>
  <c r="X52" i="3"/>
  <c r="X101" i="3"/>
  <c r="X85" i="3"/>
  <c r="X28" i="3"/>
  <c r="X120" i="3"/>
  <c r="X96" i="3"/>
  <c r="X106" i="3"/>
  <c r="X118" i="3"/>
  <c r="X104" i="3"/>
  <c r="X98" i="3"/>
  <c r="X79" i="3"/>
  <c r="X15" i="3"/>
  <c r="X12" i="3"/>
  <c r="X105" i="3"/>
  <c r="X20" i="3"/>
  <c r="X29" i="3"/>
  <c r="X84" i="3"/>
  <c r="X3" i="3"/>
  <c r="X40" i="3"/>
  <c r="X46" i="3"/>
  <c r="X64" i="3"/>
  <c r="X68" i="3"/>
  <c r="X34" i="3"/>
  <c r="X4" i="3"/>
  <c r="X45" i="3"/>
  <c r="X112" i="3"/>
  <c r="X107" i="3"/>
  <c r="X92" i="3"/>
  <c r="X86" i="3"/>
  <c r="X56" i="3"/>
  <c r="X2" i="3"/>
  <c r="X47" i="3"/>
  <c r="X67" i="3"/>
  <c r="X48" i="3"/>
  <c r="X117" i="3"/>
  <c r="X9" i="3"/>
  <c r="X50" i="3"/>
  <c r="X30" i="3"/>
  <c r="X115" i="3"/>
  <c r="X62" i="3"/>
  <c r="X82" i="3"/>
  <c r="X14" i="3"/>
  <c r="X8" i="3"/>
  <c r="X95" i="3"/>
  <c r="X42" i="3"/>
  <c r="X61" i="3"/>
  <c r="X99" i="3"/>
  <c r="X70" i="3"/>
  <c r="X7" i="3"/>
  <c r="X94" i="3"/>
  <c r="X38" i="3"/>
  <c r="X21" i="3"/>
  <c r="X121" i="3"/>
  <c r="X35" i="3"/>
  <c r="X58" i="3"/>
  <c r="X54" i="3"/>
  <c r="X77" i="3"/>
  <c r="X75" i="3"/>
  <c r="X25" i="3"/>
  <c r="X41" i="3"/>
  <c r="X13" i="3"/>
  <c r="X43" i="3"/>
  <c r="X23" i="3"/>
  <c r="X32" i="3"/>
  <c r="X63" i="3"/>
  <c r="X19" i="3"/>
  <c r="X53" i="3"/>
  <c r="X111" i="3"/>
  <c r="X100" i="3"/>
  <c r="X69" i="3"/>
  <c r="X44" i="3"/>
  <c r="X114" i="3"/>
  <c r="X76" i="3"/>
</calcChain>
</file>

<file path=xl/sharedStrings.xml><?xml version="1.0" encoding="utf-8"?>
<sst xmlns="http://schemas.openxmlformats.org/spreadsheetml/2006/main" count="19163" uniqueCount="10492">
  <si>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</si>
  <si>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</si>
  <si>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</si>
  <si>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</si>
  <si>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</si>
  <si>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</si>
  <si>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</si>
  <si>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</si>
  <si>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</si>
  <si>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</si>
  <si>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</si>
  <si>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</si>
  <si>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</si>
  <si>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</si>
  <si>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</si>
  <si>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</si>
  <si>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</si>
  <si>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</si>
  <si>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</si>
  <si>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</si>
  <si>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</si>
  <si>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</si>
  <si>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</si>
  <si>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</si>
  <si>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</si>
  <si>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</si>
  <si>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</si>
  <si>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</si>
  <si>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</si>
  <si>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</si>
  <si>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</si>
  <si>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</si>
  <si>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</si>
  <si>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</si>
  <si>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</si>
  <si>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</si>
  <si>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</si>
  <si>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</si>
  <si>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</si>
  <si>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</si>
  <si>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</si>
  <si>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</si>
  <si>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</si>
  <si>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</si>
  <si>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</si>
  <si>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</si>
  <si>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</si>
  <si>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</si>
  <si>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</si>
  <si>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</si>
  <si>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</si>
  <si>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</si>
  <si>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</si>
  <si>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</si>
  <si>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</si>
  <si>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</si>
  <si>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</si>
  <si>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</si>
  <si>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</si>
  <si>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</si>
  <si>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Hindustan Aeronautics Ltd</t>
  </si>
  <si>
    <t>HAL</t>
  </si>
  <si>
    <t>Aerospace &amp; Defense Equipments</t>
  </si>
  <si>
    <t>Sun Pharmaceutical Industries Ltd</t>
  </si>
  <si>
    <t>SUNPHARMA</t>
  </si>
  <si>
    <t>Pharmaceuticals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</si>
  <si>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</si>
  <si>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</si>
  <si>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</si>
  <si>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</si>
  <si>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</si>
  <si>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</si>
  <si>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</si>
  <si>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</si>
  <si>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</si>
  <si>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</si>
  <si>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</si>
  <si>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</si>
  <si>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</si>
  <si>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</si>
  <si>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</si>
  <si>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</si>
  <si>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</si>
  <si>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</si>
  <si>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</si>
  <si>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</si>
  <si>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</si>
  <si>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</si>
  <si>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</si>
  <si>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</si>
  <si>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</si>
  <si>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</si>
  <si>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</si>
  <si>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Hindustan Zinc Ltd</t>
  </si>
  <si>
    <t>HINDZINC</t>
  </si>
  <si>
    <t>Mining - Diversified</t>
  </si>
  <si>
    <t>Wipro Ltd</t>
  </si>
  <si>
    <t>WIPRO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</si>
  <si>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</si>
  <si>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</si>
  <si>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</si>
  <si>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</si>
  <si>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</si>
  <si>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</si>
  <si>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</si>
  <si>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</si>
  <si>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</si>
  <si>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</si>
  <si>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</si>
  <si>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</si>
  <si>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</si>
  <si>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</si>
  <si>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</si>
  <si>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</si>
  <si>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</si>
  <si>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</si>
  <si>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</si>
  <si>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</si>
  <si>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</si>
  <si>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</si>
  <si>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</si>
  <si>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Bajaj Finserv Ltd</t>
  </si>
  <si>
    <t>BAJAJFINSV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</si>
  <si>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</si>
  <si>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</si>
  <si>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</si>
  <si>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</si>
  <si>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</si>
  <si>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</si>
  <si>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</si>
  <si>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</si>
  <si>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</si>
  <si>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</si>
  <si>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</si>
  <si>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</si>
  <si>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</si>
  <si>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</si>
  <si>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</si>
  <si>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</si>
  <si>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</si>
  <si>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</si>
  <si>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</si>
  <si>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</si>
  <si>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</si>
  <si>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</si>
  <si>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</si>
  <si>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</si>
  <si>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</si>
  <si>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</si>
  <si>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</si>
  <si>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</si>
  <si>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Zomato Ltd</t>
  </si>
  <si>
    <t>ZOMATO</t>
  </si>
  <si>
    <t>Online Services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</si>
  <si>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</si>
  <si>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</si>
  <si>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</si>
  <si>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</si>
  <si>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</si>
  <si>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</si>
  <si>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</si>
  <si>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</si>
  <si>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REC Limited</t>
  </si>
  <si>
    <t>RECLTD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</si>
  <si>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</si>
  <si>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</si>
  <si>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</si>
  <si>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</si>
  <si>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</si>
  <si>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</si>
  <si>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</si>
  <si>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</si>
  <si>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Macrotech Developers Ltd</t>
  </si>
  <si>
    <t>LODHA</t>
  </si>
  <si>
    <t>TATAMTRDVR</t>
  </si>
  <si>
    <t>SBI Life Insurance Company Ltd</t>
  </si>
  <si>
    <t>SBILIFE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</si>
  <si>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</si>
  <si>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</si>
  <si>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</si>
  <si>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</si>
  <si>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</si>
  <si>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</si>
  <si>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Tech Mahindra Ltd</t>
  </si>
  <si>
    <t>TECHM</t>
  </si>
  <si>
    <t>Tata Power Company Ltd</t>
  </si>
  <si>
    <t>TATAPOWER</t>
  </si>
  <si>
    <t>Samvardhana Motherson International Ltd</t>
  </si>
  <si>
    <t>MOTHERSON</t>
  </si>
  <si>
    <t>Auto Parts</t>
  </si>
  <si>
    <t>Bank of Baroda Ltd</t>
  </si>
  <si>
    <t>BANKBARODA</t>
  </si>
  <si>
    <t>Britannia Industries Ltd</t>
  </si>
  <si>
    <t>BRITANNIA</t>
  </si>
  <si>
    <t>Punjab National Bank</t>
  </si>
  <si>
    <t>PNB</t>
  </si>
  <si>
    <t>HDFC Life Insurance Company Ltd</t>
  </si>
  <si>
    <t>HDFCLIFE</t>
  </si>
  <si>
    <t>Eicher Motors Ltd</t>
  </si>
  <si>
    <t>EICHERMOT</t>
  </si>
  <si>
    <t>Trucks &amp; Buses</t>
  </si>
  <si>
    <t>Bharat Petroleum Corporation Ltd</t>
  </si>
  <si>
    <t>BPCL</t>
  </si>
  <si>
    <t>JSW Energy Ltd</t>
  </si>
  <si>
    <t>JSWENERGY</t>
  </si>
  <si>
    <t>Cipla Ltd</t>
  </si>
  <si>
    <t>CIPLA</t>
  </si>
  <si>
    <t>Cholamandalam Investment and Finance Company Ltd</t>
  </si>
  <si>
    <t>CHOLAFIN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</si>
  <si>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</si>
  <si>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</si>
  <si>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</si>
  <si>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</si>
  <si>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</si>
  <si>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</si>
  <si>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Rail Vikas Nigam Ltd</t>
  </si>
  <si>
    <t>RVNL</t>
  </si>
  <si>
    <t>CG Power and Industrial Solutions Ltd</t>
  </si>
  <si>
    <t>CGPOWER</t>
  </si>
  <si>
    <t>Indian Overseas Bank</t>
  </si>
  <si>
    <t>IOB</t>
  </si>
  <si>
    <t>Zydus Lifesciences Ltd</t>
  </si>
  <si>
    <t>ZYDUSLIFE</t>
  </si>
  <si>
    <t>Bharat Heavy Electricals Ltd</t>
  </si>
  <si>
    <t>BHEL</t>
  </si>
  <si>
    <t>TVS Motor Company Ltd</t>
  </si>
  <si>
    <t>TVSMOTOR</t>
  </si>
  <si>
    <t>Mazagon Dock Shipbuilders Ltd</t>
  </si>
  <si>
    <t>MAZDOCK</t>
  </si>
  <si>
    <t>Shipbuilding</t>
  </si>
  <si>
    <t>Vodafone Idea Ltd</t>
  </si>
  <si>
    <t>IDEA</t>
  </si>
  <si>
    <t>Indusind Bank Ltd</t>
  </si>
  <si>
    <t>INDUSINDBK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</si>
  <si>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</si>
  <si>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</si>
  <si>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</si>
  <si>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</si>
  <si>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</si>
  <si>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</si>
  <si>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</si>
  <si>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</si>
  <si>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</si>
  <si>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Dabur India Ltd</t>
  </si>
  <si>
    <t>DABUR</t>
  </si>
  <si>
    <t>Bajaj Holdings and Investment Ltd</t>
  </si>
  <si>
    <t>BAJAJHLDNG</t>
  </si>
  <si>
    <t>Asset Management</t>
  </si>
  <si>
    <t>Hero MotoCorp Ltd</t>
  </si>
  <si>
    <t>HEROMOTOCO</t>
  </si>
  <si>
    <t>Tata Consumer Products Ltd</t>
  </si>
  <si>
    <t>TATACONSUM</t>
  </si>
  <si>
    <t>Tea &amp; Coffee</t>
  </si>
  <si>
    <t>Dr Reddy's Laboratories Ltd</t>
  </si>
  <si>
    <t>DRREDDY</t>
  </si>
  <si>
    <t>Shriram Finance Ltd</t>
  </si>
  <si>
    <t>SHRIRAMFIN</t>
  </si>
  <si>
    <t>Canara Bank Ltd</t>
  </si>
  <si>
    <t>CANBK</t>
  </si>
  <si>
    <t>NHPC Ltd</t>
  </si>
  <si>
    <t>NHPC</t>
  </si>
  <si>
    <t>Indus Towers Ltd</t>
  </si>
  <si>
    <t>INDUSTOWER</t>
  </si>
  <si>
    <t>Telecom Infrastructure</t>
  </si>
  <si>
    <t>Jindal Steel And Power Ltd</t>
  </si>
  <si>
    <t>JINDALSTEL</t>
  </si>
  <si>
    <t>Union Bank of India Ltd</t>
  </si>
  <si>
    <t>UNIONBANK</t>
  </si>
  <si>
    <t>Bosch Ltd</t>
  </si>
  <si>
    <t>BOSCHLTD</t>
  </si>
  <si>
    <t>Polycab India Ltd</t>
  </si>
  <si>
    <t>POLYCAB</t>
  </si>
  <si>
    <t>Shree Cement Ltd</t>
  </si>
  <si>
    <t>SHREECEM</t>
  </si>
  <si>
    <t>Torrent Pharmaceuticals Ltd</t>
  </si>
  <si>
    <t>TORNTPHARM</t>
  </si>
  <si>
    <t>Adani Total Gas Ltd</t>
  </si>
  <si>
    <t>ATGL</t>
  </si>
  <si>
    <t>United Spirits Ltd</t>
  </si>
  <si>
    <t>UNITDSPR</t>
  </si>
  <si>
    <t>Alcoholic Beverages</t>
  </si>
  <si>
    <t>Godrej Properties Ltd</t>
  </si>
  <si>
    <t>GODREJPROP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</si>
  <si>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</si>
  <si>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</si>
  <si>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</si>
  <si>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</si>
  <si>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</si>
  <si>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</si>
  <si>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</si>
  <si>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IDBI Bank Ltd</t>
  </si>
  <si>
    <t>IDBI</t>
  </si>
  <si>
    <t>Private Bank</t>
  </si>
  <si>
    <t>Max Healthcare Institute Ltd</t>
  </si>
  <si>
    <t>MAXHEALTH</t>
  </si>
  <si>
    <t>Oracle Financial Services Software Ltd</t>
  </si>
  <si>
    <t>OFSS</t>
  </si>
  <si>
    <t>Software Services</t>
  </si>
  <si>
    <t>HDFC Asset Management Company Ltd</t>
  </si>
  <si>
    <t>HDFCAMC</t>
  </si>
  <si>
    <t>Info Edge (India) Ltd</t>
  </si>
  <si>
    <t>NAUKRI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</si>
  <si>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</si>
  <si>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</si>
  <si>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</si>
  <si>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</si>
  <si>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</si>
  <si>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</si>
  <si>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Indian Railway Catering and Tourism Corporation Ltd</t>
  </si>
  <si>
    <t>IRCTC</t>
  </si>
  <si>
    <t>Marico Ltd</t>
  </si>
  <si>
    <t>MARICO</t>
  </si>
  <si>
    <t>Mankind Pharma Ltd</t>
  </si>
  <si>
    <t>MANKIND</t>
  </si>
  <si>
    <t>Oil India Ltd</t>
  </si>
  <si>
    <t>OIL</t>
  </si>
  <si>
    <t>Lupin Ltd</t>
  </si>
  <si>
    <t>LUPIN</t>
  </si>
  <si>
    <t>Yes Bank Ltd</t>
  </si>
  <si>
    <t>YESBANK</t>
  </si>
  <si>
    <t>Colgate-Palmolive (India) Ltd</t>
  </si>
  <si>
    <t>COLPAL</t>
  </si>
  <si>
    <t>Linde India Ltd</t>
  </si>
  <si>
    <t>LINDEINDIA</t>
  </si>
  <si>
    <t>Bharat Forge Ltd</t>
  </si>
  <si>
    <t>BHARATFORG</t>
  </si>
  <si>
    <t>Aurobindo Pharma Ltd</t>
  </si>
  <si>
    <t>AUROPHARMA</t>
  </si>
  <si>
    <t>Suzlon Energy Ltd</t>
  </si>
  <si>
    <t>SUZLON</t>
  </si>
  <si>
    <t>Renewable Energy Equipment &amp; Services</t>
  </si>
  <si>
    <t>Dixon Technologies (India) Ltd</t>
  </si>
  <si>
    <t>DIXON</t>
  </si>
  <si>
    <t>Home Electronics &amp; Appliances</t>
  </si>
  <si>
    <t>Supreme Industries Ltd</t>
  </si>
  <si>
    <t>SUPREMEIND</t>
  </si>
  <si>
    <t>Plastic Products</t>
  </si>
  <si>
    <t>Cochin Shipyard Ltd</t>
  </si>
  <si>
    <t>COCHINSHIP</t>
  </si>
  <si>
    <t>NMDC Ltd</t>
  </si>
  <si>
    <t>NMDC</t>
  </si>
  <si>
    <t>Mining - Iron Ore</t>
  </si>
  <si>
    <t>General Insurance Corporation of India</t>
  </si>
  <si>
    <t>GICRE</t>
  </si>
  <si>
    <t>Fertilisers And Chemicals Travancore Ltd</t>
  </si>
  <si>
    <t>FACT</t>
  </si>
  <si>
    <t>Fertilizers &amp; Agro Chemicals</t>
  </si>
  <si>
    <t>JSW Infrastructure Ltd</t>
  </si>
  <si>
    <t>JSWINFRA</t>
  </si>
  <si>
    <t>Muthoot Finance Ltd</t>
  </si>
  <si>
    <t>MUTHOOTFIN</t>
  </si>
  <si>
    <t>Prestige Estates Projects Ltd</t>
  </si>
  <si>
    <t>PRESTIGE</t>
  </si>
  <si>
    <t>Indian Bank</t>
  </si>
  <si>
    <t>INDIANB</t>
  </si>
  <si>
    <t>Torrent Power Ltd</t>
  </si>
  <si>
    <t>TORNTPOWER</t>
  </si>
  <si>
    <t>SRF Ltd</t>
  </si>
  <si>
    <t>SRF</t>
  </si>
  <si>
    <t>Schaeffler India Ltd</t>
  </si>
  <si>
    <t>SCHAEFFLER</t>
  </si>
  <si>
    <t>SBI Cards and Payment Services Ltd</t>
  </si>
  <si>
    <t>SBICARD</t>
  </si>
  <si>
    <t>Payment Infrastructure</t>
  </si>
  <si>
    <t>Persistent Systems Ltd</t>
  </si>
  <si>
    <t>PERSISTENT</t>
  </si>
  <si>
    <t>Hindustan Petroleum Corp Ltd</t>
  </si>
  <si>
    <t>HINDPETRO</t>
  </si>
  <si>
    <t>Jindal Stainless Ltd</t>
  </si>
  <si>
    <t>JSL</t>
  </si>
  <si>
    <t>Phoenix Mills Ltd</t>
  </si>
  <si>
    <t>PHOENIXLTD</t>
  </si>
  <si>
    <t>Housing and Urban Development Corporation Ltd</t>
  </si>
  <si>
    <t>HUDCO</t>
  </si>
  <si>
    <t>Ashok Leyland Ltd</t>
  </si>
  <si>
    <t>ASHOKLEY</t>
  </si>
  <si>
    <t>Indian Renewable Energy Development Agency Ltd</t>
  </si>
  <si>
    <t>IREDA</t>
  </si>
  <si>
    <t>UCO Bank</t>
  </si>
  <si>
    <t>UCOBANK</t>
  </si>
  <si>
    <t>Steel Authority of India Ltd</t>
  </si>
  <si>
    <t>SAIL</t>
  </si>
  <si>
    <t>UNO Minda Ltd</t>
  </si>
  <si>
    <t>UNOMINDA</t>
  </si>
  <si>
    <t>Thermax Limited</t>
  </si>
  <si>
    <t>THERMAX</t>
  </si>
  <si>
    <t>Container Corporation of India Ltd</t>
  </si>
  <si>
    <t>CONCOR</t>
  </si>
  <si>
    <t>Logistics</t>
  </si>
  <si>
    <t>Oberoi Realty Ltd</t>
  </si>
  <si>
    <t>OBEROIRLTY</t>
  </si>
  <si>
    <t>Astral Ltd</t>
  </si>
  <si>
    <t>ASTRAL</t>
  </si>
  <si>
    <t>Building Products - Pipes</t>
  </si>
  <si>
    <t>Alkem Laboratories Ltd</t>
  </si>
  <si>
    <t>ALKEM</t>
  </si>
  <si>
    <t>Bharat Dynamics Ltd</t>
  </si>
  <si>
    <t>BDL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</si>
  <si>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</si>
  <si>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</si>
  <si>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</si>
  <si>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</si>
  <si>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</si>
  <si>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</si>
  <si>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GMR Airports Infrastructure Ltd</t>
  </si>
  <si>
    <t>GMRINFRA</t>
  </si>
  <si>
    <t>IDFC First Bank Ltd</t>
  </si>
  <si>
    <t>IDFCFIRSTB</t>
  </si>
  <si>
    <t>Berger Paints India Ltd</t>
  </si>
  <si>
    <t>BERGEPAINT</t>
  </si>
  <si>
    <t>Abbott India Ltd</t>
  </si>
  <si>
    <t>ABBOTINDIA</t>
  </si>
  <si>
    <t>Patanjali Foods Ltd</t>
  </si>
  <si>
    <t>PATANJALI</t>
  </si>
  <si>
    <t>Packaged Foods &amp; Meats</t>
  </si>
  <si>
    <t>Hitachi Energy India Ltd</t>
  </si>
  <si>
    <t>POWERINDIA</t>
  </si>
  <si>
    <t>PI Industries Ltd</t>
  </si>
  <si>
    <t>PIIND</t>
  </si>
  <si>
    <t>SJVN Ltd</t>
  </si>
  <si>
    <t>SJVN</t>
  </si>
  <si>
    <t>United Breweries Ltd</t>
  </si>
  <si>
    <t>UBL</t>
  </si>
  <si>
    <t>Bank of India Ltd</t>
  </si>
  <si>
    <t>BANKINDIA</t>
  </si>
  <si>
    <t>Procter &amp; Gamble Hygiene and Health Care Ltd</t>
  </si>
  <si>
    <t>PGHH</t>
  </si>
  <si>
    <t>MRF Ltd</t>
  </si>
  <si>
    <t>MRF</t>
  </si>
  <si>
    <t>L&amp;T Technology Services Ltd</t>
  </si>
  <si>
    <t>LTTS</t>
  </si>
  <si>
    <t>Bharti Hexacom Ltd</t>
  </si>
  <si>
    <t>BHARTIHEXA</t>
  </si>
  <si>
    <t>Central Bank of India Ltd</t>
  </si>
  <si>
    <t>CENTRALBK</t>
  </si>
  <si>
    <t>Tata Communications Ltd</t>
  </si>
  <si>
    <t>TATACOMM</t>
  </si>
  <si>
    <t>Kalyan Jewellers India Ltd</t>
  </si>
  <si>
    <t>KALYANKJIL</t>
  </si>
  <si>
    <t>Sundaram Finance Ltd</t>
  </si>
  <si>
    <t>SUNDARMFIN</t>
  </si>
  <si>
    <t>Honeywell Automation India Ltd</t>
  </si>
  <si>
    <t>HONAUT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</si>
  <si>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</si>
  <si>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</si>
  <si>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</si>
  <si>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</si>
  <si>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</si>
  <si>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</si>
  <si>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ACC Ltd</t>
  </si>
  <si>
    <t>ACC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</si>
  <si>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</si>
  <si>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</si>
  <si>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</si>
  <si>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</si>
  <si>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</si>
  <si>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</si>
  <si>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</si>
  <si>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AU Small Finance Bank Ltd</t>
  </si>
  <si>
    <t>AUBANK</t>
  </si>
  <si>
    <t>Coromandel International Ltd</t>
  </si>
  <si>
    <t>COROMANDEL</t>
  </si>
  <si>
    <t>L&amp;T Finance Ltd</t>
  </si>
  <si>
    <t>LTF</t>
  </si>
  <si>
    <t>Federal Bank Ltd</t>
  </si>
  <si>
    <t>FEDERALBNK</t>
  </si>
  <si>
    <t>KPIT Technologies Ltd</t>
  </si>
  <si>
    <t>KPITTECH</t>
  </si>
  <si>
    <t>New India Assurance Company Ltd</t>
  </si>
  <si>
    <t>NIACL</t>
  </si>
  <si>
    <t>Gujarat Gas Ltd</t>
  </si>
  <si>
    <t>GUJGASLTD</t>
  </si>
  <si>
    <t>Bank of Maharashtra Ltd</t>
  </si>
  <si>
    <t>MAHABANK</t>
  </si>
  <si>
    <t>Escorts Kubota Ltd</t>
  </si>
  <si>
    <t>ESCORTS</t>
  </si>
  <si>
    <t>Tractors</t>
  </si>
  <si>
    <t>3M India Ltd</t>
  </si>
  <si>
    <t>3MINDIA</t>
  </si>
  <si>
    <t>Stationery</t>
  </si>
  <si>
    <t>Adani Wilmar Ltd</t>
  </si>
  <si>
    <t>AWL</t>
  </si>
  <si>
    <t>Page Industries Ltd</t>
  </si>
  <si>
    <t>PAGEIND</t>
  </si>
  <si>
    <t>Apparel &amp; Accessories</t>
  </si>
  <si>
    <t>Biocon Ltd</t>
  </si>
  <si>
    <t>BIOCON</t>
  </si>
  <si>
    <t>Biotechnology</t>
  </si>
  <si>
    <t>Tata Elxsi Ltd</t>
  </si>
  <si>
    <t>TATAELXSI</t>
  </si>
  <si>
    <t>Ge T&amp;D India Ltd</t>
  </si>
  <si>
    <t>GET&amp;D</t>
  </si>
  <si>
    <t>LIC Housing Finance Ltd</t>
  </si>
  <si>
    <t>LICHSGFIN</t>
  </si>
  <si>
    <t>Home Financing</t>
  </si>
  <si>
    <t>APL Apollo Tubes Ltd</t>
  </si>
  <si>
    <t>APLAPOLLO</t>
  </si>
  <si>
    <t>GlaxoSmithKline Pharmaceuticals Ltd</t>
  </si>
  <si>
    <t>GLAXO</t>
  </si>
  <si>
    <t>UPL Ltd</t>
  </si>
  <si>
    <t>UPL</t>
  </si>
  <si>
    <t>Nippon Life India Asset Management Ltd</t>
  </si>
  <si>
    <t>NAM-INDIA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</si>
  <si>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</si>
  <si>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</si>
  <si>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</si>
  <si>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</si>
  <si>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</si>
  <si>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</si>
  <si>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</si>
  <si>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Punjab &amp; Sind Bank</t>
  </si>
  <si>
    <t>PSB</t>
  </si>
  <si>
    <t>AIA Engineering Ltd</t>
  </si>
  <si>
    <t>AIAENG</t>
  </si>
  <si>
    <t>Sona BLW Precision Forgings Ltd</t>
  </si>
  <si>
    <t>SONACOMS</t>
  </si>
  <si>
    <t>Coforge Ltd</t>
  </si>
  <si>
    <t>COFORGE</t>
  </si>
  <si>
    <t>Mangalore Refinery and Petrochemicals Ltd</t>
  </si>
  <si>
    <t>MRPL</t>
  </si>
  <si>
    <t>Glenmark Pharmaceuticals Ltd</t>
  </si>
  <si>
    <t>GLENMARK</t>
  </si>
  <si>
    <t>National Aluminium Co Ltd</t>
  </si>
  <si>
    <t>NATIONALUM</t>
  </si>
  <si>
    <t>Jubilant Foodworks Ltd</t>
  </si>
  <si>
    <t>JUBLFOOD</t>
  </si>
  <si>
    <t>Restaurants &amp; Cafes</t>
  </si>
  <si>
    <t>Endurance Technologies Ltd</t>
  </si>
  <si>
    <t>ENDURANCE</t>
  </si>
  <si>
    <t>Mahindra and Mahindra Financial Services Ltd</t>
  </si>
  <si>
    <t>M&amp;MFIN</t>
  </si>
  <si>
    <t>NLC India Ltd</t>
  </si>
  <si>
    <t>NLCINDIA</t>
  </si>
  <si>
    <t>Indraprastha Gas Ltd</t>
  </si>
  <si>
    <t>IGL</t>
  </si>
  <si>
    <t>Deepak Nitrite Ltd</t>
  </si>
  <si>
    <t>DEEPAKNTR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</si>
  <si>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</si>
  <si>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</si>
  <si>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</si>
  <si>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</si>
  <si>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</si>
  <si>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</si>
  <si>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Apar Industries Ltd</t>
  </si>
  <si>
    <t>APARINDS</t>
  </si>
  <si>
    <t>Metro Brands Ltd</t>
  </si>
  <si>
    <t>METROBRAND</t>
  </si>
  <si>
    <t>Footwear</t>
  </si>
  <si>
    <t>Dalmia Bharat Ltd</t>
  </si>
  <si>
    <t>DALBHARAT</t>
  </si>
  <si>
    <t>Lloyds Metals And Energy Ltd</t>
  </si>
  <si>
    <t>LLOYDSME</t>
  </si>
  <si>
    <t>Fortis Healthcare Ltd</t>
  </si>
  <si>
    <t>FORTIS</t>
  </si>
  <si>
    <t>NBCC (India) Ltd</t>
  </si>
  <si>
    <t>NBCC</t>
  </si>
  <si>
    <t>Max Financial Services Ltd</t>
  </si>
  <si>
    <t>MFSL</t>
  </si>
  <si>
    <t>Blue Star Ltd</t>
  </si>
  <si>
    <t>BLUESTARCO</t>
  </si>
  <si>
    <t>Star Health and Allied Insurance Company Ltd</t>
  </si>
  <si>
    <t>STARHEALTH</t>
  </si>
  <si>
    <t>Global Health Ltd</t>
  </si>
  <si>
    <t>MEDANTA</t>
  </si>
  <si>
    <t>Apollo Tyres Ltd</t>
  </si>
  <si>
    <t>APOLLOTYRE</t>
  </si>
  <si>
    <t>Hindustan Copper Ltd</t>
  </si>
  <si>
    <t>HINDCOPPER</t>
  </si>
  <si>
    <t>Mining - Copper</t>
  </si>
  <si>
    <t>Bandhan Bank Ltd</t>
  </si>
  <si>
    <t>BANDHANBNK</t>
  </si>
  <si>
    <t>Tata Investment Corporation Ltd</t>
  </si>
  <si>
    <t>TATAINVEST</t>
  </si>
  <si>
    <t>Motilal Oswal Financial Services Ltd</t>
  </si>
  <si>
    <t>MOTILALOFS</t>
  </si>
  <si>
    <t>Emami Ltd</t>
  </si>
  <si>
    <t>EMAMILTD</t>
  </si>
  <si>
    <t>Aditya Birla Fashion and Retail Ltd</t>
  </si>
  <si>
    <t>ABFRL</t>
  </si>
  <si>
    <t>Poonawalla Fincorp Ltd</t>
  </si>
  <si>
    <t>POONAWALLA</t>
  </si>
  <si>
    <t>J K Cement Ltd</t>
  </si>
  <si>
    <t>JKCEMENT</t>
  </si>
  <si>
    <t>Aegis Logistics Ltd</t>
  </si>
  <si>
    <t>AEGISLOG</t>
  </si>
  <si>
    <t>Timken India Ltd</t>
  </si>
  <si>
    <t>TIMKEN</t>
  </si>
  <si>
    <t>Carborundum Universal Ltd</t>
  </si>
  <si>
    <t>CARBORUNIV</t>
  </si>
  <si>
    <t>BSE Ltd</t>
  </si>
  <si>
    <t>BSE</t>
  </si>
  <si>
    <t>Stock Exchanges &amp; Ratings</t>
  </si>
  <si>
    <t>Embassy Office Parks REIT</t>
  </si>
  <si>
    <t>EMBASSY</t>
  </si>
  <si>
    <t>Go Digit General Insurance Ltd</t>
  </si>
  <si>
    <t>GODIGIT</t>
  </si>
  <si>
    <t>Motherson Sumi Wiring India Ltd</t>
  </si>
  <si>
    <t>MSUMI</t>
  </si>
  <si>
    <t>Grindwell Norton Ltd</t>
  </si>
  <si>
    <t>GRINDWELL</t>
  </si>
  <si>
    <t>SKF India Ltd</t>
  </si>
  <si>
    <t>SKFINDIA</t>
  </si>
  <si>
    <t>CRISIL Ltd</t>
  </si>
  <si>
    <t>CRISIL</t>
  </si>
  <si>
    <t>Gland Pharma Ltd</t>
  </si>
  <si>
    <t>GLAND</t>
  </si>
  <si>
    <t>TVS Holdings Ltd</t>
  </si>
  <si>
    <t>TVSHLTD</t>
  </si>
  <si>
    <t>Sun Tv Network Ltd</t>
  </si>
  <si>
    <t>SUNTV</t>
  </si>
  <si>
    <t>TV Channels &amp; Broadcasters</t>
  </si>
  <si>
    <t>Amara Raja Energy &amp; Mobility Ltd</t>
  </si>
  <si>
    <t>ARE&amp;M</t>
  </si>
  <si>
    <t>Ircon International Ltd</t>
  </si>
  <si>
    <t>IRCON</t>
  </si>
  <si>
    <t>Godrej Industries Ltd</t>
  </si>
  <si>
    <t>GODREJIND</t>
  </si>
  <si>
    <t>IPCA Laboratories Ltd</t>
  </si>
  <si>
    <t>IPCALAB</t>
  </si>
  <si>
    <t>ITI Ltd</t>
  </si>
  <si>
    <t>ITI</t>
  </si>
  <si>
    <t>Telecom Equipments</t>
  </si>
  <si>
    <t>One 97 Communications Ltd</t>
  </si>
  <si>
    <t>PAYTM</t>
  </si>
  <si>
    <t>Business Support Services</t>
  </si>
  <si>
    <t>Brigade Enterprises Ltd</t>
  </si>
  <si>
    <t>BRIGADE</t>
  </si>
  <si>
    <t>KPR Mill Ltd</t>
  </si>
  <si>
    <t>KPRMILL</t>
  </si>
  <si>
    <t>Textiles</t>
  </si>
  <si>
    <t>Bayer Cropscience Ltd</t>
  </si>
  <si>
    <t>BAYERCROP</t>
  </si>
  <si>
    <t>ZF Commercial Vehicle Control Systems India Ltd</t>
  </si>
  <si>
    <t>ZFCVINDIA</t>
  </si>
  <si>
    <t>Jupiter Wagons Ltd</t>
  </si>
  <si>
    <t>JWL</t>
  </si>
  <si>
    <t>Rail</t>
  </si>
  <si>
    <t>Garden Reach Shipbuilders &amp; Engineers Ltd</t>
  </si>
  <si>
    <t>GRSE</t>
  </si>
  <si>
    <t>Sundram Fasteners Ltd</t>
  </si>
  <si>
    <t>SUNDRMFAST</t>
  </si>
  <si>
    <t>KIOCL Ltd</t>
  </si>
  <si>
    <t>KIOCL</t>
  </si>
  <si>
    <t>Syngene International Ltd</t>
  </si>
  <si>
    <t>SYNGENE</t>
  </si>
  <si>
    <t>Delhivery Ltd</t>
  </si>
  <si>
    <t>DELHIVERY</t>
  </si>
  <si>
    <t>Ajanta Pharma Ltd</t>
  </si>
  <si>
    <t>AJANTPHARM</t>
  </si>
  <si>
    <t>Jyoti CNC Automation Ltd</t>
  </si>
  <si>
    <t>JYOTICNC</t>
  </si>
  <si>
    <t>Computer Hardware</t>
  </si>
  <si>
    <t>Kaynes Technology India Ltd</t>
  </si>
  <si>
    <t>KAYNES</t>
  </si>
  <si>
    <t>PB Fintech Ltd</t>
  </si>
  <si>
    <t>POLICYBZR</t>
  </si>
  <si>
    <t>Tata Chemicals Ltd</t>
  </si>
  <si>
    <t>TATACHEM</t>
  </si>
  <si>
    <t>Cholamandalam Financial Holdings Ltd</t>
  </si>
  <si>
    <t>CHOLAHLDNG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</si>
  <si>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</si>
  <si>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</si>
  <si>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</si>
  <si>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</si>
  <si>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</si>
  <si>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</si>
  <si>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JBM Auto Ltd</t>
  </si>
  <si>
    <t>JBMA</t>
  </si>
  <si>
    <t>Vedant Fashions Ltd</t>
  </si>
  <si>
    <t>MANYAVAR</t>
  </si>
  <si>
    <t>Aarti Industries Ltd</t>
  </si>
  <si>
    <t>AARTIIND</t>
  </si>
  <si>
    <t>Laurus Labs Ltd</t>
  </si>
  <si>
    <t>LAURUSLABS</t>
  </si>
  <si>
    <t>Ratnamani Metals and Tubes Ltd</t>
  </si>
  <si>
    <t>RATNAMANI</t>
  </si>
  <si>
    <t>Whirlpool of India Ltd</t>
  </si>
  <si>
    <t>WHIRLPOOL</t>
  </si>
  <si>
    <t>ICICI Securities Ltd</t>
  </si>
  <si>
    <t>ISEC</t>
  </si>
  <si>
    <t>Narayana Hrudayalaya Ltd</t>
  </si>
  <si>
    <t>NH</t>
  </si>
  <si>
    <t>Finolex Cables Ltd</t>
  </si>
  <si>
    <t>FINCABLES</t>
  </si>
  <si>
    <t>Sumitomo Chemical India Ltd</t>
  </si>
  <si>
    <t>SUMICHEM</t>
  </si>
  <si>
    <t>Castrol India Ltd</t>
  </si>
  <si>
    <t>CASTROLIND</t>
  </si>
  <si>
    <t>Hatsun Agro Product Ltd</t>
  </si>
  <si>
    <t>HATSUN</t>
  </si>
  <si>
    <t>Century Textiles and Industries Ltd</t>
  </si>
  <si>
    <t>CENTURYTEX</t>
  </si>
  <si>
    <t>Paper Products</t>
  </si>
  <si>
    <t>Titagarh Rail Systems Ltd</t>
  </si>
  <si>
    <t>TITAGARH</t>
  </si>
  <si>
    <t>Tejas Networks Ltd</t>
  </si>
  <si>
    <t>TEJASNET</t>
  </si>
  <si>
    <t>BASF India Ltd</t>
  </si>
  <si>
    <t>BASF</t>
  </si>
  <si>
    <t>Dr. Lal PathLabs Ltd</t>
  </si>
  <si>
    <t>LALPATHLAB</t>
  </si>
  <si>
    <t>Central Depository Services (India) Ltd</t>
  </si>
  <si>
    <t>CDSL</t>
  </si>
  <si>
    <t>Gillette India Ltd</t>
  </si>
  <si>
    <t>GILLETTE</t>
  </si>
  <si>
    <t>Elgi Equipments Ltd</t>
  </si>
  <si>
    <t>ELGIEQUIP</t>
  </si>
  <si>
    <t>CIE Automotive India Ltd</t>
  </si>
  <si>
    <t>CIEINDIA</t>
  </si>
  <si>
    <t>KEC International Ltd</t>
  </si>
  <si>
    <t>KEC</t>
  </si>
  <si>
    <t>CPSE ETF</t>
  </si>
  <si>
    <t>CPSEETF</t>
  </si>
  <si>
    <t>Equity</t>
  </si>
  <si>
    <t>Kajaria Ceramics Ltd</t>
  </si>
  <si>
    <t>KAJARIACER</t>
  </si>
  <si>
    <t>Building Products - Ceramics</t>
  </si>
  <si>
    <t>Five-Star Business Finance Ltd</t>
  </si>
  <si>
    <t>FIVESTAR</t>
  </si>
  <si>
    <t>CESC Ltd</t>
  </si>
  <si>
    <t>CESC</t>
  </si>
  <si>
    <t>Radico Khaitan Ltd</t>
  </si>
  <si>
    <t>RADICO</t>
  </si>
  <si>
    <t>Godfrey Phillips India Ltd</t>
  </si>
  <si>
    <t>GODFRYPHLP</t>
  </si>
  <si>
    <t>Kansai Nerolac Paints Ltd</t>
  </si>
  <si>
    <t>KANSAINER</t>
  </si>
  <si>
    <t>Signatureglobal (India) Ltd</t>
  </si>
  <si>
    <t>SIGNATURE</t>
  </si>
  <si>
    <t>Swan Energy Ltd</t>
  </si>
  <si>
    <t>SWANENERGY</t>
  </si>
  <si>
    <t>IIFL Finance Ltd</t>
  </si>
  <si>
    <t>IIFL</t>
  </si>
  <si>
    <t>BEML Ltd</t>
  </si>
  <si>
    <t>BEML</t>
  </si>
  <si>
    <t>Sobha Ltd</t>
  </si>
  <si>
    <t>SOBHA</t>
  </si>
  <si>
    <t>Natco Pharma Ltd</t>
  </si>
  <si>
    <t>NATCOPHARM</t>
  </si>
  <si>
    <t>Chambal Fertilisers and Chemicals Ltd</t>
  </si>
  <si>
    <t>CHAMBLFERT</t>
  </si>
  <si>
    <t>PTC Industries Ltd</t>
  </si>
  <si>
    <t>PTCIL</t>
  </si>
  <si>
    <t>Raymond Ltd</t>
  </si>
  <si>
    <t>RAYMOND</t>
  </si>
  <si>
    <t>NCC Ltd</t>
  </si>
  <si>
    <t>NCC</t>
  </si>
  <si>
    <t>Schneider Electric Infrastructure Ltd</t>
  </si>
  <si>
    <t>SCHNEIDER</t>
  </si>
  <si>
    <t>Waaree Renewable Technologies Ltd</t>
  </si>
  <si>
    <t>WAAREERTL</t>
  </si>
  <si>
    <t>Pfizer Ltd</t>
  </si>
  <si>
    <t>PFIZER</t>
  </si>
  <si>
    <t>Angel One Ltd</t>
  </si>
  <si>
    <t>ANGELONE</t>
  </si>
  <si>
    <t>CreditAccess Grameen Ltd</t>
  </si>
  <si>
    <t>CREDITACC</t>
  </si>
  <si>
    <t>Piramal Enterprises Ltd</t>
  </si>
  <si>
    <t>PEL</t>
  </si>
  <si>
    <t>Relaxo Footwears Ltd</t>
  </si>
  <si>
    <t>RELAXO</t>
  </si>
  <si>
    <t>Kalpataru Projects International Ltd</t>
  </si>
  <si>
    <t>KPIL</t>
  </si>
  <si>
    <t>R R Kabel Ltd</t>
  </si>
  <si>
    <t>RRKABEL</t>
  </si>
  <si>
    <t>Inox Wind Ltd</t>
  </si>
  <si>
    <t>INOXWIND</t>
  </si>
  <si>
    <t>PNB Housing Finance Ltd</t>
  </si>
  <si>
    <t>PNBHOUSING</t>
  </si>
  <si>
    <t>Kirloskar Brothers Ltd</t>
  </si>
  <si>
    <t>KIRLOSBROS</t>
  </si>
  <si>
    <t>Cello World Ltd</t>
  </si>
  <si>
    <t>CELLO</t>
  </si>
  <si>
    <t>Piramal Pharma Ltd</t>
  </si>
  <si>
    <t>PPLPHARMA</t>
  </si>
  <si>
    <t>Poly Medicure Ltd</t>
  </si>
  <si>
    <t>POLYMED</t>
  </si>
  <si>
    <t>Health Care Equipment &amp; Supplies</t>
  </si>
  <si>
    <t>V Guard Industries Ltd</t>
  </si>
  <si>
    <t>VGUARD</t>
  </si>
  <si>
    <t>Suven Pharmaceuticals Ltd</t>
  </si>
  <si>
    <t>SUVENPHAR</t>
  </si>
  <si>
    <t>Nexus Select Trust</t>
  </si>
  <si>
    <t>NXST</t>
  </si>
  <si>
    <t>Mindspace Business Parks REIT</t>
  </si>
  <si>
    <t>MINDSPACE</t>
  </si>
  <si>
    <t>Kirloskar Oil Engines Ltd</t>
  </si>
  <si>
    <t>KIRLOSENG</t>
  </si>
  <si>
    <t>Atul Ltd</t>
  </si>
  <si>
    <t>ATUL</t>
  </si>
  <si>
    <t>Multi Commodity Exchange of India Ltd</t>
  </si>
  <si>
    <t>MCX</t>
  </si>
  <si>
    <t>Triveni Turbine Ltd</t>
  </si>
  <si>
    <t>TRITURBINE</t>
  </si>
  <si>
    <t>Himadri Speciality Chemical Ltd</t>
  </si>
  <si>
    <t>HSCL</t>
  </si>
  <si>
    <t>Blue Dart Express Ltd</t>
  </si>
  <si>
    <t>BLUEDART</t>
  </si>
  <si>
    <t>Vinati Organics Ltd</t>
  </si>
  <si>
    <t>VINATIORGA</t>
  </si>
  <si>
    <t>Devyani International Ltd</t>
  </si>
  <si>
    <t>DEVYANI</t>
  </si>
  <si>
    <t>Shyam Metalics and Energy Ltd</t>
  </si>
  <si>
    <t>SHYAMMETL</t>
  </si>
  <si>
    <t>Tbo Tek Ltd</t>
  </si>
  <si>
    <t>TBOTEK</t>
  </si>
  <si>
    <t>Tour &amp; Travel Services</t>
  </si>
  <si>
    <t>Cyient Ltd</t>
  </si>
  <si>
    <t>CYIENT</t>
  </si>
  <si>
    <t>Bata India Ltd</t>
  </si>
  <si>
    <t>BATAINDIA</t>
  </si>
  <si>
    <t>Finolex Industries Ltd</t>
  </si>
  <si>
    <t>FINPIPE</t>
  </si>
  <si>
    <t>Birlasoft Ltd</t>
  </si>
  <si>
    <t>BSOFT</t>
  </si>
  <si>
    <t>Alembic Pharmaceuticals Ltd</t>
  </si>
  <si>
    <t>APLLTD</t>
  </si>
  <si>
    <t>Great Eastern Shipping Company Ltd</t>
  </si>
  <si>
    <t>GESHIP</t>
  </si>
  <si>
    <t>Affle (India) Ltd</t>
  </si>
  <si>
    <t>AFFLE</t>
  </si>
  <si>
    <t>Advertising</t>
  </si>
  <si>
    <t>Authum Investment &amp; Infrastructure Ltd</t>
  </si>
  <si>
    <t>AIIL</t>
  </si>
  <si>
    <t>Trident Ltd</t>
  </si>
  <si>
    <t>TRIDENT</t>
  </si>
  <si>
    <t>IDFC Ltd</t>
  </si>
  <si>
    <t>IDFC</t>
  </si>
  <si>
    <t>Aditya Birla Sun Life Amc Ltd</t>
  </si>
  <si>
    <t>ABSLAMC</t>
  </si>
  <si>
    <t>HFCL Ltd</t>
  </si>
  <si>
    <t>HFCL</t>
  </si>
  <si>
    <t>Ramco Cements Limited</t>
  </si>
  <si>
    <t>RAMCOCEM</t>
  </si>
  <si>
    <t>Data Patterns (India) Ltd</t>
  </si>
  <si>
    <t>DATAPATTNS</t>
  </si>
  <si>
    <t>RITES Ltd</t>
  </si>
  <si>
    <t>RITES</t>
  </si>
  <si>
    <t>Anant Raj Ltd</t>
  </si>
  <si>
    <t>ANANTRAJ</t>
  </si>
  <si>
    <t>Computer Age Management Services Ltd</t>
  </si>
  <si>
    <t>CAMS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</si>
  <si>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</si>
  <si>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</si>
  <si>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</si>
  <si>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</si>
  <si>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</si>
  <si>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</si>
  <si>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Jindal SAW Ltd</t>
  </si>
  <si>
    <t>JINDALSAW</t>
  </si>
  <si>
    <t>Jyothy Labs Ltd</t>
  </si>
  <si>
    <t>JYOTHYLAB</t>
  </si>
  <si>
    <t>Concord Biotech Ltd</t>
  </si>
  <si>
    <t>CONCORDBIO</t>
  </si>
  <si>
    <t>Gujarat State Petronet Ltd</t>
  </si>
  <si>
    <t>GSPL</t>
  </si>
  <si>
    <t>Sonata Software Ltd</t>
  </si>
  <si>
    <t>SONATSOFTW</t>
  </si>
  <si>
    <t>Manappuram Finance Ltd</t>
  </si>
  <si>
    <t>MANAPPURAM</t>
  </si>
  <si>
    <t>Bikaji Foods International Ltd</t>
  </si>
  <si>
    <t>BIKAJI</t>
  </si>
  <si>
    <t>Capri Global Capital Ltd</t>
  </si>
  <si>
    <t>CGCL</t>
  </si>
  <si>
    <t>Action Construction Equipment Ltd</t>
  </si>
  <si>
    <t>ACE</t>
  </si>
  <si>
    <t>Heavy Machinery</t>
  </si>
  <si>
    <t>Lakshmi Machine Works Ltd</t>
  </si>
  <si>
    <t>LAXMIMACH</t>
  </si>
  <si>
    <t>Ramkrishna Forgings Ltd</t>
  </si>
  <si>
    <t>RKFORGE</t>
  </si>
  <si>
    <t>Firstsource Solutions Ltd</t>
  </si>
  <si>
    <t>FSL</t>
  </si>
  <si>
    <t>Outsourced services</t>
  </si>
  <si>
    <t>Railtel Corporation of India Ltd</t>
  </si>
  <si>
    <t>RAILTEL</t>
  </si>
  <si>
    <t>Communication &amp; Networking</t>
  </si>
  <si>
    <t>G R Infraprojects Ltd</t>
  </si>
  <si>
    <t>GRINFRA</t>
  </si>
  <si>
    <t>Anand Rathi Wealth Ltd</t>
  </si>
  <si>
    <t>ANANDRATHI</t>
  </si>
  <si>
    <t>Aster DM Healthcare Ltd</t>
  </si>
  <si>
    <t>ASTERDM</t>
  </si>
  <si>
    <t>KSB Ltd</t>
  </si>
  <si>
    <t>KSB</t>
  </si>
  <si>
    <t>NMDC Steel Ltd</t>
  </si>
  <si>
    <t>NSLNISP</t>
  </si>
  <si>
    <t>IFCI Ltd</t>
  </si>
  <si>
    <t>IFCI</t>
  </si>
  <si>
    <t>Astrazeneca Pharma India Ltd</t>
  </si>
  <si>
    <t>ASTRAZEN</t>
  </si>
  <si>
    <t>Krishna Institute of Medical Sciences Ltd</t>
  </si>
  <si>
    <t>KIMS</t>
  </si>
  <si>
    <t>Aptus Value Housing Finance India Ltd</t>
  </si>
  <si>
    <t>APTUS</t>
  </si>
  <si>
    <t>Nuvama Wealth Management Ltd</t>
  </si>
  <si>
    <t>NUVAMA</t>
  </si>
  <si>
    <t>Zensar Technologies Ltd</t>
  </si>
  <si>
    <t>ZENSARTECH</t>
  </si>
  <si>
    <t>HBL Power Systems Ltd</t>
  </si>
  <si>
    <t>HBLPOWER</t>
  </si>
  <si>
    <t>Mahanagar Gas Ltd</t>
  </si>
  <si>
    <t>MGL</t>
  </si>
  <si>
    <t>Redington Ltd</t>
  </si>
  <si>
    <t>REDINGTON</t>
  </si>
  <si>
    <t>Technology Hardware</t>
  </si>
  <si>
    <t>Asahi India Glass Ltd</t>
  </si>
  <si>
    <t>ASAHIINDIA</t>
  </si>
  <si>
    <t>Fine Organic Industries Ltd</t>
  </si>
  <si>
    <t>FINEORG</t>
  </si>
  <si>
    <t>Supreme Petrochem Ltd</t>
  </si>
  <si>
    <t>SPLPETRO</t>
  </si>
  <si>
    <t>Jai Balaji Industries Ltd</t>
  </si>
  <si>
    <t>JAIBALAJI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</si>
  <si>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</si>
  <si>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</si>
  <si>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</si>
  <si>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</si>
  <si>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</si>
  <si>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</si>
  <si>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Karur Vysya Bank Ltd</t>
  </si>
  <si>
    <t>KARURVYSYA</t>
  </si>
  <si>
    <t>Techno Electric &amp; Engineering Company Ltd</t>
  </si>
  <si>
    <t>TECHNOE</t>
  </si>
  <si>
    <t>Clean Science and Technology Ltd</t>
  </si>
  <si>
    <t>CLEAN</t>
  </si>
  <si>
    <t>Welspun Corp Ltd</t>
  </si>
  <si>
    <t>WELCORP</t>
  </si>
  <si>
    <t>Sterling and Wilson Renewable Energy Ltd</t>
  </si>
  <si>
    <t>SWSOLAR</t>
  </si>
  <si>
    <t>Indiamart Intermesh Ltd</t>
  </si>
  <si>
    <t>INDIAMART</t>
  </si>
  <si>
    <t>Godrej Agrovet Ltd</t>
  </si>
  <si>
    <t>GODREJAGRO</t>
  </si>
  <si>
    <t>Agro Products</t>
  </si>
  <si>
    <t>Olectra Greentech Ltd</t>
  </si>
  <si>
    <t>OLECTRA</t>
  </si>
  <si>
    <t>UTI S&amp;P BSE Sensex ETF</t>
  </si>
  <si>
    <t>UTISENSETF</t>
  </si>
  <si>
    <t>RBL Bank Ltd</t>
  </si>
  <si>
    <t>RBLBANK</t>
  </si>
  <si>
    <t>Engineers India Ltd</t>
  </si>
  <si>
    <t>ENGINERSIN</t>
  </si>
  <si>
    <t>DCM Shriram Ltd</t>
  </si>
  <si>
    <t>DCMSHRIRAM</t>
  </si>
  <si>
    <t>Bls International Services Ltd</t>
  </si>
  <si>
    <t>BLS</t>
  </si>
  <si>
    <t>Amber Enterprises India Ltd</t>
  </si>
  <si>
    <t>AMBER</t>
  </si>
  <si>
    <t>Netweb Technologies India Ltd</t>
  </si>
  <si>
    <t>NETWEB</t>
  </si>
  <si>
    <t>Honasa Consumer Ltd</t>
  </si>
  <si>
    <t>HONASA</t>
  </si>
  <si>
    <t>Sanofi India Ltd</t>
  </si>
  <si>
    <t>SANOFI</t>
  </si>
  <si>
    <t>Vardhman Textiles Ltd</t>
  </si>
  <si>
    <t>VTL</t>
  </si>
  <si>
    <t>Intellect Design Arena Ltd</t>
  </si>
  <si>
    <t>INTELLECT</t>
  </si>
  <si>
    <t>Godawari Power and Ispat Ltd</t>
  </si>
  <si>
    <t>GPIL</t>
  </si>
  <si>
    <t>Tata Teleservices (Maharashtra) Ltd</t>
  </si>
  <si>
    <t>TTML</t>
  </si>
  <si>
    <t>Welspun Living Ltd</t>
  </si>
  <si>
    <t>WELSPUNLIV</t>
  </si>
  <si>
    <t>Elecon Engineering Company Ltd</t>
  </si>
  <si>
    <t>ELECON</t>
  </si>
  <si>
    <t>Zee Entertainment Enterprises Ltd</t>
  </si>
  <si>
    <t>ZEEL</t>
  </si>
  <si>
    <t>Chennai Petroleum Corporation Ltd</t>
  </si>
  <si>
    <t>CHENNPETRO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</si>
  <si>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</si>
  <si>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</si>
  <si>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</si>
  <si>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</si>
  <si>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</si>
  <si>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</si>
  <si>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</si>
  <si>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Eris Lifesciences Ltd</t>
  </si>
  <si>
    <t>ERIS</t>
  </si>
  <si>
    <t>Bombay Burmah Trading Corporation Ltd</t>
  </si>
  <si>
    <t>BBTC</t>
  </si>
  <si>
    <t>Alok Industries Ltd</t>
  </si>
  <si>
    <t>ALOKINDS</t>
  </si>
  <si>
    <t>E I D-Parry (India) Ltd</t>
  </si>
  <si>
    <t>EIDPARRY</t>
  </si>
  <si>
    <t>Sugar</t>
  </si>
  <si>
    <t>Doms Industries Ltd</t>
  </si>
  <si>
    <t>DOMS</t>
  </si>
  <si>
    <t>Office Supplies</t>
  </si>
  <si>
    <t>Wockhardt Ltd</t>
  </si>
  <si>
    <t>WOCKPHARMA</t>
  </si>
  <si>
    <t>Gujarat Mineral Development Corporation Ltd</t>
  </si>
  <si>
    <t>GMDCLTD</t>
  </si>
  <si>
    <t>UTI Asset Management Company Ltd</t>
  </si>
  <si>
    <t>UTIAMC</t>
  </si>
  <si>
    <t>Inox India Ltd</t>
  </si>
  <si>
    <t>INOXINDIA</t>
  </si>
  <si>
    <t>Sea-Borne Tankers</t>
  </si>
  <si>
    <t>Indegene Ltd</t>
  </si>
  <si>
    <t>INDGN</t>
  </si>
  <si>
    <t>Praj Industries Ltd</t>
  </si>
  <si>
    <t>PRAJIND</t>
  </si>
  <si>
    <t>Newgen Software Technologies Ltd</t>
  </si>
  <si>
    <t>NEWGEN</t>
  </si>
  <si>
    <t>Craftsman Automation Ltd</t>
  </si>
  <si>
    <t>CRAFTSMAN</t>
  </si>
  <si>
    <t>Zydus Wellness Ltd</t>
  </si>
  <si>
    <t>ZYDUSWELL</t>
  </si>
  <si>
    <t>Akzo Nobel India Ltd</t>
  </si>
  <si>
    <t>AKZOINDIA</t>
  </si>
  <si>
    <t>Westlife Foodworld Ltd</t>
  </si>
  <si>
    <t>WESTLIFE</t>
  </si>
  <si>
    <t>Rainbow Children's Medicare Ltd</t>
  </si>
  <si>
    <t>RAINBOW</t>
  </si>
  <si>
    <t>CE Info Systems Ltd</t>
  </si>
  <si>
    <t>MAPMYINDIA</t>
  </si>
  <si>
    <t>PNC Infratech Ltd</t>
  </si>
  <si>
    <t>PNCINFRA</t>
  </si>
  <si>
    <t>Nuvoco Vistas Corporation Ltd</t>
  </si>
  <si>
    <t>NUVOCO</t>
  </si>
  <si>
    <t>Voltamp Transformers Ltd</t>
  </si>
  <si>
    <t>VOLTAMP</t>
  </si>
  <si>
    <t>Cube Highways Trust</t>
  </si>
  <si>
    <t>CUBEINVIT</t>
  </si>
  <si>
    <t>Roads</t>
  </si>
  <si>
    <t>Kfin Technologies Ltd</t>
  </si>
  <si>
    <t>KFINTECH</t>
  </si>
  <si>
    <t>Jaiprakash Power Ventures Ltd</t>
  </si>
  <si>
    <t>JPPOWER</t>
  </si>
  <si>
    <t>Tanla Platforms Ltd</t>
  </si>
  <si>
    <t>TANLA</t>
  </si>
  <si>
    <t>RHI Magnesita India Ltd</t>
  </si>
  <si>
    <t>RHIM</t>
  </si>
  <si>
    <t>Bajaj Electricals Ltd</t>
  </si>
  <si>
    <t>BAJAJELEC</t>
  </si>
  <si>
    <t>shipping corporation of India Ltd</t>
  </si>
  <si>
    <t>SCI</t>
  </si>
  <si>
    <t>Rashtriya Chemicals and Fertilizers Ltd</t>
  </si>
  <si>
    <t>RCF</t>
  </si>
  <si>
    <t>Granules India Ltd</t>
  </si>
  <si>
    <t>GRANULES</t>
  </si>
  <si>
    <t>MMTC Ltd</t>
  </si>
  <si>
    <t>MMTC</t>
  </si>
  <si>
    <t>Usha Martin Ltd</t>
  </si>
  <si>
    <t>USHAMART</t>
  </si>
  <si>
    <t>Happiest Minds Technologies Ltd</t>
  </si>
  <si>
    <t>HAPPSTMNDS</t>
  </si>
  <si>
    <t>Birla Corporation Ltd</t>
  </si>
  <si>
    <t>BIRLACORPN</t>
  </si>
  <si>
    <t>TTK Prestige Ltd</t>
  </si>
  <si>
    <t>TTKPRESTIG</t>
  </si>
  <si>
    <t>City Union Bank Ltd</t>
  </si>
  <si>
    <t>CUB</t>
  </si>
  <si>
    <t>Valor Estate Ltd</t>
  </si>
  <si>
    <t>DBREALTY</t>
  </si>
  <si>
    <t>Eclerx Services Ltd</t>
  </si>
  <si>
    <t>ECLERX</t>
  </si>
  <si>
    <t>Aether Industries Ltd</t>
  </si>
  <si>
    <t>AETHER</t>
  </si>
  <si>
    <t>Happy Forgings Ltd</t>
  </si>
  <si>
    <t>HAPPYFORGE</t>
  </si>
  <si>
    <t>Auto, Truck &amp; Motorcycle Parts</t>
  </si>
  <si>
    <t>Puravankara Ltd</t>
  </si>
  <si>
    <t>PURVA</t>
  </si>
  <si>
    <t>JK Tyre &amp; Industries Ltd</t>
  </si>
  <si>
    <t>JKTYRE</t>
  </si>
  <si>
    <t>Jubilant Pharmova Ltd</t>
  </si>
  <si>
    <t>JUBLPHARMA</t>
  </si>
  <si>
    <t>Can Fin Homes Ltd</t>
  </si>
  <si>
    <t>CANFINHOME</t>
  </si>
  <si>
    <t>Thomas Cook (India) Ltd</t>
  </si>
  <si>
    <t>THOMASCOOK</t>
  </si>
  <si>
    <t>Transformers and Rectifiers (India) Ltd</t>
  </si>
  <si>
    <t>TRIL</t>
  </si>
  <si>
    <t>Cera Sanitaryware Ltd</t>
  </si>
  <si>
    <t>CERA</t>
  </si>
  <si>
    <t>Jammu and Kashmir Bank Ltd</t>
  </si>
  <si>
    <t>J&amp;KBANK</t>
  </si>
  <si>
    <t>Lemon Tree Hotels Ltd</t>
  </si>
  <si>
    <t>LEMONTREE</t>
  </si>
  <si>
    <t>Zen Technologies Ltd</t>
  </si>
  <si>
    <t>ZENTEC</t>
  </si>
  <si>
    <t>Powergrid Infrastructure Investment Trust</t>
  </si>
  <si>
    <t>PGINVIT</t>
  </si>
  <si>
    <t>Minda Corporation Ltd</t>
  </si>
  <si>
    <t>MINDACORP</t>
  </si>
  <si>
    <t>Electrosteel Castings Ltd</t>
  </si>
  <si>
    <t>ELECTCAST</t>
  </si>
  <si>
    <t>Reliance Power Ltd</t>
  </si>
  <si>
    <t>RPOWER</t>
  </si>
  <si>
    <t>Sheela Foam Ltd</t>
  </si>
  <si>
    <t>SFL</t>
  </si>
  <si>
    <t>Home Furnishing</t>
  </si>
  <si>
    <t>Tega Industries Ltd</t>
  </si>
  <si>
    <t>TEGA</t>
  </si>
  <si>
    <t>Moil Ltd</t>
  </si>
  <si>
    <t>MOIL</t>
  </si>
  <si>
    <t>Mining - Manganese</t>
  </si>
  <si>
    <t>Route Mobile Ltd</t>
  </si>
  <si>
    <t>ROUTE</t>
  </si>
  <si>
    <t>KPI Green Energy Ltd</t>
  </si>
  <si>
    <t>KPIGREEN</t>
  </si>
  <si>
    <t>Rattanindia Enterprises Ltd</t>
  </si>
  <si>
    <t>RTNINDIA</t>
  </si>
  <si>
    <t>Vesuvius India Ltd</t>
  </si>
  <si>
    <t>VESUVIUS</t>
  </si>
  <si>
    <t>Force Motors Ltd</t>
  </si>
  <si>
    <t>FORCEMOT</t>
  </si>
  <si>
    <t>HG Infra Engineering Ltd</t>
  </si>
  <si>
    <t>HGINFRA</t>
  </si>
  <si>
    <t>Graphite India Ltd</t>
  </si>
  <si>
    <t>GRAPHITE</t>
  </si>
  <si>
    <t>Kirloskar Ferrous Industries Ltd</t>
  </si>
  <si>
    <t>KIRLFER</t>
  </si>
  <si>
    <t>Glenmark Life Sciences Ltd</t>
  </si>
  <si>
    <t>GLS</t>
  </si>
  <si>
    <t>Caplin Point Laboratories Ltd</t>
  </si>
  <si>
    <t>CAPLIPOINT</t>
  </si>
  <si>
    <t>Genus Power Infrastructures Ltd</t>
  </si>
  <si>
    <t>GENUSPOWER</t>
  </si>
  <si>
    <t>Nava Limited</t>
  </si>
  <si>
    <t>NAVA</t>
  </si>
  <si>
    <t>Gujarat Pipavav Port Ltd</t>
  </si>
  <si>
    <t>GPPL</t>
  </si>
  <si>
    <t>Bharat 22 ETF</t>
  </si>
  <si>
    <t>ICICIB22</t>
  </si>
  <si>
    <t>Galaxy Surfactants Ltd</t>
  </si>
  <si>
    <t>GALAXYSURF</t>
  </si>
  <si>
    <t>Alkyl Amines Chemicals Ltd</t>
  </si>
  <si>
    <t>ALKYLAMINE</t>
  </si>
  <si>
    <t>CEAT Ltd</t>
  </si>
  <si>
    <t>CEATLTD</t>
  </si>
  <si>
    <t>Nippon India ETF Nifty Bank BeES</t>
  </si>
  <si>
    <t>BANKBEES</t>
  </si>
  <si>
    <t>Azad Engineering Ltd</t>
  </si>
  <si>
    <t>AZAD</t>
  </si>
  <si>
    <t>Maharashtra Scooters Ltd</t>
  </si>
  <si>
    <t>MAHSCOOTER</t>
  </si>
  <si>
    <t>Safari Industries (India) Ltd</t>
  </si>
  <si>
    <t>SAFARI</t>
  </si>
  <si>
    <t>Latent View Analytics Ltd</t>
  </si>
  <si>
    <t>LATENTVIEW</t>
  </si>
  <si>
    <t>Gujarat Narmada Valley Fertilizers &amp; Chemicals Ltd</t>
  </si>
  <si>
    <t>GNFC</t>
  </si>
  <si>
    <t>Metropolis Healthcare Ltd</t>
  </si>
  <si>
    <t>METROPOLIS</t>
  </si>
  <si>
    <t>Equitas Small Finance Bank Ltd</t>
  </si>
  <si>
    <t>EQUITASBNK</t>
  </si>
  <si>
    <t>Saregama India Ltd</t>
  </si>
  <si>
    <t>SAREGAMA</t>
  </si>
  <si>
    <t>Movies &amp; TV Serials</t>
  </si>
  <si>
    <t>Juniper Hotels Ltd</t>
  </si>
  <si>
    <t>JUNIPER</t>
  </si>
  <si>
    <t>Varroc Engineering Ltd</t>
  </si>
  <si>
    <t>VARROC</t>
  </si>
  <si>
    <t>Shree Renuka Sugars Ltd</t>
  </si>
  <si>
    <t>RENUKA</t>
  </si>
  <si>
    <t>Gujarat State Fertilizers &amp; Chemicals Ltd</t>
  </si>
  <si>
    <t>GSFC</t>
  </si>
  <si>
    <t>Arvind Ltd</t>
  </si>
  <si>
    <t>ARVIND</t>
  </si>
  <si>
    <t>PCBL Ltd</t>
  </si>
  <si>
    <t>PCBL</t>
  </si>
  <si>
    <t>Isgec Heavy Engineering Ltd</t>
  </si>
  <si>
    <t>ISGEC</t>
  </si>
  <si>
    <t>RedTape</t>
  </si>
  <si>
    <t>REDTAPE</t>
  </si>
  <si>
    <t>JK Lakshmi Cement Ltd</t>
  </si>
  <si>
    <t>JKLAKSHMI</t>
  </si>
  <si>
    <t>KNR Constructions Ltd</t>
  </si>
  <si>
    <t>KNRCON</t>
  </si>
  <si>
    <t>Ahluwalia Contracts (India) Ltd</t>
  </si>
  <si>
    <t>AHLUCONT</t>
  </si>
  <si>
    <t>Sapphire Foods India Ltd</t>
  </si>
  <si>
    <t>SAPPHIRE</t>
  </si>
  <si>
    <t>Bengal &amp; Assam Company Ltd</t>
  </si>
  <si>
    <t>BENGALASM</t>
  </si>
  <si>
    <t>Sammaan Capital Ltd</t>
  </si>
  <si>
    <t>IBULHSGFIN</t>
  </si>
  <si>
    <t>Neuland Laboratories Ltd</t>
  </si>
  <si>
    <t>NEULANDLAB</t>
  </si>
  <si>
    <t>Mishra Dhatu Nigam Ltd</t>
  </si>
  <si>
    <t>MIDHANI</t>
  </si>
  <si>
    <t>Deepak Fertilisers and Petrochemicals Corp Ltd</t>
  </si>
  <si>
    <t>DEEPAKFERT</t>
  </si>
  <si>
    <t>Brookfield India Real Estate Trust</t>
  </si>
  <si>
    <t>BIRET</t>
  </si>
  <si>
    <t>PG Electroplast Ltd</t>
  </si>
  <si>
    <t>PGEL</t>
  </si>
  <si>
    <t>JK Paper Ltd</t>
  </si>
  <si>
    <t>JKPAPER</t>
  </si>
  <si>
    <t>India Grid Trust</t>
  </si>
  <si>
    <t>INDIGRID</t>
  </si>
  <si>
    <t>Allied Blenders and Distillers Ltd</t>
  </si>
  <si>
    <t>ABDL</t>
  </si>
  <si>
    <t>Mahindra Lifespace Developers Ltd</t>
  </si>
  <si>
    <t>MAHLIFE</t>
  </si>
  <si>
    <t>Gravita India Ltd</t>
  </si>
  <si>
    <t>GRAVITA</t>
  </si>
  <si>
    <t>Metals - Lead</t>
  </si>
  <si>
    <t>Eureka Forbes Ltd</t>
  </si>
  <si>
    <t>EUREKAFORBE</t>
  </si>
  <si>
    <t>National Standard (India) Ltd</t>
  </si>
  <si>
    <t>NATIONSTD</t>
  </si>
  <si>
    <t>ESAB India Ltd</t>
  </si>
  <si>
    <t>ESABINDIA</t>
  </si>
  <si>
    <t>Equinox India Developments Ltd</t>
  </si>
  <si>
    <t>EMBDL</t>
  </si>
  <si>
    <t>Home First Finance Company India Ltd</t>
  </si>
  <si>
    <t>HOMEFIRST</t>
  </si>
  <si>
    <t>Electronics Mart India Ltd</t>
  </si>
  <si>
    <t>EMIL</t>
  </si>
  <si>
    <t>Quess Corp Ltd</t>
  </si>
  <si>
    <t>QUESS</t>
  </si>
  <si>
    <t>Employment Services</t>
  </si>
  <si>
    <t>Rategain Travel Technologies Ltd</t>
  </si>
  <si>
    <t>RATEGAIN</t>
  </si>
  <si>
    <t>Inox Wind Energy Ltd</t>
  </si>
  <si>
    <t>IWEL</t>
  </si>
  <si>
    <t>Kama Holdings Ltd</t>
  </si>
  <si>
    <t>KAMAHOLD</t>
  </si>
  <si>
    <t>JM Financial Ltd</t>
  </si>
  <si>
    <t>JMFINANCIL</t>
  </si>
  <si>
    <t>Texmaco Rail &amp; Engineering Ltd</t>
  </si>
  <si>
    <t>TEXRAIL</t>
  </si>
  <si>
    <t>Ganesh Housing Corp Ltd</t>
  </si>
  <si>
    <t>GANESHHOUC</t>
  </si>
  <si>
    <t>SBFC Finance Ltd</t>
  </si>
  <si>
    <t>SBFC</t>
  </si>
  <si>
    <t>Sandur Manganese and Iron Ores Ltd</t>
  </si>
  <si>
    <t>SANDUMA</t>
  </si>
  <si>
    <t>LT Foods Ltd</t>
  </si>
  <si>
    <t>LTFOODS</t>
  </si>
  <si>
    <t>Lloyds Engineering Works Ltd</t>
  </si>
  <si>
    <t>LLOYDSENGG</t>
  </si>
  <si>
    <t>Astra Microwave Products Ltd</t>
  </si>
  <si>
    <t>ASTRAMICRO</t>
  </si>
  <si>
    <t>Archean Chemical Industries Ltd</t>
  </si>
  <si>
    <t>ACI</t>
  </si>
  <si>
    <t>Mahindra Holidays and Resorts India Ltd</t>
  </si>
  <si>
    <t>MHRIL</t>
  </si>
  <si>
    <t>Network18 Media &amp; Investments Ltd</t>
  </si>
  <si>
    <t>NETWORK18</t>
  </si>
  <si>
    <t>Mastek Ltd</t>
  </si>
  <si>
    <t>MASTEK</t>
  </si>
  <si>
    <t>Triveni Engineering and Industries Ltd</t>
  </si>
  <si>
    <t>TRIVENI</t>
  </si>
  <si>
    <t>Syrma SGS Technology Ltd</t>
  </si>
  <si>
    <t>SYRMA</t>
  </si>
  <si>
    <t>RattanIndia Power Ltd</t>
  </si>
  <si>
    <t>RTNPOWER</t>
  </si>
  <si>
    <t>HMT Ltd</t>
  </si>
  <si>
    <t>HMT</t>
  </si>
  <si>
    <t>Campus Activewear Ltd</t>
  </si>
  <si>
    <t>CAMPUS</t>
  </si>
  <si>
    <t>Sarda Energy &amp; Minerals Ltd</t>
  </si>
  <si>
    <t>SARDAEN</t>
  </si>
  <si>
    <t>Ujjivan Small Finance Bank Ltd</t>
  </si>
  <si>
    <t>UJJIVANSFB</t>
  </si>
  <si>
    <t>Aurionpro Solutions Ltd</t>
  </si>
  <si>
    <t>AURIONPRO</t>
  </si>
  <si>
    <t>ELANTAS Beck India Ltd</t>
  </si>
  <si>
    <t>ELANTAS</t>
  </si>
  <si>
    <t>Kotak Nifty Bank ETF</t>
  </si>
  <si>
    <t>BANKNIFTY1</t>
  </si>
  <si>
    <t>Chemplast Sanmar Ltd</t>
  </si>
  <si>
    <t>CHEMPLASTS</t>
  </si>
  <si>
    <t>Shakti Pumps (India) Ltd</t>
  </si>
  <si>
    <t>SHAKTIPUMP</t>
  </si>
  <si>
    <t>India Cements Ltd</t>
  </si>
  <si>
    <t>INDIACEM</t>
  </si>
  <si>
    <t>Strides Pharma Science Ltd</t>
  </si>
  <si>
    <t>STAR</t>
  </si>
  <si>
    <t>Marksans Pharma Ltd</t>
  </si>
  <si>
    <t>MARKSANS</t>
  </si>
  <si>
    <t>Star Cement Ltd</t>
  </si>
  <si>
    <t>STARCEMENT</t>
  </si>
  <si>
    <t>Jupiter Life Line Hospitals Ltd</t>
  </si>
  <si>
    <t>JLHL</t>
  </si>
  <si>
    <t>Maharashtra Seamless Ltd</t>
  </si>
  <si>
    <t>MAHSEAMLES</t>
  </si>
  <si>
    <t>Balrampur Chini Mills Ltd</t>
  </si>
  <si>
    <t>BALRAMCHIN</t>
  </si>
  <si>
    <t>Shriram Pistons &amp; Rings Ltd</t>
  </si>
  <si>
    <t>SHRIPISTON</t>
  </si>
  <si>
    <t>Just Dial Ltd</t>
  </si>
  <si>
    <t>JUSTDIAL</t>
  </si>
  <si>
    <t>HEG Ltd</t>
  </si>
  <si>
    <t>HEG</t>
  </si>
  <si>
    <t>Procter &amp; Gamble Health Ltd</t>
  </si>
  <si>
    <t>PGHL</t>
  </si>
  <si>
    <t>Kirloskar Pneumatic Company Ltd</t>
  </si>
  <si>
    <t>KIRLPNU</t>
  </si>
  <si>
    <t>Keystone Realtors Ltd</t>
  </si>
  <si>
    <t>RUSTOMJEE</t>
  </si>
  <si>
    <t>Shoppers Stop Ltd</t>
  </si>
  <si>
    <t>SHOPERSTOP</t>
  </si>
  <si>
    <t>Rajesh Exports Ltd</t>
  </si>
  <si>
    <t>RAJESHEXPO</t>
  </si>
  <si>
    <t>TVS Supply Chain Solutions Ltd</t>
  </si>
  <si>
    <t>TVSSCS</t>
  </si>
  <si>
    <t>Jubilant Ingrevia Ltd</t>
  </si>
  <si>
    <t>JUBLINGREA</t>
  </si>
  <si>
    <t>SBI Nifty 50 ETF</t>
  </si>
  <si>
    <t>SETFNIF50</t>
  </si>
  <si>
    <t>BHARAT Bond ETF-April 2023-Growth</t>
  </si>
  <si>
    <t>EBBETF0423</t>
  </si>
  <si>
    <t>Debt</t>
  </si>
  <si>
    <t>CMS Info Systems Ltd</t>
  </si>
  <si>
    <t>CMSINFO</t>
  </si>
  <si>
    <t>Karnataka Bank Ltd</t>
  </si>
  <si>
    <t>KTKBANK</t>
  </si>
  <si>
    <t>Mrs. Bectors Food Specialities Ltd</t>
  </si>
  <si>
    <t>BECTORFOOD</t>
  </si>
  <si>
    <t>Anupam Rasayan India Ltd</t>
  </si>
  <si>
    <t>ANURAS</t>
  </si>
  <si>
    <t>Prism Johnson Ltd</t>
  </si>
  <si>
    <t>PRSMJOHNSN</t>
  </si>
  <si>
    <t>Infibeam Avenues Ltd</t>
  </si>
  <si>
    <t>INFIBEAM</t>
  </si>
  <si>
    <t>F D C Ltd</t>
  </si>
  <si>
    <t>FDC</t>
  </si>
  <si>
    <t>Senco Gold Ltd</t>
  </si>
  <si>
    <t>SENCO</t>
  </si>
  <si>
    <t>Avanti Feeds Ltd</t>
  </si>
  <si>
    <t>AVANTIFEED</t>
  </si>
  <si>
    <t>Va Tech Wabag Ltd</t>
  </si>
  <si>
    <t>WABAG</t>
  </si>
  <si>
    <t>Water Management</t>
  </si>
  <si>
    <t>Hindustan Construction Company Ltd</t>
  </si>
  <si>
    <t>HCC</t>
  </si>
  <si>
    <t>Gallantt Ispat Ltd</t>
  </si>
  <si>
    <t>GALLANTT</t>
  </si>
  <si>
    <t>Sunteck Realty Ltd</t>
  </si>
  <si>
    <t>SUNTECK</t>
  </si>
  <si>
    <t>Indo Count Industries Ltd</t>
  </si>
  <si>
    <t>ICIL</t>
  </si>
  <si>
    <t>Dhanuka Agritech Ltd</t>
  </si>
  <si>
    <t>DHANUKA</t>
  </si>
  <si>
    <t>Prudent Corporate Advisory Services Ltd</t>
  </si>
  <si>
    <t>PRUDENT</t>
  </si>
  <si>
    <t>Responsive Industries Ltd</t>
  </si>
  <si>
    <t>RESPONIND</t>
  </si>
  <si>
    <t>Building Products - Granite</t>
  </si>
  <si>
    <t>Vijaya Diagnostic Centre Ltd</t>
  </si>
  <si>
    <t>VIJAYA</t>
  </si>
  <si>
    <t>MedPlus Health Services Ltd</t>
  </si>
  <si>
    <t>MEDPLUS</t>
  </si>
  <si>
    <t>Religare Enterprises Ltd</t>
  </si>
  <si>
    <t>RELIGARE</t>
  </si>
  <si>
    <t>JSW Holdings Ltd</t>
  </si>
  <si>
    <t>JSWHL</t>
  </si>
  <si>
    <t>Sun Pharma Advanced Research Co Ltd</t>
  </si>
  <si>
    <t>SPARC</t>
  </si>
  <si>
    <t>Garware Technical Fibres Ltd</t>
  </si>
  <si>
    <t>GARFIBRES</t>
  </si>
  <si>
    <t>Ion Exchange (India) Ltd</t>
  </si>
  <si>
    <t>IONEXCHANG</t>
  </si>
  <si>
    <t>Environmental Services</t>
  </si>
  <si>
    <t>Reliance Infrastructure Ltd</t>
  </si>
  <si>
    <t>RELINFRA</t>
  </si>
  <si>
    <t>Magellanic Cloud Ltd</t>
  </si>
  <si>
    <t>MCLOUD</t>
  </si>
  <si>
    <t>CCL Products (India) Ltd</t>
  </si>
  <si>
    <t>CCL</t>
  </si>
  <si>
    <t>ASK Automotive Ltd</t>
  </si>
  <si>
    <t>ASKAUTOLTD</t>
  </si>
  <si>
    <t>ITD Cementation India Ltd</t>
  </si>
  <si>
    <t>ITDCEM</t>
  </si>
  <si>
    <t>India Shelter Finance Corporation Ltd</t>
  </si>
  <si>
    <t>INDIASHLTR</t>
  </si>
  <si>
    <t>Dilip Buildcon Ltd</t>
  </si>
  <si>
    <t>DBL</t>
  </si>
  <si>
    <t>Symphony Ltd</t>
  </si>
  <si>
    <t>SYMPHONY</t>
  </si>
  <si>
    <t>Choice International Ltd</t>
  </si>
  <si>
    <t>CHOICEIN</t>
  </si>
  <si>
    <t>Kennametal India Ltd</t>
  </si>
  <si>
    <t>KENNAMET</t>
  </si>
  <si>
    <t>Power Mech Projects Ltd</t>
  </si>
  <si>
    <t>POWERMECH</t>
  </si>
  <si>
    <t>Tamilnad Mercantile Bank Ltd</t>
  </si>
  <si>
    <t>TMB</t>
  </si>
  <si>
    <t>Laxmi Organic Industries Ltd</t>
  </si>
  <si>
    <t>LXCHEM</t>
  </si>
  <si>
    <t>TV18 Broadcast Ltd</t>
  </si>
  <si>
    <t>TV18BRDCST</t>
  </si>
  <si>
    <t>Balaji Amines Ltd</t>
  </si>
  <si>
    <t>BALAMINES</t>
  </si>
  <si>
    <t>Prince Pipes and Fittings Ltd</t>
  </si>
  <si>
    <t>PRINCEPIPE</t>
  </si>
  <si>
    <t>Blue Jet Healthcare Ltd</t>
  </si>
  <si>
    <t>BLUEJET</t>
  </si>
  <si>
    <t>Greenlam Industries Ltd</t>
  </si>
  <si>
    <t>GREENLAM</t>
  </si>
  <si>
    <t>Building Products - Laminates</t>
  </si>
  <si>
    <t>India Tourism Development Corp Ltd</t>
  </si>
  <si>
    <t>ITDC</t>
  </si>
  <si>
    <t>Transport Corporation of India Ltd</t>
  </si>
  <si>
    <t>TCI</t>
  </si>
  <si>
    <t>Paradeep Phosphates Ltd</t>
  </si>
  <si>
    <t>PARADEEP</t>
  </si>
  <si>
    <t>Sansera Engineering Ltd</t>
  </si>
  <si>
    <t>SANSERA</t>
  </si>
  <si>
    <t>EPL Ltd</t>
  </si>
  <si>
    <t>EPL</t>
  </si>
  <si>
    <t>Packaging</t>
  </si>
  <si>
    <t>eMudhra Ltd</t>
  </si>
  <si>
    <t>EMUDHRA</t>
  </si>
  <si>
    <t>Easy Trip Planners Ltd</t>
  </si>
  <si>
    <t>EASEMYTRIP</t>
  </si>
  <si>
    <t>Suprajit Engineering Ltd</t>
  </si>
  <si>
    <t>SUPRAJIT</t>
  </si>
  <si>
    <t>National Fertilizers Ltd</t>
  </si>
  <si>
    <t>NFL</t>
  </si>
  <si>
    <t>Max Estates Ltd</t>
  </si>
  <si>
    <t>MAXESTATES</t>
  </si>
  <si>
    <t>Time Technoplast Ltd</t>
  </si>
  <si>
    <t>TIMETECHNO</t>
  </si>
  <si>
    <t>Man Infraconstruction Ltd</t>
  </si>
  <si>
    <t>MANINFRA</t>
  </si>
  <si>
    <t>Gabriel India Ltd</t>
  </si>
  <si>
    <t>GABRIEL</t>
  </si>
  <si>
    <t>Nazara Technologies Ltd</t>
  </si>
  <si>
    <t>NAZARA</t>
  </si>
  <si>
    <t>Theme Parks &amp; Gaming</t>
  </si>
  <si>
    <t>Piccadily Agro Industries Ltd</t>
  </si>
  <si>
    <t>PICCADIL</t>
  </si>
  <si>
    <t>Jai Corp Ltd</t>
  </si>
  <si>
    <t>JAICORPLTD</t>
  </si>
  <si>
    <t>Surya Roshni Ltd</t>
  </si>
  <si>
    <t>SURYAROSNI</t>
  </si>
  <si>
    <t>KRBL Ltd</t>
  </si>
  <si>
    <t>KRBL</t>
  </si>
  <si>
    <t>PDS Limited</t>
  </si>
  <si>
    <t>PDSL</t>
  </si>
  <si>
    <t>Sharda Motor Industries Ltd</t>
  </si>
  <si>
    <t>SHARDAMOTR</t>
  </si>
  <si>
    <t>Jana Small Finance Bank Ltd</t>
  </si>
  <si>
    <t>JSFB</t>
  </si>
  <si>
    <t>Arvind Fashions Ltd</t>
  </si>
  <si>
    <t>ARVINDFASN</t>
  </si>
  <si>
    <t>South Indian Bank Ltd</t>
  </si>
  <si>
    <t>SOUTHBANK</t>
  </si>
  <si>
    <t>Tarc Ltd</t>
  </si>
  <si>
    <t>TARC</t>
  </si>
  <si>
    <t>Jindal Worldwide Ltd</t>
  </si>
  <si>
    <t>JINDWORLD</t>
  </si>
  <si>
    <t>Borosil Renewables Ltd</t>
  </si>
  <si>
    <t>BORORENEW</t>
  </si>
  <si>
    <t>Housewares</t>
  </si>
  <si>
    <t>Sterlite Technologies Ltd</t>
  </si>
  <si>
    <t>STLTECH</t>
  </si>
  <si>
    <t>Technocraft Industries (India) Ltd</t>
  </si>
  <si>
    <t>TIIL</t>
  </si>
  <si>
    <t>Gokaldas Exports Ltd</t>
  </si>
  <si>
    <t>GOKEX</t>
  </si>
  <si>
    <t>V I P Industries Ltd</t>
  </si>
  <si>
    <t>VIPIND</t>
  </si>
  <si>
    <t>National Highways Infra Trust</t>
  </si>
  <si>
    <t>NHIT</t>
  </si>
  <si>
    <t>IFB Industries Ltd</t>
  </si>
  <si>
    <t>IFBIND</t>
  </si>
  <si>
    <t>Dodla Dairy Ltd</t>
  </si>
  <si>
    <t>DODLA</t>
  </si>
  <si>
    <t>Black Box Ltd</t>
  </si>
  <si>
    <t>BBOX</t>
  </si>
  <si>
    <t>Rolex Rings Ltd</t>
  </si>
  <si>
    <t>ROLEXRINGS</t>
  </si>
  <si>
    <t>Diamond Power Infrastructure Ltd</t>
  </si>
  <si>
    <t>DIACABS</t>
  </si>
  <si>
    <t>DB Corp Ltd</t>
  </si>
  <si>
    <t>DBCORP</t>
  </si>
  <si>
    <t>Publishing</t>
  </si>
  <si>
    <t>Ethos Ltd</t>
  </si>
  <si>
    <t>ETHOSLTD</t>
  </si>
  <si>
    <t>J Kumar Infraprojects Ltd</t>
  </si>
  <si>
    <t>JKIL</t>
  </si>
  <si>
    <t>Le Travenues Technology Ltd</t>
  </si>
  <si>
    <t>IXIGO</t>
  </si>
  <si>
    <t>BHARAT Bond ETF-April 2030-Growth</t>
  </si>
  <si>
    <t>EBBETF0430</t>
  </si>
  <si>
    <t>Indigo Paints Ltd</t>
  </si>
  <si>
    <t>INDIGOPNTS</t>
  </si>
  <si>
    <t>Welspun Enterprises Ltd</t>
  </si>
  <si>
    <t>WELENT</t>
  </si>
  <si>
    <t>Kesoram Industries Ltd</t>
  </si>
  <si>
    <t>KESORAMIND</t>
  </si>
  <si>
    <t>Insolation Energy Ltd</t>
  </si>
  <si>
    <t>INA</t>
  </si>
  <si>
    <t>Shilpa Medicare Ltd</t>
  </si>
  <si>
    <t>SHILPAMED</t>
  </si>
  <si>
    <t>Rallis India Ltd</t>
  </si>
  <si>
    <t>RALLIS</t>
  </si>
  <si>
    <t>PTC India Ltd</t>
  </si>
  <si>
    <t>PTC</t>
  </si>
  <si>
    <t>V-mart Retail Ltd</t>
  </si>
  <si>
    <t>VMART</t>
  </si>
  <si>
    <t>BHARAT Bond ETF-April 2032</t>
  </si>
  <si>
    <t>BBETF0432</t>
  </si>
  <si>
    <t>Nesco Ltd</t>
  </si>
  <si>
    <t>NESCO</t>
  </si>
  <si>
    <t>SIS Ltd</t>
  </si>
  <si>
    <t>SIS</t>
  </si>
  <si>
    <t>Ashoka Buildcon Ltd</t>
  </si>
  <si>
    <t>ASHOKA</t>
  </si>
  <si>
    <t>Orient Cement Ltd</t>
  </si>
  <si>
    <t>ORIENTCEM</t>
  </si>
  <si>
    <t>Paisalo Digital Ltd</t>
  </si>
  <si>
    <t>PAISALO</t>
  </si>
  <si>
    <t>Privi Speciality Chemicals Ltd</t>
  </si>
  <si>
    <t>PRIVISCL</t>
  </si>
  <si>
    <t>India Infrastructure Trust</t>
  </si>
  <si>
    <t>INFRATRUST</t>
  </si>
  <si>
    <t>Gujarat Ambuja Exports Ltd</t>
  </si>
  <si>
    <t>GAEL</t>
  </si>
  <si>
    <t>Epigral Ltd</t>
  </si>
  <si>
    <t>EPIGRAL</t>
  </si>
  <si>
    <t>Hindustan Foods Ltd</t>
  </si>
  <si>
    <t>HNDFDS</t>
  </si>
  <si>
    <t>Allcargo Logistics Ltd</t>
  </si>
  <si>
    <t>ALLCARGO</t>
  </si>
  <si>
    <t>TD Power Systems Ltd</t>
  </si>
  <si>
    <t>TDPOWERSYS</t>
  </si>
  <si>
    <t>GMM Pfaudler Ltd</t>
  </si>
  <si>
    <t>GMMPFAUDLR</t>
  </si>
  <si>
    <t>Indinfravit Trust</t>
  </si>
  <si>
    <t>INDINFR</t>
  </si>
  <si>
    <t>Gulf Oil Lubricants India Ltd</t>
  </si>
  <si>
    <t>GULFOILLUB</t>
  </si>
  <si>
    <t>VST Industries Ltd</t>
  </si>
  <si>
    <t>VSTIND</t>
  </si>
  <si>
    <t>Niit Learning Systems Ltd</t>
  </si>
  <si>
    <t>NIITMTS</t>
  </si>
  <si>
    <t>Education Services</t>
  </si>
  <si>
    <t>Sudarshan Chemical Industries Ltd</t>
  </si>
  <si>
    <t>SUDARSCHEM</t>
  </si>
  <si>
    <t>CSB Bank Ltd</t>
  </si>
  <si>
    <t>CSBBANK</t>
  </si>
  <si>
    <t>Kirloskar Industries Ltd</t>
  </si>
  <si>
    <t>KIRLOSIND</t>
  </si>
  <si>
    <t>MSTC Ltd</t>
  </si>
  <si>
    <t>MSTCLTD</t>
  </si>
  <si>
    <t>Cyient DLM Ltd</t>
  </si>
  <si>
    <t>CYIENTDLM</t>
  </si>
  <si>
    <t>MTAR Technologies Ltd</t>
  </si>
  <si>
    <t>MTARTECH</t>
  </si>
  <si>
    <t>Bharat Bijlee Ltd</t>
  </si>
  <si>
    <t>BBL</t>
  </si>
  <si>
    <t>Pricol Ltd</t>
  </si>
  <si>
    <t>PRICOLLTD</t>
  </si>
  <si>
    <t>Edelweiss Financial Services Ltd</t>
  </si>
  <si>
    <t>EDELWEISS</t>
  </si>
  <si>
    <t>R Systems International Ltd</t>
  </si>
  <si>
    <t>RSYSTEMS</t>
  </si>
  <si>
    <t>Share India Securities Ltd</t>
  </si>
  <si>
    <t>SHAREINDIA</t>
  </si>
  <si>
    <t>Bondada Engineering Ltd</t>
  </si>
  <si>
    <t>BONDADA</t>
  </si>
  <si>
    <t>Protean eGov Technologies Ltd</t>
  </si>
  <si>
    <t>PROTEAN</t>
  </si>
  <si>
    <t>Orchid Pharma Ltd</t>
  </si>
  <si>
    <t>ORCHPHARMA</t>
  </si>
  <si>
    <t>Tips Industries Ltd</t>
  </si>
  <si>
    <t>TIPSINDLTD</t>
  </si>
  <si>
    <t>IIFL Securities Ltd</t>
  </si>
  <si>
    <t>IIFLSEC</t>
  </si>
  <si>
    <t>Sundaram Finance Holdings Ltd</t>
  </si>
  <si>
    <t>SUNDARMHLD</t>
  </si>
  <si>
    <t>Hemisphere Properties India Ltd</t>
  </si>
  <si>
    <t>HEMIPROP</t>
  </si>
  <si>
    <t>Ami Organics Ltd</t>
  </si>
  <si>
    <t>AMIORG</t>
  </si>
  <si>
    <t>Aditya Vision Ltd</t>
  </si>
  <si>
    <t>AVL</t>
  </si>
  <si>
    <t>Retail - Speciality</t>
  </si>
  <si>
    <t>Gujarat Alkalies And Chemicals Ltd</t>
  </si>
  <si>
    <t>GUJALKALI</t>
  </si>
  <si>
    <t>Restaurant Brands Asia Ltd</t>
  </si>
  <si>
    <t>RBA</t>
  </si>
  <si>
    <t>AGI Greenpac Ltd</t>
  </si>
  <si>
    <t>AGI</t>
  </si>
  <si>
    <t>GMR Power and Urban Infra Ltd</t>
  </si>
  <si>
    <t>GMRP&amp;UI</t>
  </si>
  <si>
    <t>Aarti Pharmalabs Ltd</t>
  </si>
  <si>
    <t>AARTIPHARM</t>
  </si>
  <si>
    <t>Paras Defence and Space Technologies Ltd</t>
  </si>
  <si>
    <t>PARAS</t>
  </si>
  <si>
    <t>Orient Electric Ltd</t>
  </si>
  <si>
    <t>ORIENTELEC</t>
  </si>
  <si>
    <t>Garware Hi-Tech Films Ltd</t>
  </si>
  <si>
    <t>GRWRHITECH</t>
  </si>
  <si>
    <t>ICRA Ltd</t>
  </si>
  <si>
    <t>ICRA</t>
  </si>
  <si>
    <t>Go Fashion (India) Ltd</t>
  </si>
  <si>
    <t>GOCOLORS</t>
  </si>
  <si>
    <t>JTEKT India Ltd</t>
  </si>
  <si>
    <t>JTEKTINDIA</t>
  </si>
  <si>
    <t>Utkarsh Small Finance Bank Ltd</t>
  </si>
  <si>
    <t>UTKARSHBNK</t>
  </si>
  <si>
    <t>Moschip Technologies Ltd</t>
  </si>
  <si>
    <t>MOSCHIP</t>
  </si>
  <si>
    <t>Exicom Tele-Systems Ltd</t>
  </si>
  <si>
    <t>EXICOM</t>
  </si>
  <si>
    <t>Pilani Investment And Industries Corporation Ltd</t>
  </si>
  <si>
    <t>PILANIINVS</t>
  </si>
  <si>
    <t>Rain Industries Ltd</t>
  </si>
  <si>
    <t>RAIN</t>
  </si>
  <si>
    <t>MAS Financial Services Ltd</t>
  </si>
  <si>
    <t>MASFIN</t>
  </si>
  <si>
    <t>GHCL Ltd</t>
  </si>
  <si>
    <t>GHCL</t>
  </si>
  <si>
    <t>Vaibhav Global Ltd</t>
  </si>
  <si>
    <t>VAIBHAVGBL</t>
  </si>
  <si>
    <t>Wonderla Holidays Ltd</t>
  </si>
  <si>
    <t>WONDERLA</t>
  </si>
  <si>
    <t>Harsha Engineers International Ltd</t>
  </si>
  <si>
    <t>HARSHA</t>
  </si>
  <si>
    <t>Gateway Distriparks Ltd</t>
  </si>
  <si>
    <t>GATEWAY</t>
  </si>
  <si>
    <t>Spandana Sphoorty Financial Ltd</t>
  </si>
  <si>
    <t>SPANDANA</t>
  </si>
  <si>
    <t>Healthcare Global Enterprises Ltd</t>
  </si>
  <si>
    <t>HCG</t>
  </si>
  <si>
    <t>Johnson Controls-Hitachi Air Conditioning India Ltd</t>
  </si>
  <si>
    <t>JCHAC</t>
  </si>
  <si>
    <t>Bajaj Hindusthan Sugar Ltd</t>
  </si>
  <si>
    <t>BAJAJHIND</t>
  </si>
  <si>
    <t>Nippon India ETF Gold BeES</t>
  </si>
  <si>
    <t>GOLDBEES</t>
  </si>
  <si>
    <t>Gold</t>
  </si>
  <si>
    <t>Heidelbergcement India Ltd</t>
  </si>
  <si>
    <t>HEIDELBERG</t>
  </si>
  <si>
    <t>VRL Logistics Ltd</t>
  </si>
  <si>
    <t>VRLLOG</t>
  </si>
  <si>
    <t>Aarti Drugs Ltd</t>
  </si>
  <si>
    <t>AARTIDRUGS</t>
  </si>
  <si>
    <t>Shanthi Gears Ltd</t>
  </si>
  <si>
    <t>SHANTIGEAR</t>
  </si>
  <si>
    <t>Nocil Ltd</t>
  </si>
  <si>
    <t>NOCIL</t>
  </si>
  <si>
    <t>Jamna Auto Industries Ltd</t>
  </si>
  <si>
    <t>JAMNAAUTO</t>
  </si>
  <si>
    <t>GTL Infrastructure Ltd</t>
  </si>
  <si>
    <t>GTLINFRA</t>
  </si>
  <si>
    <t>Avantel Ltd</t>
  </si>
  <si>
    <t>AVANTEL</t>
  </si>
  <si>
    <t>Patel Engineering Ltd</t>
  </si>
  <si>
    <t>PATELENG</t>
  </si>
  <si>
    <t>Balmer Lawrie and Company Ltd</t>
  </si>
  <si>
    <t>BALMLAWRIE</t>
  </si>
  <si>
    <t>Kaveri Seed Company Ltd</t>
  </si>
  <si>
    <t>KSCL</t>
  </si>
  <si>
    <t>Seeds</t>
  </si>
  <si>
    <t>TeamLease Services Ltd</t>
  </si>
  <si>
    <t>TEAMLEASE</t>
  </si>
  <si>
    <t>Inox Green Energy Services Ltd</t>
  </si>
  <si>
    <t>INOXGREEN</t>
  </si>
  <si>
    <t>Sanghvi Movers Ltd</t>
  </si>
  <si>
    <t>SANGHVIMOV</t>
  </si>
  <si>
    <t>Entero Healthcare Solutions Ltd</t>
  </si>
  <si>
    <t>ENTERO</t>
  </si>
  <si>
    <t>Bharat Rasayan Ltd</t>
  </si>
  <si>
    <t>BHARATRAS</t>
  </si>
  <si>
    <t>Banco Products (India) Ltd</t>
  </si>
  <si>
    <t>BANCOINDIA</t>
  </si>
  <si>
    <t>Dynamatic Technologies Ltd</t>
  </si>
  <si>
    <t>DYNAMATECH</t>
  </si>
  <si>
    <t>Lux Industries Ltd</t>
  </si>
  <si>
    <t>LUXIND</t>
  </si>
  <si>
    <t>Heritage Foods Ltd</t>
  </si>
  <si>
    <t>HERITGFOOD</t>
  </si>
  <si>
    <t>Jain Irrigation Systems Ltd</t>
  </si>
  <si>
    <t>JISLJALEQS</t>
  </si>
  <si>
    <t>Agricultural &amp; Farm Machinery</t>
  </si>
  <si>
    <t>Kovai Medical Center and Hospital Ltd</t>
  </si>
  <si>
    <t>KOVAI</t>
  </si>
  <si>
    <t>Fedbank Financial Services Ltd</t>
  </si>
  <si>
    <t>FEDFINA</t>
  </si>
  <si>
    <t>Sunflag Iron and Steel Co Ltd</t>
  </si>
  <si>
    <t>SUNFLAG</t>
  </si>
  <si>
    <t>SG Mart Ltd</t>
  </si>
  <si>
    <t>SGMART</t>
  </si>
  <si>
    <t>DCX Systems Ltd</t>
  </si>
  <si>
    <t>DCXINDIA</t>
  </si>
  <si>
    <t>Thangamayil Jewellery Ltd</t>
  </si>
  <si>
    <t>THANGAMAYL</t>
  </si>
  <si>
    <t>Lloyds Enterprises Ltd</t>
  </si>
  <si>
    <t>LLOYDSENT</t>
  </si>
  <si>
    <t>Blue Cloud Softech Solutions Ltd</t>
  </si>
  <si>
    <t>BLUECLOUDS</t>
  </si>
  <si>
    <t>Oriana Power Ltd</t>
  </si>
  <si>
    <t>ORIANA</t>
  </si>
  <si>
    <t>TCI Express Ltd</t>
  </si>
  <si>
    <t>TCIEXP</t>
  </si>
  <si>
    <t>Sharda Cropchem Ltd</t>
  </si>
  <si>
    <t>SHARDACROP</t>
  </si>
  <si>
    <t>JNK India Ltd</t>
  </si>
  <si>
    <t>JNKINDIA</t>
  </si>
  <si>
    <t>Shilchar Technologies Ltd</t>
  </si>
  <si>
    <t>SHILCTECH</t>
  </si>
  <si>
    <t>Tilaknagar Industries Ltd</t>
  </si>
  <si>
    <t>TI</t>
  </si>
  <si>
    <t>Jayaswal Neco Industries Ltd</t>
  </si>
  <si>
    <t>JAYNECOIND</t>
  </si>
  <si>
    <t>West Coast Paper Mills Ltd</t>
  </si>
  <si>
    <t>WSTCSTPAPR</t>
  </si>
  <si>
    <t>Subros Ltd</t>
  </si>
  <si>
    <t>SUBROS</t>
  </si>
  <si>
    <t>WPIL Ltd</t>
  </si>
  <si>
    <t>WPIL</t>
  </si>
  <si>
    <t>Tinplate Company of India Ltd</t>
  </si>
  <si>
    <t>TINPLATE</t>
  </si>
  <si>
    <t>Fusion Micro Finance Ltd</t>
  </si>
  <si>
    <t>FUSION</t>
  </si>
  <si>
    <t>Borosil Ltd</t>
  </si>
  <si>
    <t>BOROLTD</t>
  </si>
  <si>
    <t>LG Balakrishnan &amp; Bros Ltd</t>
  </si>
  <si>
    <t>LGBBROSLTD</t>
  </si>
  <si>
    <t>Rossari Biotech Ltd</t>
  </si>
  <si>
    <t>ROSSARI</t>
  </si>
  <si>
    <t>Hikal Ltd</t>
  </si>
  <si>
    <t>HIKAL</t>
  </si>
  <si>
    <t>Nippon India ETF Nifty 50 BeES</t>
  </si>
  <si>
    <t>NIFTYBEES</t>
  </si>
  <si>
    <t>Spicejet Ltd</t>
  </si>
  <si>
    <t>SPICEJET</t>
  </si>
  <si>
    <t>Prime Focus Ltd</t>
  </si>
  <si>
    <t>PFOCUS</t>
  </si>
  <si>
    <t>Animation</t>
  </si>
  <si>
    <t>Kalyani Steels Ltd</t>
  </si>
  <si>
    <t>KSL</t>
  </si>
  <si>
    <t>Advanced Enzyme Technologies Ltd</t>
  </si>
  <si>
    <t>ADVENZYMES</t>
  </si>
  <si>
    <t>Orissa Minerals Development Company Ltd</t>
  </si>
  <si>
    <t>ORISSAMINE</t>
  </si>
  <si>
    <t>Bombay Dyeing and Mfg Co Ltd</t>
  </si>
  <si>
    <t>BOMDYEING</t>
  </si>
  <si>
    <t>Savita Oil Technologies Ltd</t>
  </si>
  <si>
    <t>SOTL</t>
  </si>
  <si>
    <t>Neogen Chemicals Ltd</t>
  </si>
  <si>
    <t>NEOGEN</t>
  </si>
  <si>
    <t>Fineotex Chemical Ltd</t>
  </si>
  <si>
    <t>FCL</t>
  </si>
  <si>
    <t>Hinduja Global Solutions Ltd</t>
  </si>
  <si>
    <t>HGS</t>
  </si>
  <si>
    <t>Kewal Kiran Clothing Ltd</t>
  </si>
  <si>
    <t>KKCL</t>
  </si>
  <si>
    <t>Apeejay Surrendra Park Hotels Ltd</t>
  </si>
  <si>
    <t>PARKHOTELS</t>
  </si>
  <si>
    <t>Skipper Ltd</t>
  </si>
  <si>
    <t>SKIPPER</t>
  </si>
  <si>
    <t>Greenply Industries Ltd</t>
  </si>
  <si>
    <t>GREENPLY</t>
  </si>
  <si>
    <t>Venus Pipes and Tubes Ltd</t>
  </si>
  <si>
    <t>VENUSPIPES</t>
  </si>
  <si>
    <t>Ramky Infrastructure Ltd</t>
  </si>
  <si>
    <t>RAMKY</t>
  </si>
  <si>
    <t>Sula Vineyards Ltd</t>
  </si>
  <si>
    <t>SULA</t>
  </si>
  <si>
    <t>DCB Bank Ltd</t>
  </si>
  <si>
    <t>DCBBANK</t>
  </si>
  <si>
    <t>Honda India Power Products Ltd</t>
  </si>
  <si>
    <t>HONDAPOWER</t>
  </si>
  <si>
    <t>Samhi Hotels Ltd</t>
  </si>
  <si>
    <t>SAMHI</t>
  </si>
  <si>
    <t>Hawkins Cookers Ltd</t>
  </si>
  <si>
    <t>HAWKINCOOK</t>
  </si>
  <si>
    <t>Shipping Corporation of India Land and Assets Ltd</t>
  </si>
  <si>
    <t>SCILAL</t>
  </si>
  <si>
    <t>KDDL Ltd</t>
  </si>
  <si>
    <t>KDDL</t>
  </si>
  <si>
    <t>Shaily Engineering Plastics Ltd</t>
  </si>
  <si>
    <t>SHAILY</t>
  </si>
  <si>
    <t>Styrenix Performance Materials Ltd</t>
  </si>
  <si>
    <t>STYRENIX</t>
  </si>
  <si>
    <t>Uflex Ltd</t>
  </si>
  <si>
    <t>UFLEX</t>
  </si>
  <si>
    <t>Muthoot Microfin Ltd</t>
  </si>
  <si>
    <t>MUTHOOTMF</t>
  </si>
  <si>
    <t>Microfinancing</t>
  </si>
  <si>
    <t>Imagicaaworld Entertainment Ltd</t>
  </si>
  <si>
    <t>IMAGICAA</t>
  </si>
  <si>
    <t>Tide Water Oil Co India Ltd</t>
  </si>
  <si>
    <t>TIDEWATER</t>
  </si>
  <si>
    <t>Hathway Cable and Datacom Ltd</t>
  </si>
  <si>
    <t>HATHWAY</t>
  </si>
  <si>
    <t>Cable &amp; D2H</t>
  </si>
  <si>
    <t>Ashiana Housing Ltd</t>
  </si>
  <si>
    <t>ASHIANA</t>
  </si>
  <si>
    <t>Shrem InvIT</t>
  </si>
  <si>
    <t>SHREMINVIT</t>
  </si>
  <si>
    <t>ISMT Ltd</t>
  </si>
  <si>
    <t>ISMTLTD</t>
  </si>
  <si>
    <t>Gopal Snacks Ltd</t>
  </si>
  <si>
    <t>GOPAL</t>
  </si>
  <si>
    <t>Ddev Plastiks Industries Ltd</t>
  </si>
  <si>
    <t>DDEVPLASTIK</t>
  </si>
  <si>
    <t>Premier Explosives Ltd</t>
  </si>
  <si>
    <t>PREMEXPLN</t>
  </si>
  <si>
    <t>Greenpanel Industries Ltd</t>
  </si>
  <si>
    <t>GREENPANEL</t>
  </si>
  <si>
    <t>Awfis Space Solutions Ltd</t>
  </si>
  <si>
    <t>AWFIS</t>
  </si>
  <si>
    <t>Indian Metals and Ferro Alloys Ltd</t>
  </si>
  <si>
    <t>IMFA</t>
  </si>
  <si>
    <t>Cartrade Tech Ltd</t>
  </si>
  <si>
    <t>CARTRADE</t>
  </si>
  <si>
    <t>Ashapura Minechem Ltd</t>
  </si>
  <si>
    <t>ASHAPURMIN</t>
  </si>
  <si>
    <t>JTL Industries Ltd</t>
  </si>
  <si>
    <t>JTLIND</t>
  </si>
  <si>
    <t>Datamatics Global Services Ltd</t>
  </si>
  <si>
    <t>DATAMATICS</t>
  </si>
  <si>
    <t>Bannari Amman Sugars Ltd</t>
  </si>
  <si>
    <t>BANARISUG</t>
  </si>
  <si>
    <t>Manorama Industries Ltd</t>
  </si>
  <si>
    <t>MANORAMA</t>
  </si>
  <si>
    <t>Delta Corp Ltd</t>
  </si>
  <si>
    <t>DELTACORP</t>
  </si>
  <si>
    <t>Bajaj Consumer Care Ltd</t>
  </si>
  <si>
    <t>BAJAJCON</t>
  </si>
  <si>
    <t>Dredging Corporation of India Ltd</t>
  </si>
  <si>
    <t>DREDGECORP</t>
  </si>
  <si>
    <t>Dredging</t>
  </si>
  <si>
    <t>Lumax AutoTechnologies Ltd</t>
  </si>
  <si>
    <t>LUMAXTECH</t>
  </si>
  <si>
    <t>Bhansali Engg Polymers Ltd</t>
  </si>
  <si>
    <t>BEPL</t>
  </si>
  <si>
    <t>Greaves Cotton Ltd</t>
  </si>
  <si>
    <t>GREAVESCOT</t>
  </si>
  <si>
    <t>Grauer And Weil (India) Ltd</t>
  </si>
  <si>
    <t>GRAUWEIL</t>
  </si>
  <si>
    <t>Gensol Engineering Ltd</t>
  </si>
  <si>
    <t>GENSOL</t>
  </si>
  <si>
    <t>Nirlon Ltd</t>
  </si>
  <si>
    <t>NIRLON</t>
  </si>
  <si>
    <t>Seamec Ltd</t>
  </si>
  <si>
    <t>SEAMECLTD</t>
  </si>
  <si>
    <t>Oil &amp; Gas - Equipment &amp; Services</t>
  </si>
  <si>
    <t>EMS Ltd</t>
  </si>
  <si>
    <t>EMSLIMITED</t>
  </si>
  <si>
    <t>Mahindra Logistics Ltd</t>
  </si>
  <si>
    <t>MAHLOG</t>
  </si>
  <si>
    <t>Gujarat Industries Power Company Ltd</t>
  </si>
  <si>
    <t>GIPCL</t>
  </si>
  <si>
    <t>Steel Strips Wheels Ltd</t>
  </si>
  <si>
    <t>SSWL</t>
  </si>
  <si>
    <t>Medi Assist Healthcare Services Ltd</t>
  </si>
  <si>
    <t>MEDIASSIST</t>
  </si>
  <si>
    <t>La Opala R G Ltd</t>
  </si>
  <si>
    <t>LAOPALA</t>
  </si>
  <si>
    <t>Yatharth Hospital &amp; Trauma Care Services Ltd</t>
  </si>
  <si>
    <t>YATHARTH</t>
  </si>
  <si>
    <t>Cigniti Technologies Ltd</t>
  </si>
  <si>
    <t>CIGNITITEC</t>
  </si>
  <si>
    <t>Gujarat Themis Biosyn Ltd</t>
  </si>
  <si>
    <t>GUJTHEM</t>
  </si>
  <si>
    <t>IRB InvIT Fund</t>
  </si>
  <si>
    <t>IRBINVIT</t>
  </si>
  <si>
    <t>Prakash Industries Ltd</t>
  </si>
  <si>
    <t>PRAKASH</t>
  </si>
  <si>
    <t>Motilal Oswal NASDAQ 100 ETF</t>
  </si>
  <si>
    <t>MON100</t>
  </si>
  <si>
    <t>Nucleus Software Exports Ltd</t>
  </si>
  <si>
    <t>NUCLEUS</t>
  </si>
  <si>
    <t>Balu Forge Industries Ltd</t>
  </si>
  <si>
    <t>BALUFORGE</t>
  </si>
  <si>
    <t>Unichem Laboratories Ltd</t>
  </si>
  <si>
    <t>UNICHEMLAB</t>
  </si>
  <si>
    <t>Pitti Engineering Ltd</t>
  </si>
  <si>
    <t>PITTIENG</t>
  </si>
  <si>
    <t>Swaraj Engines Ltd</t>
  </si>
  <si>
    <t>SWARAJENG</t>
  </si>
  <si>
    <t>Gufic Biosciences Ltd</t>
  </si>
  <si>
    <t>GUFICBIO</t>
  </si>
  <si>
    <t>Maithan Alloys Ltd</t>
  </si>
  <si>
    <t>MAITHANALL</t>
  </si>
  <si>
    <t>Bajel Projects Ltd</t>
  </si>
  <si>
    <t>BAJEL</t>
  </si>
  <si>
    <t>Electric Utilities</t>
  </si>
  <si>
    <t>Thejo Engineering Ltd</t>
  </si>
  <si>
    <t>THEJO</t>
  </si>
  <si>
    <t>VST Tillers Tractors Ltd</t>
  </si>
  <si>
    <t>VSTTILLERS</t>
  </si>
  <si>
    <t>Zaggle Prepaid Ocean Services Ltd</t>
  </si>
  <si>
    <t>ZAGGLE</t>
  </si>
  <si>
    <t>Ganesha Ecosphere Ltd</t>
  </si>
  <si>
    <t>GANECOS</t>
  </si>
  <si>
    <t>Sundaram Clayton Ltd</t>
  </si>
  <si>
    <t>SUNCLAY</t>
  </si>
  <si>
    <t>Fiem Industries Ltd</t>
  </si>
  <si>
    <t>FIEMIND</t>
  </si>
  <si>
    <t>ideaForge Technology Ltd</t>
  </si>
  <si>
    <t>IDEAFORGE</t>
  </si>
  <si>
    <t>Spectrum Electrical Industries Ltd</t>
  </si>
  <si>
    <t>SPECTRUM</t>
  </si>
  <si>
    <t>Repco Home Finance Ltd</t>
  </si>
  <si>
    <t>REPCOHOME</t>
  </si>
  <si>
    <t>Avalon Technologies Ltd</t>
  </si>
  <si>
    <t>AVALON</t>
  </si>
  <si>
    <t>Anup Engineering Ltd</t>
  </si>
  <si>
    <t>ANUP</t>
  </si>
  <si>
    <t>Navneet Education Ltd</t>
  </si>
  <si>
    <t>NAVNETEDUL</t>
  </si>
  <si>
    <t>Jindal Poly Films Ltd</t>
  </si>
  <si>
    <t>JINDALPOLY</t>
  </si>
  <si>
    <t>MPS Ltd</t>
  </si>
  <si>
    <t>MPSLTD</t>
  </si>
  <si>
    <t>Stylam Industries Ltd</t>
  </si>
  <si>
    <t>STYLAMIND</t>
  </si>
  <si>
    <t>Sindhu Trade Links Ltd</t>
  </si>
  <si>
    <t>SINDHUTRAD</t>
  </si>
  <si>
    <t>Ge Power India Ltd</t>
  </si>
  <si>
    <t>GEPIL</t>
  </si>
  <si>
    <t>Network People Services Technologies Ltd</t>
  </si>
  <si>
    <t>NPST</t>
  </si>
  <si>
    <t>Shivalik Bimetal Controls Ltd</t>
  </si>
  <si>
    <t>SBCL</t>
  </si>
  <si>
    <t>Flair Writing Industries Ltd</t>
  </si>
  <si>
    <t>FLAIR</t>
  </si>
  <si>
    <t>Somany Ceramics Ltd</t>
  </si>
  <si>
    <t>SOMANYCERA</t>
  </si>
  <si>
    <t>TVS Srichakra Ltd</t>
  </si>
  <si>
    <t>TVSSRICHAK</t>
  </si>
  <si>
    <t>Thyrocare Technologies Ltd</t>
  </si>
  <si>
    <t>THYROCARE</t>
  </si>
  <si>
    <t>IndoStar Capital Finance Ltd</t>
  </si>
  <si>
    <t>INDOSTAR</t>
  </si>
  <si>
    <t>Alembic Ltd</t>
  </si>
  <si>
    <t>ALEMBICLTD</t>
  </si>
  <si>
    <t>Sandhar Technologies Ltd</t>
  </si>
  <si>
    <t>SANDHAR</t>
  </si>
  <si>
    <t>HLE Glascoat Ltd</t>
  </si>
  <si>
    <t>HLEGLAS</t>
  </si>
  <si>
    <t>TCNS Clothing Co Ltd</t>
  </si>
  <si>
    <t>TCNSBRANDS</t>
  </si>
  <si>
    <t>Supriya Lifescience Ltd</t>
  </si>
  <si>
    <t>SUPRIYA</t>
  </si>
  <si>
    <t>Hindware Home Innovation Ltd</t>
  </si>
  <si>
    <t>HINDWAREAP</t>
  </si>
  <si>
    <t>Thirumalai Chemicals Ltd</t>
  </si>
  <si>
    <t>TIRUMALCHM</t>
  </si>
  <si>
    <t>KCP Ltd</t>
  </si>
  <si>
    <t>KCP</t>
  </si>
  <si>
    <t>Polyplex Corp Ltd</t>
  </si>
  <si>
    <t>POLYPLEX</t>
  </si>
  <si>
    <t>Apollo Micro Systems Ltd</t>
  </si>
  <si>
    <t>APOLLO</t>
  </si>
  <si>
    <t>Salasar Techno Engineering Ltd</t>
  </si>
  <si>
    <t>SALASAR</t>
  </si>
  <si>
    <t>Sagar Cements Ltd</t>
  </si>
  <si>
    <t>SAGCEM</t>
  </si>
  <si>
    <t>Marathon Nextgen Realty Ltd</t>
  </si>
  <si>
    <t>MARATHON</t>
  </si>
  <si>
    <t>Pearl Global Industries Ltd</t>
  </si>
  <si>
    <t>PGIL</t>
  </si>
  <si>
    <t>Dalmia Bharat Sugar and Industries Ltd</t>
  </si>
  <si>
    <t>DALMIASUG</t>
  </si>
  <si>
    <t>NRB Bearings Ltd</t>
  </si>
  <si>
    <t>NRBBEARING</t>
  </si>
  <si>
    <t>Fischer Medical Ventures Ltd</t>
  </si>
  <si>
    <t>FISCHER</t>
  </si>
  <si>
    <t>PTC India Financial Services Ltd</t>
  </si>
  <si>
    <t>PFS</t>
  </si>
  <si>
    <t>Kolte-Patil Developers Ltd</t>
  </si>
  <si>
    <t>KOLTEPATIL</t>
  </si>
  <si>
    <t>Vertoz Advertising Ltd</t>
  </si>
  <si>
    <t>VERTOZ</t>
  </si>
  <si>
    <t>SeQuent Scientific Ltd</t>
  </si>
  <si>
    <t>SEQUENT</t>
  </si>
  <si>
    <t>CARE Ratings Ltd</t>
  </si>
  <si>
    <t>CARERATING</t>
  </si>
  <si>
    <t>Optiemus Infracom Ltd</t>
  </si>
  <si>
    <t>OPTIEMUS</t>
  </si>
  <si>
    <t>BF Utilities Ltd</t>
  </si>
  <si>
    <t>BFUTILITIE</t>
  </si>
  <si>
    <t>Automotive Axles Ltd</t>
  </si>
  <si>
    <t>AUTOAXLES</t>
  </si>
  <si>
    <t>Bhagiradha Chemicals and Industries Ltd</t>
  </si>
  <si>
    <t>BHAGCHEM</t>
  </si>
  <si>
    <t>Veritas (India) Ltd</t>
  </si>
  <si>
    <t>VERITAS</t>
  </si>
  <si>
    <t>Dhani Services Ltd</t>
  </si>
  <si>
    <t>DHANI</t>
  </si>
  <si>
    <t>Indoco Remedies Ltd</t>
  </si>
  <si>
    <t>INDOCO</t>
  </si>
  <si>
    <t>Shalby Ltd</t>
  </si>
  <si>
    <t>SHALBY</t>
  </si>
  <si>
    <t>Max Ventures and Industries Ltd</t>
  </si>
  <si>
    <t>MAXVIL</t>
  </si>
  <si>
    <t>Goodluck India Ltd</t>
  </si>
  <si>
    <t>GOODLUCK</t>
  </si>
  <si>
    <t>Arvind Smartspaces Ltd</t>
  </si>
  <si>
    <t>ARVSMART</t>
  </si>
  <si>
    <t>Wendt (India) Limited</t>
  </si>
  <si>
    <t>WENDT</t>
  </si>
  <si>
    <t>Vadilal Industries Ltd</t>
  </si>
  <si>
    <t>VADILALIND</t>
  </si>
  <si>
    <t>Rajratan Global Wire Ltd</t>
  </si>
  <si>
    <t>RAJRATAN</t>
  </si>
  <si>
    <t>HPL Electric &amp; Power Ltd</t>
  </si>
  <si>
    <t>HPL</t>
  </si>
  <si>
    <t>Man Industries (India) Ltd</t>
  </si>
  <si>
    <t>MANINDS</t>
  </si>
  <si>
    <t>MM Forgings Ltd</t>
  </si>
  <si>
    <t>MMFL</t>
  </si>
  <si>
    <t>Unitech Ltd</t>
  </si>
  <si>
    <t>UNITECH</t>
  </si>
  <si>
    <t>Tinna Rubber and Infrastructure Ltd</t>
  </si>
  <si>
    <t>TINNARUBR</t>
  </si>
  <si>
    <t>Stanley Lifestyles Ltd</t>
  </si>
  <si>
    <t>STANLEY</t>
  </si>
  <si>
    <t>Morepen Laboratories Ltd</t>
  </si>
  <si>
    <t>MOREPENLAB</t>
  </si>
  <si>
    <t>Suven Life Sciences Ltd</t>
  </si>
  <si>
    <t>SUVEN</t>
  </si>
  <si>
    <t>Dollar Industries Ltd</t>
  </si>
  <si>
    <t>DOLLAR</t>
  </si>
  <si>
    <t>Vindhya Telelinks Ltd</t>
  </si>
  <si>
    <t>VINDHYATEL</t>
  </si>
  <si>
    <t>Spright Agro Ltd</t>
  </si>
  <si>
    <t>SPRIGHT</t>
  </si>
  <si>
    <t>John Cockerill India Ltd</t>
  </si>
  <si>
    <t>COCKERILL</t>
  </si>
  <si>
    <t>Suraj Estate Developers Ltd</t>
  </si>
  <si>
    <t>SURAJEST</t>
  </si>
  <si>
    <t>Real Estate Rental, Development &amp; Operations</t>
  </si>
  <si>
    <t>Kingfa Science and Technology (India) Ltd</t>
  </si>
  <si>
    <t>KINGFA</t>
  </si>
  <si>
    <t>D P Abhushan Ltd</t>
  </si>
  <si>
    <t>DPABHUSHAN</t>
  </si>
  <si>
    <t>SML Isuzu Ltd</t>
  </si>
  <si>
    <t>SMLISUZU</t>
  </si>
  <si>
    <t>Vishnu Chemicals Ltd</t>
  </si>
  <si>
    <t>VISHNU</t>
  </si>
  <si>
    <t>K.P. Energy Ltd</t>
  </si>
  <si>
    <t>KPEL</t>
  </si>
  <si>
    <t>Huhtamaki India Ltd</t>
  </si>
  <si>
    <t>HUHTAMAKI</t>
  </si>
  <si>
    <t>Innova Captab Ltd</t>
  </si>
  <si>
    <t>INNOVACAP</t>
  </si>
  <si>
    <t>Eveready Industries India Ltd</t>
  </si>
  <si>
    <t>EVEREADY</t>
  </si>
  <si>
    <t>Precision Wires India Ltd</t>
  </si>
  <si>
    <t>PRECWIRE</t>
  </si>
  <si>
    <t>Ujaas Energy Ltd</t>
  </si>
  <si>
    <t>UEL</t>
  </si>
  <si>
    <t>NIBE Ltd</t>
  </si>
  <si>
    <t>NIBE</t>
  </si>
  <si>
    <t>KP Green Engineering Ltd</t>
  </si>
  <si>
    <t>KPGEL</t>
  </si>
  <si>
    <t>EIH Associated Hotels Ltd</t>
  </si>
  <si>
    <t>EIHAHOTELS</t>
  </si>
  <si>
    <t>Nilkamal Ltd</t>
  </si>
  <si>
    <t>NILKAMAL</t>
  </si>
  <si>
    <t>SEPC Ltd</t>
  </si>
  <si>
    <t>SEPC</t>
  </si>
  <si>
    <t>Mayur Uniquoters Ltd</t>
  </si>
  <si>
    <t>MAYURUNIQ</t>
  </si>
  <si>
    <t>India Glycols Ltd</t>
  </si>
  <si>
    <t>INDIAGLYCO</t>
  </si>
  <si>
    <t>Hindustan Oil Exploration Company Ltd</t>
  </si>
  <si>
    <t>HINDOILEXP</t>
  </si>
  <si>
    <t>Landmark Cars Ltd</t>
  </si>
  <si>
    <t>LANDMARK</t>
  </si>
  <si>
    <t>EFC (I) Ltd</t>
  </si>
  <si>
    <t>EFCIL</t>
  </si>
  <si>
    <t>Novartis India Ltd</t>
  </si>
  <si>
    <t>NOVARTIND</t>
  </si>
  <si>
    <t>Saksoft Ltd</t>
  </si>
  <si>
    <t>SAKSOFT</t>
  </si>
  <si>
    <t>Kalyani Investment Company Ltd</t>
  </si>
  <si>
    <t>KICL</t>
  </si>
  <si>
    <t>Dish TV India Ltd</t>
  </si>
  <si>
    <t>DISHTV</t>
  </si>
  <si>
    <t>Astec Lifesciences Ltd</t>
  </si>
  <si>
    <t>ASTEC</t>
  </si>
  <si>
    <t>Quick Heal Technologies Ltd</t>
  </si>
  <si>
    <t>QUICKHEAL</t>
  </si>
  <si>
    <t>PSP Projects Ltd</t>
  </si>
  <si>
    <t>PSPPROJECT</t>
  </si>
  <si>
    <t>Lumax Industries Ltd</t>
  </si>
  <si>
    <t>LUMAXIND</t>
  </si>
  <si>
    <t>Accelya Solutions India Ltd</t>
  </si>
  <si>
    <t>ACCELYA</t>
  </si>
  <si>
    <t>Foseco India Ltd</t>
  </si>
  <si>
    <t>FOSECOIND</t>
  </si>
  <si>
    <t>Venky's (India) Ltd</t>
  </si>
  <si>
    <t>VENKEYS</t>
  </si>
  <si>
    <t>Goodyear India Ltd</t>
  </si>
  <si>
    <t>GOODYEAR</t>
  </si>
  <si>
    <t>Jeena Sikho Lifecare Ltd</t>
  </si>
  <si>
    <t>JSLL</t>
  </si>
  <si>
    <t>Tatva Chintan Pharma Chem Ltd</t>
  </si>
  <si>
    <t>TATVA</t>
  </si>
  <si>
    <t>RPG Life Sciences Limited</t>
  </si>
  <si>
    <t>RPGLIFE</t>
  </si>
  <si>
    <t>Dishman Carbogen Amcis Ltd</t>
  </si>
  <si>
    <t>DCAL</t>
  </si>
  <si>
    <t>Universal Cables Ltd</t>
  </si>
  <si>
    <t>UNIVCABLES</t>
  </si>
  <si>
    <t>Dolphin Offshore Enterprises (India) Ltd</t>
  </si>
  <si>
    <t>DOLPHIN</t>
  </si>
  <si>
    <t>Confidence Petroleum India Ltd</t>
  </si>
  <si>
    <t>CONFIPET</t>
  </si>
  <si>
    <t>Mahanagar Telephone Nigam Ltd</t>
  </si>
  <si>
    <t>MTNL</t>
  </si>
  <si>
    <t>HMA Agro Industries Ltd</t>
  </si>
  <si>
    <t>HMAAGRO</t>
  </si>
  <si>
    <t>Sasken Technologies Ltd</t>
  </si>
  <si>
    <t>SASKEN</t>
  </si>
  <si>
    <t>ESAF Small Finance Bank Limited</t>
  </si>
  <si>
    <t>ESAFSFB</t>
  </si>
  <si>
    <t>Ajmera Realty &amp; Infra India Ltd</t>
  </si>
  <si>
    <t>AJMERA</t>
  </si>
  <si>
    <t>SBI Gold ETF</t>
  </si>
  <si>
    <t>SETFGOLD</t>
  </si>
  <si>
    <t>Sky Gold Ltd</t>
  </si>
  <si>
    <t>SKYGOLD</t>
  </si>
  <si>
    <t>Tasty Bite Eatables Ltd</t>
  </si>
  <si>
    <t>TASTYBITE</t>
  </si>
  <si>
    <t>S H Kelkar and Company Ltd</t>
  </si>
  <si>
    <t>SHK</t>
  </si>
  <si>
    <t>DEN Networks Ltd</t>
  </si>
  <si>
    <t>DEN</t>
  </si>
  <si>
    <t>Tarsons Products Ltd</t>
  </si>
  <si>
    <t>TARSONS</t>
  </si>
  <si>
    <t>Mold-Tek Packaging Ltd</t>
  </si>
  <si>
    <t>MOLDTKPAC</t>
  </si>
  <si>
    <t>Marine Electricals (India) Ltd</t>
  </si>
  <si>
    <t>MARINE</t>
  </si>
  <si>
    <t>PC Jeweller Ltd</t>
  </si>
  <si>
    <t>PCJEWELLER</t>
  </si>
  <si>
    <t>Kody Technolab Ltd</t>
  </si>
  <si>
    <t>KODYTECH</t>
  </si>
  <si>
    <t>Jash Engineering Ltd</t>
  </si>
  <si>
    <t>JASH</t>
  </si>
  <si>
    <t>Apollo Pipes Ltd</t>
  </si>
  <si>
    <t>APOLLOPIPE</t>
  </si>
  <si>
    <t>Gokul Agro Resources Ltd</t>
  </si>
  <si>
    <t>GOKULAGRO</t>
  </si>
  <si>
    <t>Axiscades Technologies Ltd</t>
  </si>
  <si>
    <t>AXISCADES</t>
  </si>
  <si>
    <t>Nippon India ETF Nifty 1D Rate Liquid BeES</t>
  </si>
  <si>
    <t>LIQUIDBEES</t>
  </si>
  <si>
    <t>IOL Chemicals and Pharmaceuticals Ltd</t>
  </si>
  <si>
    <t>IOLCP</t>
  </si>
  <si>
    <t>Rashi Peripherals Ltd</t>
  </si>
  <si>
    <t>RPTECH</t>
  </si>
  <si>
    <t>V2 Retail Ltd</t>
  </si>
  <si>
    <t>V2RETAIL</t>
  </si>
  <si>
    <t>Vardhman Special Steels Ltd</t>
  </si>
  <si>
    <t>VSSL</t>
  </si>
  <si>
    <t>Dreamfolks Services Ltd</t>
  </si>
  <si>
    <t>DREAMFOLKS</t>
  </si>
  <si>
    <t>DEE Development Engineers Ltd</t>
  </si>
  <si>
    <t>DEEDEV</t>
  </si>
  <si>
    <t>Solara Active Pharma Sciences Ltd</t>
  </si>
  <si>
    <t>SOLARA</t>
  </si>
  <si>
    <t>Artemis Medicare Services Ltd</t>
  </si>
  <si>
    <t>ARTEMISMED</t>
  </si>
  <si>
    <t>Fino Payments Bank Ltd</t>
  </si>
  <si>
    <t>FINOPB</t>
  </si>
  <si>
    <t>Vishnu Prakash R Punglia Ltd</t>
  </si>
  <si>
    <t>VPRPL</t>
  </si>
  <si>
    <t>Sai Silks (Kalamandir) Ltd</t>
  </si>
  <si>
    <t>KALAMANDIR</t>
  </si>
  <si>
    <t>Abans Holdings Ltd</t>
  </si>
  <si>
    <t>AHL</t>
  </si>
  <si>
    <t>Owais Metal and Mineral Processing Ltd</t>
  </si>
  <si>
    <t>OWAIS</t>
  </si>
  <si>
    <t>BF Investment Ltd</t>
  </si>
  <si>
    <t>BFINVEST</t>
  </si>
  <si>
    <t>E2E Networks Ltd</t>
  </si>
  <si>
    <t>E2E</t>
  </si>
  <si>
    <t>Oriental Hotels Ltd</t>
  </si>
  <si>
    <t>ORIENTHOT</t>
  </si>
  <si>
    <t>ADF Foods Ltd</t>
  </si>
  <si>
    <t>ADFFOODS</t>
  </si>
  <si>
    <t>Rane Holdings Ltd</t>
  </si>
  <si>
    <t>RANEHOLDIN</t>
  </si>
  <si>
    <t>RPSG Ventures Ltd</t>
  </si>
  <si>
    <t>RPSGVENT</t>
  </si>
  <si>
    <t>Sanghi Industries Ltd</t>
  </si>
  <si>
    <t>SANGHIIND</t>
  </si>
  <si>
    <t>SJS Enterprises Ltd</t>
  </si>
  <si>
    <t>SJS</t>
  </si>
  <si>
    <t>Ugro Capital Ltd</t>
  </si>
  <si>
    <t>UGROCAP</t>
  </si>
  <si>
    <t>Genesys International Corporation Ltd</t>
  </si>
  <si>
    <t>GENESYS</t>
  </si>
  <si>
    <t>Capacite Infraprojects Ltd</t>
  </si>
  <si>
    <t>CAPACITE</t>
  </si>
  <si>
    <t>India Pesticides Ltd</t>
  </si>
  <si>
    <t>IPL</t>
  </si>
  <si>
    <t>Paramount Communications Ltd</t>
  </si>
  <si>
    <t>PARACABLES</t>
  </si>
  <si>
    <t>Mangalam Cement Ltd</t>
  </si>
  <si>
    <t>MANGLMCEM</t>
  </si>
  <si>
    <t>Mukand Ltd</t>
  </si>
  <si>
    <t>MUKANDLTD</t>
  </si>
  <si>
    <t>Epack Durable Ltd</t>
  </si>
  <si>
    <t>EPACK</t>
  </si>
  <si>
    <t>IFGL Refractories Ltd</t>
  </si>
  <si>
    <t>IFGLEXPOR</t>
  </si>
  <si>
    <t>Tanfac Industries Ltd</t>
  </si>
  <si>
    <t>TANFACIND</t>
  </si>
  <si>
    <t>DISA India Ltd</t>
  </si>
  <si>
    <t>DISAQ</t>
  </si>
  <si>
    <t>Globus Spirits Ltd</t>
  </si>
  <si>
    <t>GLOBUSSPR</t>
  </si>
  <si>
    <t>Vakrangee Limited</t>
  </si>
  <si>
    <t>VAKRANGEE</t>
  </si>
  <si>
    <t>Panama Petrochem Ltd</t>
  </si>
  <si>
    <t>PANAMAPET</t>
  </si>
  <si>
    <t>Federal-Mogul Goetze (India) Ltd</t>
  </si>
  <si>
    <t>FMGOETZE</t>
  </si>
  <si>
    <t>Jubilant Industries Ltd</t>
  </si>
  <si>
    <t>JUBLINDS</t>
  </si>
  <si>
    <t>Siyaram Silk Mills Ltd</t>
  </si>
  <si>
    <t>SIYSIL</t>
  </si>
  <si>
    <t>IKIO Lighting Ltd</t>
  </si>
  <si>
    <t>IKIO</t>
  </si>
  <si>
    <t>Andhra Paper Ltd</t>
  </si>
  <si>
    <t>ANDHRAPAP</t>
  </si>
  <si>
    <t>Refex Industries Ltd</t>
  </si>
  <si>
    <t>REFEX</t>
  </si>
  <si>
    <t>Omaxe Ltd</t>
  </si>
  <si>
    <t>OMAXE</t>
  </si>
  <si>
    <t>Websol Energy System Ltd</t>
  </si>
  <si>
    <t>WEBELSOLAR</t>
  </si>
  <si>
    <t>Satin Creditcare Network Ltd</t>
  </si>
  <si>
    <t>SATIN</t>
  </si>
  <si>
    <t>Geojit Financial Services Ltd</t>
  </si>
  <si>
    <t>GEOJITFSL</t>
  </si>
  <si>
    <t>Alpex Solar Ltd</t>
  </si>
  <si>
    <t>ALPEXSOLAR</t>
  </si>
  <si>
    <t>Cupid Ltd</t>
  </si>
  <si>
    <t>CUPID</t>
  </si>
  <si>
    <t>Pennar Industries Ltd</t>
  </si>
  <si>
    <t>PENIND</t>
  </si>
  <si>
    <t>Welspun Specialty Solutions Ltd</t>
  </si>
  <si>
    <t>WELSPLSOL</t>
  </si>
  <si>
    <t>Dolat Algotech Ltd</t>
  </si>
  <si>
    <t>DOLATALGO</t>
  </si>
  <si>
    <t>B L Kashyap and Sons Ltd</t>
  </si>
  <si>
    <t>BLKASHYAP</t>
  </si>
  <si>
    <t>Nalwa Sons Investments Ltd</t>
  </si>
  <si>
    <t>NSIL</t>
  </si>
  <si>
    <t>Cosmo First Ltd</t>
  </si>
  <si>
    <t>COSMOFIRST</t>
  </si>
  <si>
    <t>Uniparts India Ltd</t>
  </si>
  <si>
    <t>UNIPARTS</t>
  </si>
  <si>
    <t>Pnb Gilts Ltd</t>
  </si>
  <si>
    <t>PNBGILTS</t>
  </si>
  <si>
    <t>TCPL Packaging Ltd</t>
  </si>
  <si>
    <t>TCPLPACK</t>
  </si>
  <si>
    <t>Divgi TorqTransfer Systems Ltd</t>
  </si>
  <si>
    <t>DIVGIITTS</t>
  </si>
  <si>
    <t>Xpro India Ltd</t>
  </si>
  <si>
    <t>XPROINDIA</t>
  </si>
  <si>
    <t>Rupa &amp; Company Ltd</t>
  </si>
  <si>
    <t>RUPA</t>
  </si>
  <si>
    <t>Gocl Corporation Ltd</t>
  </si>
  <si>
    <t>GOCLCORP</t>
  </si>
  <si>
    <t>Amrutanjan Health Care Ltd</t>
  </si>
  <si>
    <t>AMRUTANJAN</t>
  </si>
  <si>
    <t>Apcotex Industries Ltd</t>
  </si>
  <si>
    <t>APCOTEXIND</t>
  </si>
  <si>
    <t>Pokarna Ltd</t>
  </si>
  <si>
    <t>POKARNA</t>
  </si>
  <si>
    <t>Ramco Industries Ltd</t>
  </si>
  <si>
    <t>RAMCOIND</t>
  </si>
  <si>
    <t>Som Distilleries and Breweries Ltd</t>
  </si>
  <si>
    <t>SDBL</t>
  </si>
  <si>
    <t>Suratwwala Business Group Ltd</t>
  </si>
  <si>
    <t>SBGLP</t>
  </si>
  <si>
    <t>Hester Biosciences Ltd</t>
  </si>
  <si>
    <t>HESTERBIO</t>
  </si>
  <si>
    <t>Seshasayee Paper and Boards Ltd</t>
  </si>
  <si>
    <t>SESHAPAPER</t>
  </si>
  <si>
    <t>Yasho Industries Ltd</t>
  </si>
  <si>
    <t>YASHO</t>
  </si>
  <si>
    <t>Indraprastha Medical Corporation Ltd</t>
  </si>
  <si>
    <t>INDRAMEDCO</t>
  </si>
  <si>
    <t>Barbeque-Nation Hospitality Ltd</t>
  </si>
  <si>
    <t>BARBEQUE</t>
  </si>
  <si>
    <t>Jyoti Structures Ltd</t>
  </si>
  <si>
    <t>JYOTISTRUC</t>
  </si>
  <si>
    <t>Carysil Ltd</t>
  </si>
  <si>
    <t>CARYSIL</t>
  </si>
  <si>
    <t>Bombay Super Hybrid Seeds Ltd</t>
  </si>
  <si>
    <t>BSHSL</t>
  </si>
  <si>
    <t>Wheels India Ltd</t>
  </si>
  <si>
    <t>WHEELS</t>
  </si>
  <si>
    <t>Indian Hume Pipe Company Ltd</t>
  </si>
  <si>
    <t>INDIANHUME</t>
  </si>
  <si>
    <t>Orient Green Power Company Ltd</t>
  </si>
  <si>
    <t>GREENPOWER</t>
  </si>
  <si>
    <t>BLS E-Services Ltd</t>
  </si>
  <si>
    <t>BLSE</t>
  </si>
  <si>
    <t>Atul Auto Ltd</t>
  </si>
  <si>
    <t>ATULAUTO</t>
  </si>
  <si>
    <t>Three Wheelers</t>
  </si>
  <si>
    <t>Arman Financial Services Ltd</t>
  </si>
  <si>
    <t>ARMANFIN</t>
  </si>
  <si>
    <t>ICICI Prudential Nifty 50 ETF</t>
  </si>
  <si>
    <t>NIFTYIETF</t>
  </si>
  <si>
    <t>Krsnaa Diagnostics Ltd</t>
  </si>
  <si>
    <t>KRSNAA</t>
  </si>
  <si>
    <t>Centum Electronics Ltd</t>
  </si>
  <si>
    <t>CENTUM</t>
  </si>
  <si>
    <t>TIL Ltd</t>
  </si>
  <si>
    <t>TIL</t>
  </si>
  <si>
    <t>Vidhi Specialty Food Ingredients Ltd</t>
  </si>
  <si>
    <t>VIDHIING</t>
  </si>
  <si>
    <t>HIL Ltd</t>
  </si>
  <si>
    <t>HIL</t>
  </si>
  <si>
    <t>Servotech Power Systems Ltd</t>
  </si>
  <si>
    <t>SERVOTECH</t>
  </si>
  <si>
    <t>Cantabil Retail India Ltd</t>
  </si>
  <si>
    <t>CANTABIL</t>
  </si>
  <si>
    <t>Udaipur Cement Works Ltd</t>
  </si>
  <si>
    <t>UDAICEMENT</t>
  </si>
  <si>
    <t>Rossell India Ltd</t>
  </si>
  <si>
    <t>ROSSELLIND</t>
  </si>
  <si>
    <t>Peninsula Land Ltd</t>
  </si>
  <si>
    <t>PENINLAND</t>
  </si>
  <si>
    <t>MIC Electronics Ltd</t>
  </si>
  <si>
    <t>MICEL</t>
  </si>
  <si>
    <t>Andrew Yule &amp; Co Ltd</t>
  </si>
  <si>
    <t>ANDREWYU</t>
  </si>
  <si>
    <t>Insecticides (India) Ltd</t>
  </si>
  <si>
    <t>INSECTICID</t>
  </si>
  <si>
    <t>SMS Pharmaceuticals Ltd</t>
  </si>
  <si>
    <t>SMSPHARMA</t>
  </si>
  <si>
    <t>JITF Infralogistics Ltd</t>
  </si>
  <si>
    <t>JITFINFRA</t>
  </si>
  <si>
    <t>Alicon Castalloy Ltd</t>
  </si>
  <si>
    <t>ALICON</t>
  </si>
  <si>
    <t>Themis Medicare Ltd</t>
  </si>
  <si>
    <t>THEMISMED</t>
  </si>
  <si>
    <t>Praveg Ltd</t>
  </si>
  <si>
    <t>PRAVEG</t>
  </si>
  <si>
    <t>Advait Infratech Ltd</t>
  </si>
  <si>
    <t>ADVAIT</t>
  </si>
  <si>
    <t>Parag Milk Foods Ltd</t>
  </si>
  <si>
    <t>PARAGMILK</t>
  </si>
  <si>
    <t>Prataap Snacks Ltd</t>
  </si>
  <si>
    <t>DIAMONDYD</t>
  </si>
  <si>
    <t>Raghav Productivity Enhancers Ltd</t>
  </si>
  <si>
    <t>RPEL</t>
  </si>
  <si>
    <t>Gandhar Oil Refinery (INDIA) Ltd</t>
  </si>
  <si>
    <t>GANDHAR</t>
  </si>
  <si>
    <t>Reliance Industrial Infrastructure Ltd</t>
  </si>
  <si>
    <t>RIIL</t>
  </si>
  <si>
    <t>Stove Kraft Ltd</t>
  </si>
  <si>
    <t>STOVEKRAFT</t>
  </si>
  <si>
    <t>Roto Pumps Ltd</t>
  </si>
  <si>
    <t>ROTO</t>
  </si>
  <si>
    <t>Talbros Automotive Components Ltd</t>
  </si>
  <si>
    <t>TALBROAUTO</t>
  </si>
  <si>
    <t>Nelco Ltd</t>
  </si>
  <si>
    <t>NELCO</t>
  </si>
  <si>
    <t>Meghmani Organics Ltd</t>
  </si>
  <si>
    <t>MOL</t>
  </si>
  <si>
    <t>JISLDVREQS</t>
  </si>
  <si>
    <t>G M Breweries Ltd</t>
  </si>
  <si>
    <t>GMBREW</t>
  </si>
  <si>
    <t>TAJ GVK Hotels and Resorts Ltd</t>
  </si>
  <si>
    <t>TAJGVK</t>
  </si>
  <si>
    <t>Sangam (India) Ltd</t>
  </si>
  <si>
    <t>SANGAMIND</t>
  </si>
  <si>
    <t>SG Finserve Ltd</t>
  </si>
  <si>
    <t>SGFIN</t>
  </si>
  <si>
    <t>Hi-Tech Pipes Ltd</t>
  </si>
  <si>
    <t>HITECH</t>
  </si>
  <si>
    <t>Updater Services Ltd</t>
  </si>
  <si>
    <t>UDS</t>
  </si>
  <si>
    <t>TTK Healthcare Ltd</t>
  </si>
  <si>
    <t>TTKHLTCARE</t>
  </si>
  <si>
    <t>Nitin Spinners Ltd</t>
  </si>
  <si>
    <t>NITINSPIN</t>
  </si>
  <si>
    <t>Summit Securities Ltd</t>
  </si>
  <si>
    <t>SUMMITSEC</t>
  </si>
  <si>
    <t>Agro Tech Foods Ltd</t>
  </si>
  <si>
    <t>ATFL</t>
  </si>
  <si>
    <t>Aeroflex Industries Ltd</t>
  </si>
  <si>
    <t>AEROFLEX</t>
  </si>
  <si>
    <t>S.P.Apparels Ltd</t>
  </si>
  <si>
    <t>SPAL</t>
  </si>
  <si>
    <t>Media Matrix Worldwide Ltd</t>
  </si>
  <si>
    <t>MMWL</t>
  </si>
  <si>
    <t>Forbes Precision Tools and Machine Parts Ltd</t>
  </si>
  <si>
    <t>TOTEM</t>
  </si>
  <si>
    <t>Oriental Rail Infrastructure Ltd</t>
  </si>
  <si>
    <t>ORIRAIL</t>
  </si>
  <si>
    <t>Balmer Lawrie Investments Ltd</t>
  </si>
  <si>
    <t>BLIL</t>
  </si>
  <si>
    <t>Mufin Green Finance Ltd</t>
  </si>
  <si>
    <t>MUFIN</t>
  </si>
  <si>
    <t>Yatra Online Ltd</t>
  </si>
  <si>
    <t>YATRA</t>
  </si>
  <si>
    <t>Madhya Bharat Agro Products Ltd</t>
  </si>
  <si>
    <t>MBAPL</t>
  </si>
  <si>
    <t>Suryoday Small Finance Bank Ltd</t>
  </si>
  <si>
    <t>SURYODAY</t>
  </si>
  <si>
    <t>Sigachi Industries Ltd</t>
  </si>
  <si>
    <t>SIGACHI</t>
  </si>
  <si>
    <t>Kotak Gold Etf</t>
  </si>
  <si>
    <t>GOLD1</t>
  </si>
  <si>
    <t>GTPL Hathway Ltd</t>
  </si>
  <si>
    <t>GTPL</t>
  </si>
  <si>
    <t>Veranda Learning Solutions Ltd</t>
  </si>
  <si>
    <t>VERANDA</t>
  </si>
  <si>
    <t>Jagran Prakashan Ltd</t>
  </si>
  <si>
    <t>JAGRAN</t>
  </si>
  <si>
    <t>Dcm Shriram Industries Ltd</t>
  </si>
  <si>
    <t>DCMSRIND</t>
  </si>
  <si>
    <t>Tourism Finance Corporation of India Ltd</t>
  </si>
  <si>
    <t>TFCILTD</t>
  </si>
  <si>
    <t>Expleo Solutions Ltd</t>
  </si>
  <si>
    <t>EXPLEOSOL</t>
  </si>
  <si>
    <t>Deep Industries Ltd</t>
  </si>
  <si>
    <t>DEEPINDS</t>
  </si>
  <si>
    <t>Ram Ratna Wires Ltd</t>
  </si>
  <si>
    <t>RAMRAT</t>
  </si>
  <si>
    <t>GKW Ltd</t>
  </si>
  <si>
    <t>GKWLIMITED</t>
  </si>
  <si>
    <t>Tamilnadu Newsprint &amp; Papers Ltd</t>
  </si>
  <si>
    <t>TNPL</t>
  </si>
  <si>
    <t>Madras Fertilizers Ltd</t>
  </si>
  <si>
    <t>MADRASFERT</t>
  </si>
  <si>
    <t>Rajoo Engineers Ltd</t>
  </si>
  <si>
    <t>RAJOOENG</t>
  </si>
  <si>
    <t>PIX Transmissions Ltd</t>
  </si>
  <si>
    <t>PIXTRANS</t>
  </si>
  <si>
    <t>Yamuna Syndicate Ltd</t>
  </si>
  <si>
    <t>YSL</t>
  </si>
  <si>
    <t>GPT Infraprojects Ltd</t>
  </si>
  <si>
    <t>GPTINFRA</t>
  </si>
  <si>
    <t>Kilburn Engineering Ltd</t>
  </si>
  <si>
    <t>KLBRENG-B</t>
  </si>
  <si>
    <t>Ador Welding Ltd</t>
  </si>
  <si>
    <t>ADORWELD</t>
  </si>
  <si>
    <t>HDFC Gold Exchange Traded Fund</t>
  </si>
  <si>
    <t>HDFCGOLD</t>
  </si>
  <si>
    <t>KKRRAFTON Developers Limited</t>
  </si>
  <si>
    <t>KDL</t>
  </si>
  <si>
    <t>ICICI Prudential Gold ETF</t>
  </si>
  <si>
    <t>GOLDIETF</t>
  </si>
  <si>
    <t>Everest Industries Ltd</t>
  </si>
  <si>
    <t>EVERESTIND</t>
  </si>
  <si>
    <t>Building Products - Prefab Structures</t>
  </si>
  <si>
    <t>Nippon India ETF Nifty Next 50 Junior BeES</t>
  </si>
  <si>
    <t>JUNIORBEES</t>
  </si>
  <si>
    <t>Jaiprakash Associates Ltd</t>
  </si>
  <si>
    <t>JPASSOCIAT</t>
  </si>
  <si>
    <t>Kesar India Ltd</t>
  </si>
  <si>
    <t>KESAR</t>
  </si>
  <si>
    <t>I G Petrochemicals Ltd</t>
  </si>
  <si>
    <t>IGPL</t>
  </si>
  <si>
    <t>Hercules Hoists Ltd</t>
  </si>
  <si>
    <t>HERCULES</t>
  </si>
  <si>
    <t>Mishtann Foods Ltd</t>
  </si>
  <si>
    <t>MISHTANN</t>
  </si>
  <si>
    <t>D Link (India) Limited</t>
  </si>
  <si>
    <t>DLINKINDIA</t>
  </si>
  <si>
    <t>Kiri Industries Ltd</t>
  </si>
  <si>
    <t>KIRIINDUS</t>
  </si>
  <si>
    <t>Irm Energy Ltd</t>
  </si>
  <si>
    <t>IRMENERGY</t>
  </si>
  <si>
    <t>Goldiam International Ltd</t>
  </si>
  <si>
    <t>GOLDIAM</t>
  </si>
  <si>
    <t>Hi-Tech Gears Ltd</t>
  </si>
  <si>
    <t>HITECHGEAR</t>
  </si>
  <si>
    <t>Texmaco Infrastructure &amp; Holdings Ltd</t>
  </si>
  <si>
    <t>TEXINFRA</t>
  </si>
  <si>
    <t>GRP Ltd</t>
  </si>
  <si>
    <t>GRPLTD</t>
  </si>
  <si>
    <t>Jindal Drilling and Industries Ltd</t>
  </si>
  <si>
    <t>JINDRILL</t>
  </si>
  <si>
    <t>Precision Camshafts Ltd</t>
  </si>
  <si>
    <t>PRECAM</t>
  </si>
  <si>
    <t>Shriram Properties Ltd</t>
  </si>
  <si>
    <t>SHRIRAMPPS</t>
  </si>
  <si>
    <t>Bigbloc Construction Ltd</t>
  </si>
  <si>
    <t>BIGBLOC</t>
  </si>
  <si>
    <t>Sirca Paints India Ltd</t>
  </si>
  <si>
    <t>SIRCA</t>
  </si>
  <si>
    <t>Swelect Energy Systems Ltd</t>
  </si>
  <si>
    <t>SWELECTES</t>
  </si>
  <si>
    <t>Indo Tech Transformers Ltd</t>
  </si>
  <si>
    <t>INDOTECH</t>
  </si>
  <si>
    <t>Borosil Scientific Ltd</t>
  </si>
  <si>
    <t>BOROSCI</t>
  </si>
  <si>
    <t>GNA Axles Ltd</t>
  </si>
  <si>
    <t>GNA</t>
  </si>
  <si>
    <t>Fairchem Organics Ltd</t>
  </si>
  <si>
    <t>FAIRCHEMOR</t>
  </si>
  <si>
    <t>Southern Petrochemical Industries Corporation Ltd</t>
  </si>
  <si>
    <t>SPIC</t>
  </si>
  <si>
    <t>Krishana Phoschem Ltd</t>
  </si>
  <si>
    <t>KRISHANA</t>
  </si>
  <si>
    <t>India Nippon Electricals Ltd</t>
  </si>
  <si>
    <t>INDNIPPON</t>
  </si>
  <si>
    <t>Rico Auto Industries Ltd</t>
  </si>
  <si>
    <t>RICOAUTO</t>
  </si>
  <si>
    <t>Agarwal Industrial Corporation Ltd</t>
  </si>
  <si>
    <t>AGARIND</t>
  </si>
  <si>
    <t>Popular Vehicles and Services Ltd</t>
  </si>
  <si>
    <t>PVSL</t>
  </si>
  <si>
    <t>Paushak Ltd</t>
  </si>
  <si>
    <t>PAUSHAKLTD</t>
  </si>
  <si>
    <t>Bharat Wire Ropes Ltd</t>
  </si>
  <si>
    <t>BHARATWIRE</t>
  </si>
  <si>
    <t>India Power Corporation Ltd</t>
  </si>
  <si>
    <t>DPSCLTD</t>
  </si>
  <si>
    <t>Hariom Pipe Industries Ltd</t>
  </si>
  <si>
    <t>HARIOMPIPE</t>
  </si>
  <si>
    <t>Spacenet Enterprises India Ltd</t>
  </si>
  <si>
    <t>SPCENET</t>
  </si>
  <si>
    <t>Camlin Fine Sciences Ltd</t>
  </si>
  <si>
    <t>CAMLINFINE</t>
  </si>
  <si>
    <t>Navkar Corporation Ltd</t>
  </si>
  <si>
    <t>NAVKARCORP</t>
  </si>
  <si>
    <t>Likhitha Infrastructure Ltd</t>
  </si>
  <si>
    <t>LIKHITHA</t>
  </si>
  <si>
    <t>Systematix Corporate Services Ltd</t>
  </si>
  <si>
    <t>SYSTMTXC</t>
  </si>
  <si>
    <t>Master Trust Ltd</t>
  </si>
  <si>
    <t>MASTERTR</t>
  </si>
  <si>
    <t>Walchandnagar Industries Ltd</t>
  </si>
  <si>
    <t>WALCHANNAG</t>
  </si>
  <si>
    <t>Monarch Networth Capital Ltd</t>
  </si>
  <si>
    <t>MONARCH</t>
  </si>
  <si>
    <t>Subex Ltd</t>
  </si>
  <si>
    <t>SUBEXLTD</t>
  </si>
  <si>
    <t>Rama Steel Tubes Ltd</t>
  </si>
  <si>
    <t>RAMASTEEL</t>
  </si>
  <si>
    <t>Shankara Building Products Ltd</t>
  </si>
  <si>
    <t>SHANKARA</t>
  </si>
  <si>
    <t>Elpro International Ltd</t>
  </si>
  <si>
    <t>ELPROINTL</t>
  </si>
  <si>
    <t>Jyoti Resins and Adhesives Ltd</t>
  </si>
  <si>
    <t>JYOTIRES</t>
  </si>
  <si>
    <t>Antony Waste Handling Cell Ltd</t>
  </si>
  <si>
    <t>AWHCL</t>
  </si>
  <si>
    <t>Brightcom Group Ltd</t>
  </si>
  <si>
    <t>BCG</t>
  </si>
  <si>
    <t>Punjab Chemicals and Crop Protection Ltd</t>
  </si>
  <si>
    <t>PUNJABCHEM</t>
  </si>
  <si>
    <t>Shree Digvijay Cement Co Ltd</t>
  </si>
  <si>
    <t>SHREDIGCEM</t>
  </si>
  <si>
    <t>Om Infra Ltd</t>
  </si>
  <si>
    <t>OMINFRAL</t>
  </si>
  <si>
    <t>Rishabh Instruments Ltd</t>
  </si>
  <si>
    <t>RISHABH</t>
  </si>
  <si>
    <t>Filatex India Ltd</t>
  </si>
  <si>
    <t>FILATEX</t>
  </si>
  <si>
    <t>Allsec Technologies Ltd</t>
  </si>
  <si>
    <t>ALLSEC</t>
  </si>
  <si>
    <t>Vascon Engineers Ltd</t>
  </si>
  <si>
    <t>VASCONEQ</t>
  </si>
  <si>
    <t>Dynacons Systems and Solutions Ltd</t>
  </si>
  <si>
    <t>DSSL</t>
  </si>
  <si>
    <t>Sadhana Nitro Chem Ltd</t>
  </si>
  <si>
    <t>SADHNANIQ</t>
  </si>
  <si>
    <t>Tinna Trade Ltd</t>
  </si>
  <si>
    <t>TINNATFL</t>
  </si>
  <si>
    <t>GVK Power &amp; Infrastructure Ltd</t>
  </si>
  <si>
    <t>GVKPIL</t>
  </si>
  <si>
    <t>Airports</t>
  </si>
  <si>
    <t>Amines and Plasticizers Ltd</t>
  </si>
  <si>
    <t>AMNPLST</t>
  </si>
  <si>
    <t>TechNVision Ventures Ltd</t>
  </si>
  <si>
    <t>TECHNVISN</t>
  </si>
  <si>
    <t>SMC Global Securities Ltd</t>
  </si>
  <si>
    <t>SMCGLOBAL</t>
  </si>
  <si>
    <t>Yuken India Ltd</t>
  </si>
  <si>
    <t>YUKEN</t>
  </si>
  <si>
    <t>Taneja Aerospace and Aviation Ltd</t>
  </si>
  <si>
    <t>TANAA</t>
  </si>
  <si>
    <t>Salzer Electronics Ltd</t>
  </si>
  <si>
    <t>SALZERELEC</t>
  </si>
  <si>
    <t>CFF Fluid Control Ltd</t>
  </si>
  <si>
    <t>CFF</t>
  </si>
  <si>
    <t>Vinyas Innovative Technologies Ltd</t>
  </si>
  <si>
    <t>VINYAS</t>
  </si>
  <si>
    <t>Steel Exchange India Ltd</t>
  </si>
  <si>
    <t>STEELXIND</t>
  </si>
  <si>
    <t>Automotive Stampings and Assemblies Ltd</t>
  </si>
  <si>
    <t>ASAL</t>
  </si>
  <si>
    <t>DCW Ltd</t>
  </si>
  <si>
    <t>DCW</t>
  </si>
  <si>
    <t>63 Moons Technologies Ltd</t>
  </si>
  <si>
    <t>63MOONS</t>
  </si>
  <si>
    <t>Manali Petrochemicals Ltd</t>
  </si>
  <si>
    <t>MANALIPETC</t>
  </si>
  <si>
    <t>Deccan Gold Mines Ltd</t>
  </si>
  <si>
    <t>DECNGOLD</t>
  </si>
  <si>
    <t>Centrum Capital Ltd</t>
  </si>
  <si>
    <t>CENTRUM</t>
  </si>
  <si>
    <t>Capital Small Finance Bank Ltd</t>
  </si>
  <si>
    <t>CAPITALSFB</t>
  </si>
  <si>
    <t>HLV Ltd</t>
  </si>
  <si>
    <t>HLVLTD</t>
  </si>
  <si>
    <t>Everest Kanto Cylinder Ltd</t>
  </si>
  <si>
    <t>EKC</t>
  </si>
  <si>
    <t>NIIT Ltd</t>
  </si>
  <si>
    <t>NIITLTD</t>
  </si>
  <si>
    <t>Igarashi Motors India Ltd</t>
  </si>
  <si>
    <t>IGARASHI</t>
  </si>
  <si>
    <t>Best Agrolife Ltd</t>
  </si>
  <si>
    <t>BESTAGRO</t>
  </si>
  <si>
    <t>Mangalore Chemicals and Fertilisers Ltd</t>
  </si>
  <si>
    <t>MANGCHEFER</t>
  </si>
  <si>
    <t>Kokuyo Camlin Ltd</t>
  </si>
  <si>
    <t>KOKUYOCMLN</t>
  </si>
  <si>
    <t>Butterfly Gandhimathi Appliances Ltd</t>
  </si>
  <si>
    <t>BUTTERFLY</t>
  </si>
  <si>
    <t>5Paisa Capital Ltd</t>
  </si>
  <si>
    <t>5PAISA</t>
  </si>
  <si>
    <t>Last Mile Enterprises Ltd</t>
  </si>
  <si>
    <t>LASTMILE</t>
  </si>
  <si>
    <t>Trident Techlabs Ltd</t>
  </si>
  <si>
    <t>TECHLABS</t>
  </si>
  <si>
    <t>Andhra Sugars Ltd</t>
  </si>
  <si>
    <t>ANDHRSUGAR</t>
  </si>
  <si>
    <t>One Point One Solutions Ltd</t>
  </si>
  <si>
    <t>ONEPOINT</t>
  </si>
  <si>
    <t>BCL Industries Ltd</t>
  </si>
  <si>
    <t>BCLIND</t>
  </si>
  <si>
    <t>Alphalogic Techsys Ltd</t>
  </si>
  <si>
    <t>ALPHALOGIC</t>
  </si>
  <si>
    <t>Timex Group India Ltd</t>
  </si>
  <si>
    <t>TIMEX</t>
  </si>
  <si>
    <t>Kamdhenu Ltd</t>
  </si>
  <si>
    <t>KAMDHENU</t>
  </si>
  <si>
    <t>Zota Health Care Ltd</t>
  </si>
  <si>
    <t>ZOTA</t>
  </si>
  <si>
    <t>Motisons Jewellers Ltd</t>
  </si>
  <si>
    <t>MOTISONS</t>
  </si>
  <si>
    <t>Apparel &amp; Accessories Retailers</t>
  </si>
  <si>
    <t>Wardwizard Innovations &amp; Mobility Ltd</t>
  </si>
  <si>
    <t>WARDINMOBI</t>
  </si>
  <si>
    <t>Polo Queen Industrial and Fintech Ltd</t>
  </si>
  <si>
    <t>PQIF</t>
  </si>
  <si>
    <t>Arihant Superstructures Ltd</t>
  </si>
  <si>
    <t>ARIHANTSUP</t>
  </si>
  <si>
    <t>Sterling Tools Ltd</t>
  </si>
  <si>
    <t>STERTOOLS</t>
  </si>
  <si>
    <t>Heranba Industries Ltd</t>
  </si>
  <si>
    <t>HERANBA</t>
  </si>
  <si>
    <t>AMIC Forging Ltd</t>
  </si>
  <si>
    <t>AMIC</t>
  </si>
  <si>
    <t>Eimco Elecon (India) Ltd</t>
  </si>
  <si>
    <t>EIMCOELECO</t>
  </si>
  <si>
    <t>Kotak Nifty 50 ETF</t>
  </si>
  <si>
    <t>NIFTY1</t>
  </si>
  <si>
    <t>Shiva Cement Ltd</t>
  </si>
  <si>
    <t>SHIVACEM</t>
  </si>
  <si>
    <t>Dr Agarwal's Eye Hospital Ltd</t>
  </si>
  <si>
    <t>DRAGARWQ</t>
  </si>
  <si>
    <t>Ngl Fine Chem Ltd</t>
  </si>
  <si>
    <t>NGLFINE</t>
  </si>
  <si>
    <t>Waaree Technologies Ltd</t>
  </si>
  <si>
    <t>WAAREE</t>
  </si>
  <si>
    <t>Kuantum Papers Ltd</t>
  </si>
  <si>
    <t>KUANTUM</t>
  </si>
  <si>
    <t>Windlas Biotech Ltd</t>
  </si>
  <si>
    <t>WINDLAS</t>
  </si>
  <si>
    <t>Vashu Bhagnani Industries Ltd</t>
  </si>
  <si>
    <t>POOJAENT</t>
  </si>
  <si>
    <t>Excel Industries Ltd</t>
  </si>
  <si>
    <t>EXCELINDUS</t>
  </si>
  <si>
    <t>Saurashtra Cement Ltd</t>
  </si>
  <si>
    <t>SAURASHCEM</t>
  </si>
  <si>
    <t>Allcargo Gati Ltd</t>
  </si>
  <si>
    <t>ACLGATI</t>
  </si>
  <si>
    <t>Monte Carlo Fashions Ltd</t>
  </si>
  <si>
    <t>MONTECARLO</t>
  </si>
  <si>
    <t>Rane (Madras) Ltd</t>
  </si>
  <si>
    <t>RML</t>
  </si>
  <si>
    <t>Beekay Steel Industries Ltd</t>
  </si>
  <si>
    <t>BEEKAY</t>
  </si>
  <si>
    <t>Aaswa Trading and Exports Ltd</t>
  </si>
  <si>
    <t>TCC</t>
  </si>
  <si>
    <t>Dhampur Sugar Mills Ltd</t>
  </si>
  <si>
    <t>DHAMPURSUG</t>
  </si>
  <si>
    <t>Eco Recycling Ltd</t>
  </si>
  <si>
    <t>ECORECO</t>
  </si>
  <si>
    <t>Wonder Electricals Ltd</t>
  </si>
  <si>
    <t>WEL</t>
  </si>
  <si>
    <t>Signpost India Ltd</t>
  </si>
  <si>
    <t>SIGNPOST</t>
  </si>
  <si>
    <t>Kitex Garments Ltd</t>
  </si>
  <si>
    <t>KITEX</t>
  </si>
  <si>
    <t>Sahana System Ltd</t>
  </si>
  <si>
    <t>SAHANA</t>
  </si>
  <si>
    <t>Oriental Aromatics Ltd</t>
  </si>
  <si>
    <t>OAL</t>
  </si>
  <si>
    <t>India Motor Parts &amp; Accessories Ltd</t>
  </si>
  <si>
    <t>IMPAL</t>
  </si>
  <si>
    <t>GIC Housing Finance Ltd</t>
  </si>
  <si>
    <t>GICHSGFIN</t>
  </si>
  <si>
    <t>Dynamic Cables Ltd</t>
  </si>
  <si>
    <t>DYCL</t>
  </si>
  <si>
    <t>New Delhi Television Ltd</t>
  </si>
  <si>
    <t>NDTV</t>
  </si>
  <si>
    <t>Kabra Extrusion Technik Ltd</t>
  </si>
  <si>
    <t>KABRAEXTRU</t>
  </si>
  <si>
    <t>GPT Healthcare Ltd</t>
  </si>
  <si>
    <t>GPTHEALTH</t>
  </si>
  <si>
    <t>Cosmic CRF Ltd</t>
  </si>
  <si>
    <t>COSMICCRF</t>
  </si>
  <si>
    <t>Automobile Corp Of Goa Ltd</t>
  </si>
  <si>
    <t>ACGL</t>
  </si>
  <si>
    <t>Knowledge Marine &amp; Engineering Works Ltd</t>
  </si>
  <si>
    <t>KMEW</t>
  </si>
  <si>
    <t>TV Today Network Limited</t>
  </si>
  <si>
    <t>TVTODAY</t>
  </si>
  <si>
    <t>BMW Industries Ltd</t>
  </si>
  <si>
    <t>BMW</t>
  </si>
  <si>
    <t>Mafatlal Industries Ltd</t>
  </si>
  <si>
    <t>MAFATIND</t>
  </si>
  <si>
    <t>Satia Industries Ltd</t>
  </si>
  <si>
    <t>SATIA</t>
  </si>
  <si>
    <t>ASM Technologies Ltd</t>
  </si>
  <si>
    <t>ASMTEC</t>
  </si>
  <si>
    <t>Basilic Fly Studio Ltd</t>
  </si>
  <si>
    <t>BASILIC</t>
  </si>
  <si>
    <t>NACL Industries Ltd</t>
  </si>
  <si>
    <t>NACLIND</t>
  </si>
  <si>
    <t>Hubtown Ltd</t>
  </si>
  <si>
    <t>HUBTOWN</t>
  </si>
  <si>
    <t>Max India Ltd</t>
  </si>
  <si>
    <t>MAXIND</t>
  </si>
  <si>
    <t>Ksolves India Ltd</t>
  </si>
  <si>
    <t>KSOLVES</t>
  </si>
  <si>
    <t>ULTRAMARINE &amp; PIGMENTS Ltd</t>
  </si>
  <si>
    <t>ULTRAMAR</t>
  </si>
  <si>
    <t>Meson Valves India Ltd</t>
  </si>
  <si>
    <t>MESON</t>
  </si>
  <si>
    <t>Himatsingka Seide Ltd</t>
  </si>
  <si>
    <t>HIMATSEIDE</t>
  </si>
  <si>
    <t>Matrimony.Com Ltd</t>
  </si>
  <si>
    <t>MATRIMONY</t>
  </si>
  <si>
    <t>KMC Speciality Hospitals (India) Ltd</t>
  </si>
  <si>
    <t>KMCSHIL</t>
  </si>
  <si>
    <t>Steelcast Ltd</t>
  </si>
  <si>
    <t>STEELCAS</t>
  </si>
  <si>
    <t>Dwarikesh Sugar Industries Ltd</t>
  </si>
  <si>
    <t>DWARKESH</t>
  </si>
  <si>
    <t>Kirloskar Electric Company Ltd</t>
  </si>
  <si>
    <t>KECL</t>
  </si>
  <si>
    <t>Xchanging Solutions Ltd</t>
  </si>
  <si>
    <t>XCHANGING</t>
  </si>
  <si>
    <t>Shanti Educational Initiatives Ltd</t>
  </si>
  <si>
    <t>SEIL</t>
  </si>
  <si>
    <t>BEML Land Assets Ltd</t>
  </si>
  <si>
    <t>BLAL</t>
  </si>
  <si>
    <t>Asian Energy Services Ltd</t>
  </si>
  <si>
    <t>ASIANENE</t>
  </si>
  <si>
    <t>Aimtron Electronics Ltd</t>
  </si>
  <si>
    <t>AIMTRON</t>
  </si>
  <si>
    <t>RIR Power Electronics Ltd</t>
  </si>
  <si>
    <t>RIR</t>
  </si>
  <si>
    <t>R K Swamy Ltd</t>
  </si>
  <si>
    <t>RKSWAMY</t>
  </si>
  <si>
    <t>Macpower CNC Machines Ltd</t>
  </si>
  <si>
    <t>MACPOWER</t>
  </si>
  <si>
    <t>Sika Interplant Systems Ltd</t>
  </si>
  <si>
    <t>SIKA</t>
  </si>
  <si>
    <t>Lincoln Pharmaceuticals Ltd</t>
  </si>
  <si>
    <t>LINCOLN</t>
  </si>
  <si>
    <t>Ice Make Refrigeration Ltd</t>
  </si>
  <si>
    <t>ICEMAKE</t>
  </si>
  <si>
    <t>Control Print Ltd</t>
  </si>
  <si>
    <t>CONTROLPR</t>
  </si>
  <si>
    <t>Gulshan Polyols Ltd</t>
  </si>
  <si>
    <t>GULPOLY</t>
  </si>
  <si>
    <t>Vardhman Holdings Ltd</t>
  </si>
  <si>
    <t>VHL</t>
  </si>
  <si>
    <t>Uttam Sugar Mills Ltd</t>
  </si>
  <si>
    <t>UTTAMSUGAR</t>
  </si>
  <si>
    <t>Alliance Integrated Metaliks Ltd</t>
  </si>
  <si>
    <t>AIML</t>
  </si>
  <si>
    <t>Kopran Ltd</t>
  </si>
  <si>
    <t>KOPRAN</t>
  </si>
  <si>
    <t>Nelcast Ltd</t>
  </si>
  <si>
    <t>NELCAST</t>
  </si>
  <si>
    <t>AVT Natural Products Ltd</t>
  </si>
  <si>
    <t>AVTNPL</t>
  </si>
  <si>
    <t>Syncom Formulations (India) Ltd</t>
  </si>
  <si>
    <t>SYNCOMF</t>
  </si>
  <si>
    <t>Hind Rectifiers Ltd</t>
  </si>
  <si>
    <t>HIRECT</t>
  </si>
  <si>
    <t>Asian Star Co Ltd</t>
  </si>
  <si>
    <t>ASTAR</t>
  </si>
  <si>
    <t>Avadh Sugar &amp; Energy Ltd</t>
  </si>
  <si>
    <t>AVADHSUGAR</t>
  </si>
  <si>
    <t>Ramco Systems Ltd</t>
  </si>
  <si>
    <t>RAMCOSYS</t>
  </si>
  <si>
    <t>Suyog Telematics Ltd</t>
  </si>
  <si>
    <t>SUYOG</t>
  </si>
  <si>
    <t>Century Enka Ltd</t>
  </si>
  <si>
    <t>CENTENKA</t>
  </si>
  <si>
    <t>Aptech Ltd</t>
  </si>
  <si>
    <t>APTECHT</t>
  </si>
  <si>
    <t>Saint-Gobain Sekurit India Ltd</t>
  </si>
  <si>
    <t>SAINTGOBAIN</t>
  </si>
  <si>
    <t>Remus Pharmaceuticals Ltd</t>
  </si>
  <si>
    <t>REMUS</t>
  </si>
  <si>
    <t>Mercury Ev-Tech Ltd</t>
  </si>
  <si>
    <t>MERCURYEV</t>
  </si>
  <si>
    <t>Snowman Logistics Ltd</t>
  </si>
  <si>
    <t>SNOWMAN</t>
  </si>
  <si>
    <t>Prakash Pipes Ltd</t>
  </si>
  <si>
    <t>PPL</t>
  </si>
  <si>
    <t>Platinum Industries Ltd</t>
  </si>
  <si>
    <t>PLATIND</t>
  </si>
  <si>
    <t>Filatex Fashions Ltd</t>
  </si>
  <si>
    <t>FILATFASH</t>
  </si>
  <si>
    <t>Shalimar Paints Ltd</t>
  </si>
  <si>
    <t>SHALPAINTS</t>
  </si>
  <si>
    <t>Dhunseri Ventures Ltd</t>
  </si>
  <si>
    <t>DVL</t>
  </si>
  <si>
    <t>Krishna Defence &amp; Allied Industries Ltd</t>
  </si>
  <si>
    <t>KRISHNADEF</t>
  </si>
  <si>
    <t>Vilas Transcore Ltd</t>
  </si>
  <si>
    <t>VILAS</t>
  </si>
  <si>
    <t>Allcargo Terminals Ltd</t>
  </si>
  <si>
    <t>ATL</t>
  </si>
  <si>
    <t>Sandesh Ltd</t>
  </si>
  <si>
    <t>SANDESH</t>
  </si>
  <si>
    <t>Zuari Industries Ltd</t>
  </si>
  <si>
    <t>ZUARIIND</t>
  </si>
  <si>
    <t>Kamdhenu Ventures Ltd</t>
  </si>
  <si>
    <t>KAMOPAINTS</t>
  </si>
  <si>
    <t>RACL Geartech Ltd</t>
  </si>
  <si>
    <t>RACLGEAR</t>
  </si>
  <si>
    <t>Associated Alcohols &amp; Breweries Ltd</t>
  </si>
  <si>
    <t>ASALCBR</t>
  </si>
  <si>
    <t>Orient Paper and Industries Ltd</t>
  </si>
  <si>
    <t>ORIENTPPR</t>
  </si>
  <si>
    <t>Panorama Studios International Ltd</t>
  </si>
  <si>
    <t>PANORAMA</t>
  </si>
  <si>
    <t>Eraaya Lifespaces Ltd</t>
  </si>
  <si>
    <t>ERAAYA</t>
  </si>
  <si>
    <t>Allied Digital Services Ltd</t>
  </si>
  <si>
    <t>ADSL</t>
  </si>
  <si>
    <t>Transindia Real Estate Ltd</t>
  </si>
  <si>
    <t>TREL</t>
  </si>
  <si>
    <t>Enkei Wheels (India) Ltd</t>
  </si>
  <si>
    <t>ENKEIWHEL</t>
  </si>
  <si>
    <t>Indo Rama Synthetics (India) Ltd</t>
  </si>
  <si>
    <t>INDORAMA</t>
  </si>
  <si>
    <t>Selan Exploration Technology Ltd</t>
  </si>
  <si>
    <t>SELAN</t>
  </si>
  <si>
    <t>Entertainment Network (India) Ltd</t>
  </si>
  <si>
    <t>ENIL</t>
  </si>
  <si>
    <t>Radio</t>
  </si>
  <si>
    <t>Kellton Tech Solutions Ltd</t>
  </si>
  <si>
    <t>KELLTONTEC</t>
  </si>
  <si>
    <t>Crest Ventures Ltd</t>
  </si>
  <si>
    <t>CREST</t>
  </si>
  <si>
    <t>Pondy Oxides and Chemicals Ltd</t>
  </si>
  <si>
    <t>POCL</t>
  </si>
  <si>
    <t>Lancer Container Lines Ltd</t>
  </si>
  <si>
    <t>LANCER</t>
  </si>
  <si>
    <t>Jay Bharat Maruti Ltd</t>
  </si>
  <si>
    <t>JAYBARMARU</t>
  </si>
  <si>
    <t>Anuh Pharma Ltd</t>
  </si>
  <si>
    <t>ANUHPHR</t>
  </si>
  <si>
    <t>Bliss GVS Pharma Ltd</t>
  </si>
  <si>
    <t>BLISSGVS</t>
  </si>
  <si>
    <t>Uniphos Enterprises Ltd</t>
  </si>
  <si>
    <t>UNIENTER</t>
  </si>
  <si>
    <t>Rhetan TMT Ltd</t>
  </si>
  <si>
    <t>RHETAN</t>
  </si>
  <si>
    <t>Valiant Organics Ltd</t>
  </si>
  <si>
    <t>VALIANTORG</t>
  </si>
  <si>
    <t>Pudumjee Paper Products Ltd</t>
  </si>
  <si>
    <t>PDMJEPAPER</t>
  </si>
  <si>
    <t>Beta Drugs Ltd</t>
  </si>
  <si>
    <t>BETA</t>
  </si>
  <si>
    <t>Australian Premium Solar (India) Ltd</t>
  </si>
  <si>
    <t>APS</t>
  </si>
  <si>
    <t>Photovoltaic Solar Systems &amp; Equipment</t>
  </si>
  <si>
    <t>Nahar Spinning Mills Ltd</t>
  </si>
  <si>
    <t>NAHARSPING</t>
  </si>
  <si>
    <t>Raj Rayon Industries Ltd</t>
  </si>
  <si>
    <t>RAJRILTD</t>
  </si>
  <si>
    <t>IST Ltd</t>
  </si>
  <si>
    <t>ISTLTD</t>
  </si>
  <si>
    <t>SPML Infra Ltd</t>
  </si>
  <si>
    <t>SPMLINFRA</t>
  </si>
  <si>
    <t>Solex Energy Ltd</t>
  </si>
  <si>
    <t>SOLEX</t>
  </si>
  <si>
    <t>Vimta Labs Ltd</t>
  </si>
  <si>
    <t>VIMTALABS</t>
  </si>
  <si>
    <t>Benares Hotels Ltd</t>
  </si>
  <si>
    <t>BENARAS</t>
  </si>
  <si>
    <t>Shivalik Rasayan Ltd</t>
  </si>
  <si>
    <t>SHIVALIK</t>
  </si>
  <si>
    <t>Sastasundar Ventures Ltd</t>
  </si>
  <si>
    <t>SASTASUNDR</t>
  </si>
  <si>
    <t>Windsor Machines Ltd</t>
  </si>
  <si>
    <t>WINDMACHIN</t>
  </si>
  <si>
    <t>Creative Newtech Ltd</t>
  </si>
  <si>
    <t>CREATIVE</t>
  </si>
  <si>
    <t>Coffee Day Enterprises Ltd</t>
  </si>
  <si>
    <t>COFFEEDAY</t>
  </si>
  <si>
    <t>NCL Industries Ltd</t>
  </si>
  <si>
    <t>NCLIND</t>
  </si>
  <si>
    <t>AGI Infra Ltd</t>
  </si>
  <si>
    <t>AGIIL</t>
  </si>
  <si>
    <t>Foods and Inns Ltd</t>
  </si>
  <si>
    <t>FOODSIN</t>
  </si>
  <si>
    <t>Infobeans Technologies Ltd</t>
  </si>
  <si>
    <t>INFOBEAN</t>
  </si>
  <si>
    <t>Veefin Solutions Ltd</t>
  </si>
  <si>
    <t>VEEFIN</t>
  </si>
  <si>
    <t>Ganesh Benzoplast Ltd</t>
  </si>
  <si>
    <t>GANESHBE</t>
  </si>
  <si>
    <t>Ester Industries Ltd</t>
  </si>
  <si>
    <t>ESTER</t>
  </si>
  <si>
    <t>Krystal Integrated Services Ltd</t>
  </si>
  <si>
    <t>KRYSTAL</t>
  </si>
  <si>
    <t>Sportking India Ltd</t>
  </si>
  <si>
    <t>SPORTKING</t>
  </si>
  <si>
    <t>Zodiac Energy Ltd</t>
  </si>
  <si>
    <t>ZODIAC</t>
  </si>
  <si>
    <t>Faze Three Ltd</t>
  </si>
  <si>
    <t>FAZE3Q</t>
  </si>
  <si>
    <t>Manoj Vaibhav Gems N Jewellers Ltd</t>
  </si>
  <si>
    <t>MVGJL</t>
  </si>
  <si>
    <t>Essar Shipping Ltd</t>
  </si>
  <si>
    <t>ESSARSHPNG</t>
  </si>
  <si>
    <t>Urja Global Ltd</t>
  </si>
  <si>
    <t>URJA</t>
  </si>
  <si>
    <t>Credo Brands Marketing Ltd</t>
  </si>
  <si>
    <t>MUFTI</t>
  </si>
  <si>
    <t>Men's Clothing</t>
  </si>
  <si>
    <t>SPEL Semiconductor Ltd</t>
  </si>
  <si>
    <t>SPELS</t>
  </si>
  <si>
    <t>Industrial and Prudential Investment Co Ltd</t>
  </si>
  <si>
    <t>INDPRUD</t>
  </si>
  <si>
    <t>Tuticorin Alkali Chemicals and Fertilizers Ltd</t>
  </si>
  <si>
    <t>TUTIALKA</t>
  </si>
  <si>
    <t>Heubach Colorants India Ltd</t>
  </si>
  <si>
    <t>HEUBACHIND</t>
  </si>
  <si>
    <t>MSP Steel &amp; Power Ltd</t>
  </si>
  <si>
    <t>MSPL</t>
  </si>
  <si>
    <t>Fedders Holding Ltd</t>
  </si>
  <si>
    <t>IMCAP</t>
  </si>
  <si>
    <t>Hardwyn India Ltd</t>
  </si>
  <si>
    <t>HARDWYN</t>
  </si>
  <si>
    <t>Building Products - Glass</t>
  </si>
  <si>
    <t>Jaybharat Textiles and Real Estate Ltd</t>
  </si>
  <si>
    <t>JAYTEX</t>
  </si>
  <si>
    <t>State Trading Corporation of India Ltd</t>
  </si>
  <si>
    <t>STCINDIA</t>
  </si>
  <si>
    <t>Dhanlaxmi Bank Ltd</t>
  </si>
  <si>
    <t>DHANBANK</t>
  </si>
  <si>
    <t>Chaman Lal Setia Exports Ltd</t>
  </si>
  <si>
    <t>CLSEL</t>
  </si>
  <si>
    <t>Magadh Sugar &amp; Energy Ltd</t>
  </si>
  <si>
    <t>MAGADSUGAR</t>
  </si>
  <si>
    <t>Voith Paper Fabrics India Ltd</t>
  </si>
  <si>
    <t>VOITHPAPR</t>
  </si>
  <si>
    <t>Sar Auto Products Ltd</t>
  </si>
  <si>
    <t>SAPL</t>
  </si>
  <si>
    <t>Mukka Proteins Ltd</t>
  </si>
  <si>
    <t>MUKKA</t>
  </si>
  <si>
    <t>Shree Ganesh Remedies Ltd</t>
  </si>
  <si>
    <t>SGRL</t>
  </si>
  <si>
    <t>NDR Auto Components Ltd</t>
  </si>
  <si>
    <t>NDRAUTO</t>
  </si>
  <si>
    <t>RSWM Ltd</t>
  </si>
  <si>
    <t>RSWM</t>
  </si>
  <si>
    <t>Sical Logistics Ltd</t>
  </si>
  <si>
    <t>SICALLOG</t>
  </si>
  <si>
    <t>Emkay Taps and Cutting Tools Ltd</t>
  </si>
  <si>
    <t>EMKAYTOOLS</t>
  </si>
  <si>
    <t>Khazanchi Jewellers Ltd</t>
  </si>
  <si>
    <t>KHAZANCHI</t>
  </si>
  <si>
    <t>Drone Destination Ltd</t>
  </si>
  <si>
    <t>DRONE</t>
  </si>
  <si>
    <t>K&amp;R Rail Engineering Ltd</t>
  </si>
  <si>
    <t>KRRAIL</t>
  </si>
  <si>
    <t>Cropster Agro Ltd</t>
  </si>
  <si>
    <t>CROPSTER</t>
  </si>
  <si>
    <t>3B Blackbio DX Ltd</t>
  </si>
  <si>
    <t>3BBLACKBIO</t>
  </si>
  <si>
    <t>Sree Rayalaseema Hi-Strength Hypo Ltd</t>
  </si>
  <si>
    <t>SRHHYPOLTD</t>
  </si>
  <si>
    <t>Digispice Technologies Ltd</t>
  </si>
  <si>
    <t>DIGISPICE</t>
  </si>
  <si>
    <t>Bajaj Healthcare Ltd</t>
  </si>
  <si>
    <t>BAJAJHCARE</t>
  </si>
  <si>
    <t>Saraswati Commercial (India) Ltd</t>
  </si>
  <si>
    <t>ZSARACOM</t>
  </si>
  <si>
    <t>Dharmaj Crop Guard Ltd</t>
  </si>
  <si>
    <t>DHARMAJ</t>
  </si>
  <si>
    <t>Sutlej Textiles and Industries Ltd</t>
  </si>
  <si>
    <t>SUTLEJTEX</t>
  </si>
  <si>
    <t>Innovana Thinklabs Ltd</t>
  </si>
  <si>
    <t>INNOVANA</t>
  </si>
  <si>
    <t>VLS Finance Ltd</t>
  </si>
  <si>
    <t>VLSFINANCE</t>
  </si>
  <si>
    <t>CSL Finance Ltd</t>
  </si>
  <si>
    <t>CSLFINANCE</t>
  </si>
  <si>
    <t>Gandhi Special Tubes Ltd</t>
  </si>
  <si>
    <t>GANDHITUBE</t>
  </si>
  <si>
    <t>Asian Granito India Ltd</t>
  </si>
  <si>
    <t>ASIANTILES</t>
  </si>
  <si>
    <t>Aurum Proptech Ltd</t>
  </si>
  <si>
    <t>AURUM</t>
  </si>
  <si>
    <t>W S Industries (India) Ltd</t>
  </si>
  <si>
    <t>WSI</t>
  </si>
  <si>
    <t>Sat Industries Ltd</t>
  </si>
  <si>
    <t>SATINDLTD</t>
  </si>
  <si>
    <t>Bharat Parenterals Ltd</t>
  </si>
  <si>
    <t>BPLPHARMA</t>
  </si>
  <si>
    <t>Giriraj Civil Developers Ltd</t>
  </si>
  <si>
    <t>GIRIRAJ</t>
  </si>
  <si>
    <t>Sakuma Exports Ltd</t>
  </si>
  <si>
    <t>SAKUMA</t>
  </si>
  <si>
    <t>TAAL Enterprises Ltd</t>
  </si>
  <si>
    <t>TAALENT</t>
  </si>
  <si>
    <t>Eldeco Housing and Industries Ltd</t>
  </si>
  <si>
    <t>ELDEHSG</t>
  </si>
  <si>
    <t>Elin Electronics Ltd</t>
  </si>
  <si>
    <t>ELIN</t>
  </si>
  <si>
    <t>Bodal Chemicals Ltd</t>
  </si>
  <si>
    <t>BODALCHEM</t>
  </si>
  <si>
    <t>ADC India Communications Ltd</t>
  </si>
  <si>
    <t>ADCINDIA</t>
  </si>
  <si>
    <t>Vikas Lifecare Ltd</t>
  </si>
  <si>
    <t>VIKASLIFE</t>
  </si>
  <si>
    <t>Ravindra Energy Ltd</t>
  </si>
  <si>
    <t>RELTD</t>
  </si>
  <si>
    <t>JG Chemicals Ltd</t>
  </si>
  <si>
    <t>JGCHEM</t>
  </si>
  <si>
    <t>Pakka Limited</t>
  </si>
  <si>
    <t>PAKKA</t>
  </si>
  <si>
    <t>Visaka Industries Ltd</t>
  </si>
  <si>
    <t>VISAKAIND</t>
  </si>
  <si>
    <t>De Nora India Ltd</t>
  </si>
  <si>
    <t>DENORA</t>
  </si>
  <si>
    <t>Jayant Agro-Organics Ltd</t>
  </si>
  <si>
    <t>JAYAGROGN</t>
  </si>
  <si>
    <t>Tracxn Technologies Ltd</t>
  </si>
  <si>
    <t>TRACXN</t>
  </si>
  <si>
    <t>Hexa Tradex Ltd</t>
  </si>
  <si>
    <t>HEXATRADEX</t>
  </si>
  <si>
    <t>Jagatjit Industries Ltd</t>
  </si>
  <si>
    <t>JAGAJITIND</t>
  </si>
  <si>
    <t>Andhra Petrochemicals Ltd</t>
  </si>
  <si>
    <t>ANDHRAPET</t>
  </si>
  <si>
    <t>Zuari Agro Chemicals Ltd</t>
  </si>
  <si>
    <t>ZUARI</t>
  </si>
  <si>
    <t>Zee Media Corporation Ltd</t>
  </si>
  <si>
    <t>ZEEMEDIA</t>
  </si>
  <si>
    <t>Royal Orchid Hotels Ltd</t>
  </si>
  <si>
    <t>ROHLTD</t>
  </si>
  <si>
    <t>Z F Steering Gear (India) Ltd</t>
  </si>
  <si>
    <t>ZFSTEERING</t>
  </si>
  <si>
    <t>Kriti Industries (India) Limited</t>
  </si>
  <si>
    <t>KRITI</t>
  </si>
  <si>
    <t>Renaissance Global Ltd</t>
  </si>
  <si>
    <t>RGL</t>
  </si>
  <si>
    <t>Rushil Decor Ltd</t>
  </si>
  <si>
    <t>RUSHIL</t>
  </si>
  <si>
    <t>Investment Trust of India Ltd</t>
  </si>
  <si>
    <t>THEINVEST</t>
  </si>
  <si>
    <t>Chemcon Speciality Chemicals Ltd</t>
  </si>
  <si>
    <t>CHEMCON</t>
  </si>
  <si>
    <t>Jay Jalaram Technologies Ltd</t>
  </si>
  <si>
    <t>KORE</t>
  </si>
  <si>
    <t>AGS Transact Technologies Ltd</t>
  </si>
  <si>
    <t>AGSTRA</t>
  </si>
  <si>
    <t>TGV SRAAC Ltd</t>
  </si>
  <si>
    <t>TGVSL</t>
  </si>
  <si>
    <t>Newtime Infrastructure Ltd</t>
  </si>
  <si>
    <t>NEWINFRA</t>
  </si>
  <si>
    <t>Transpek Industry Ltd</t>
  </si>
  <si>
    <t>TRANSPEK</t>
  </si>
  <si>
    <t>Axtel Industries Ltd</t>
  </si>
  <si>
    <t>AXTEL</t>
  </si>
  <si>
    <t>Integra Engineering India Ltd</t>
  </si>
  <si>
    <t>INTEGRAEN</t>
  </si>
  <si>
    <t>EKI Energy Services Ltd</t>
  </si>
  <si>
    <t>EKI</t>
  </si>
  <si>
    <t>Rajapalayam Mills Ltd</t>
  </si>
  <si>
    <t>RAJPALAYAM</t>
  </si>
  <si>
    <t>Algoquant Fintech Ltd</t>
  </si>
  <si>
    <t>AQFINTECH</t>
  </si>
  <si>
    <t>Ambika Cotton Mills Ltd</t>
  </si>
  <si>
    <t>AMBIKCO</t>
  </si>
  <si>
    <t>Kotyark Industries Ltd</t>
  </si>
  <si>
    <t>KOTYARK</t>
  </si>
  <si>
    <t>Indo Amines Ltd</t>
  </si>
  <si>
    <t>INDOAMIN</t>
  </si>
  <si>
    <t>Focus Lighting and Fixtures Ltd</t>
  </si>
  <si>
    <t>FOCUS</t>
  </si>
  <si>
    <t>Vasa Denticity Ltd</t>
  </si>
  <si>
    <t>DENTALKART</t>
  </si>
  <si>
    <t>Petro Carbon and Chemicals Ltd</t>
  </si>
  <si>
    <t>PCCL</t>
  </si>
  <si>
    <t>Metals - Coke</t>
  </si>
  <si>
    <t>Danlaw Technologies India Ltd</t>
  </si>
  <si>
    <t>DANLAW</t>
  </si>
  <si>
    <t>Onward Technologies Ltd</t>
  </si>
  <si>
    <t>ONWARDTEC</t>
  </si>
  <si>
    <t>Electrotherm (India) Ltd</t>
  </si>
  <si>
    <t>ELECTHERM</t>
  </si>
  <si>
    <t>Primo Chemicals Ltd</t>
  </si>
  <si>
    <t>PRIMO</t>
  </si>
  <si>
    <t>Deccan Cements Ltd</t>
  </si>
  <si>
    <t>DECCANCE</t>
  </si>
  <si>
    <t>Permanent Magnets Ltd</t>
  </si>
  <si>
    <t>PERMAGN</t>
  </si>
  <si>
    <t>Oswal Greentech Ltd</t>
  </si>
  <si>
    <t>OSWALGREEN</t>
  </si>
  <si>
    <t>Linc Ltd</t>
  </si>
  <si>
    <t>LINC</t>
  </si>
  <si>
    <t>Davangere Sugar Company Ltd</t>
  </si>
  <si>
    <t>DAVANGERE</t>
  </si>
  <si>
    <t>Sarveshwar Foods Ltd</t>
  </si>
  <si>
    <t>SARVESHWAR</t>
  </si>
  <si>
    <t>Hp Adhesives Ltd</t>
  </si>
  <si>
    <t>HPAL</t>
  </si>
  <si>
    <t>Vintage Coffee and Beverages Ltd</t>
  </si>
  <si>
    <t>VINCOFE</t>
  </si>
  <si>
    <t>Kothari Petrochemicals Ltd</t>
  </si>
  <si>
    <t>KOTHARIPET</t>
  </si>
  <si>
    <t>ABS Marine Services Ltd</t>
  </si>
  <si>
    <t>ABSMARINE</t>
  </si>
  <si>
    <t>Jindal Poly Investment and Finance Company Ltd</t>
  </si>
  <si>
    <t>JPOLYINVST</t>
  </si>
  <si>
    <t>Kisan Mouldings Ltd</t>
  </si>
  <si>
    <t>KISAN</t>
  </si>
  <si>
    <t>Global Surfaces Ltd</t>
  </si>
  <si>
    <t>GSLSU</t>
  </si>
  <si>
    <t>Moneyboxx Finance Ltd</t>
  </si>
  <si>
    <t>MONEYBOXX</t>
  </si>
  <si>
    <t>Aditya Birla Money Ltd</t>
  </si>
  <si>
    <t>BIRLAMONEY</t>
  </si>
  <si>
    <t>Silver Touch Technologies Ltd</t>
  </si>
  <si>
    <t>SILVERTUC</t>
  </si>
  <si>
    <t>Ugar Sugar Works Ltd</t>
  </si>
  <si>
    <t>UGARSUGAR</t>
  </si>
  <si>
    <t>Lotus Chocolate Company Ltd</t>
  </si>
  <si>
    <t>LOTUSCHO</t>
  </si>
  <si>
    <t>Repro India Ltd</t>
  </si>
  <si>
    <t>REPRO</t>
  </si>
  <si>
    <t>U. P. Hotels Ltd</t>
  </si>
  <si>
    <t>UPHOT</t>
  </si>
  <si>
    <t>Dhampur Bio Organics Ltd</t>
  </si>
  <si>
    <t>DBOL</t>
  </si>
  <si>
    <t>Morganite Crucible (India) Ltd</t>
  </si>
  <si>
    <t>MORGANITE</t>
  </si>
  <si>
    <t>Jindal Photo Ltd</t>
  </si>
  <si>
    <t>JINDALPHOT</t>
  </si>
  <si>
    <t>Suraj Products Ltd</t>
  </si>
  <si>
    <t>SURAJ</t>
  </si>
  <si>
    <t>Andhra Cements Ltd</t>
  </si>
  <si>
    <t>ACL</t>
  </si>
  <si>
    <t>Munjal Auto Industries Ltd</t>
  </si>
  <si>
    <t>MUNJALAU</t>
  </si>
  <si>
    <t>GHCL Textiles Ltd</t>
  </si>
  <si>
    <t>GHCLTEXTIL</t>
  </si>
  <si>
    <t>Marsons Ltd</t>
  </si>
  <si>
    <t>MARSONS</t>
  </si>
  <si>
    <t>Gloster Ltd</t>
  </si>
  <si>
    <t>GLOSTERLTD</t>
  </si>
  <si>
    <t>Arrow Greentech Ltd</t>
  </si>
  <si>
    <t>ARROWGREEN</t>
  </si>
  <si>
    <t>Emami Paper Mills Ltd</t>
  </si>
  <si>
    <t>EMAMIPAP</t>
  </si>
  <si>
    <t>Shivalic Power Control Ltd</t>
  </si>
  <si>
    <t>SPCL</t>
  </si>
  <si>
    <t>NINtec Systems Ltd</t>
  </si>
  <si>
    <t>NINSYS</t>
  </si>
  <si>
    <t>Wealth First Portfolio Managers Ltd</t>
  </si>
  <si>
    <t>WEALTH</t>
  </si>
  <si>
    <t>Chemfab Alkalis Ltd</t>
  </si>
  <si>
    <t>CHEMFAB</t>
  </si>
  <si>
    <t>Simplex Infrastructures Ltd</t>
  </si>
  <si>
    <t>SIMPLEXINF</t>
  </si>
  <si>
    <t>Jaykay Enterprises Ltd</t>
  </si>
  <si>
    <t>JAYKAY</t>
  </si>
  <si>
    <t>Virtuoso Optoelectronics Ltd</t>
  </si>
  <si>
    <t>VOEPL</t>
  </si>
  <si>
    <t>Jagsonpal Pharmaceuticals Ltd</t>
  </si>
  <si>
    <t>JAGSNPHARM</t>
  </si>
  <si>
    <t>HDFC Nifty 50 ETF</t>
  </si>
  <si>
    <t>HDFCNIFTY</t>
  </si>
  <si>
    <t>Ashima Ltd</t>
  </si>
  <si>
    <t>ASHIMASYN</t>
  </si>
  <si>
    <t>GFL Ltd</t>
  </si>
  <si>
    <t>GFLLIMITED</t>
  </si>
  <si>
    <t>S Chand and Company Ltd</t>
  </si>
  <si>
    <t>SCHAND</t>
  </si>
  <si>
    <t>Tribhovandas Bhimji Zaveri Ltd</t>
  </si>
  <si>
    <t>TBZ</t>
  </si>
  <si>
    <t>SBC Exports Ltd</t>
  </si>
  <si>
    <t>SBC</t>
  </si>
  <si>
    <t>Hampton Sky Realty Ltd</t>
  </si>
  <si>
    <t>HAMPTON</t>
  </si>
  <si>
    <t>Chembond Chemicals Ltd</t>
  </si>
  <si>
    <t>CHEMBOND</t>
  </si>
  <si>
    <t>Hindustan Composites Ltd</t>
  </si>
  <si>
    <t>HINDCOMPOS</t>
  </si>
  <si>
    <t>Mkventures Capital Ltd</t>
  </si>
  <si>
    <t>MKVENTURES</t>
  </si>
  <si>
    <t>Tamilnadu Petroproducts Ltd</t>
  </si>
  <si>
    <t>TNPETRO</t>
  </si>
  <si>
    <t>GRM Overseas Ltd</t>
  </si>
  <si>
    <t>GRMOVER</t>
  </si>
  <si>
    <t>Radiant Cash Management Services Ltd</t>
  </si>
  <si>
    <t>RADIANTCMS</t>
  </si>
  <si>
    <t>N R Agarwal Industries Ltd</t>
  </si>
  <si>
    <t>NRAIL</t>
  </si>
  <si>
    <t>Panacea Biotec Ltd</t>
  </si>
  <si>
    <t>PANACEABIO</t>
  </si>
  <si>
    <t>ATMASTCO Ltd</t>
  </si>
  <si>
    <t>ATMASTCO</t>
  </si>
  <si>
    <t>Veljan Denison Ltd</t>
  </si>
  <si>
    <t>VELJAN</t>
  </si>
  <si>
    <t>Sarla Performance Fibers Ltd</t>
  </si>
  <si>
    <t>SARLAPOLY</t>
  </si>
  <si>
    <t>Mindteck (India) Ltd</t>
  </si>
  <si>
    <t>MINDTECK</t>
  </si>
  <si>
    <t>Mallcom (India) Ltd</t>
  </si>
  <si>
    <t>MALLCOM</t>
  </si>
  <si>
    <t>MBL Infrastructure Ltd</t>
  </si>
  <si>
    <t>MBLINFRA</t>
  </si>
  <si>
    <t>Bajaj Steel Industries Ltd</t>
  </si>
  <si>
    <t>BAJAJST</t>
  </si>
  <si>
    <t>Cheviot Co Ltd</t>
  </si>
  <si>
    <t>CHEVIOT</t>
  </si>
  <si>
    <t>Ceinsys Tech Ltd</t>
  </si>
  <si>
    <t>CEINSYSTECH</t>
  </si>
  <si>
    <t>STEL Holdings Ltd</t>
  </si>
  <si>
    <t>STEL</t>
  </si>
  <si>
    <t>Supreme Power Equipment Ltd</t>
  </si>
  <si>
    <t>SUPREMEPWR</t>
  </si>
  <si>
    <t>Heavy Electrical Equipment</t>
  </si>
  <si>
    <t>Ratnaveer Precision Engineering Ltd</t>
  </si>
  <si>
    <t>RATNAVEER</t>
  </si>
  <si>
    <t>Dhunseri Investments Ltd</t>
  </si>
  <si>
    <t>DHUNINV</t>
  </si>
  <si>
    <t>Race Eco Chain Ltd</t>
  </si>
  <si>
    <t>RACE</t>
  </si>
  <si>
    <t>Speciality Restaurants Ltd</t>
  </si>
  <si>
    <t>SPECIALITY</t>
  </si>
  <si>
    <t>Prime Securities Ltd</t>
  </si>
  <si>
    <t>PRIMESECU</t>
  </si>
  <si>
    <t>GeeCee Ventures Ltd</t>
  </si>
  <si>
    <t>GEECEE</t>
  </si>
  <si>
    <t>The Ruby Mills Ltd</t>
  </si>
  <si>
    <t>RUBYMILLS</t>
  </si>
  <si>
    <t>KSE Ltd</t>
  </si>
  <si>
    <t>KSE</t>
  </si>
  <si>
    <t>Vraj Iron and Steel Ltd</t>
  </si>
  <si>
    <t>VRAJ</t>
  </si>
  <si>
    <t>Forbes &amp; Company Ltd</t>
  </si>
  <si>
    <t>FORBESCO</t>
  </si>
  <si>
    <t>Megatherm Induction Ltd</t>
  </si>
  <si>
    <t>MEGATHERM</t>
  </si>
  <si>
    <t>Lokesh Machines Ltd</t>
  </si>
  <si>
    <t>LOKESHMACH</t>
  </si>
  <si>
    <t>Mold-Tek Technologies Ltd</t>
  </si>
  <si>
    <t>MOLDTECH</t>
  </si>
  <si>
    <t>Remedium Lifecare Ltd</t>
  </si>
  <si>
    <t>REMLIFE</t>
  </si>
  <si>
    <t>Capital India Finance Ltd</t>
  </si>
  <si>
    <t>CIFL</t>
  </si>
  <si>
    <t>Khaitan Chemicals and Fertilizers Ltd</t>
  </si>
  <si>
    <t>KHAICHEM</t>
  </si>
  <si>
    <t>Rane Brake Linings Ltd</t>
  </si>
  <si>
    <t>RBL</t>
  </si>
  <si>
    <t>Nahar Poly Films Ltd</t>
  </si>
  <si>
    <t>NAHARPOLY</t>
  </si>
  <si>
    <t>Ritco Logistics Ltd</t>
  </si>
  <si>
    <t>RITCO</t>
  </si>
  <si>
    <t>20 Microns Ltd</t>
  </si>
  <si>
    <t>20MICRONS</t>
  </si>
  <si>
    <t>Kaya Ltd</t>
  </si>
  <si>
    <t>KAYA</t>
  </si>
  <si>
    <t>Shree Tirupati Balajee FIBC Ltd</t>
  </si>
  <si>
    <t>TIRUPATI</t>
  </si>
  <si>
    <t>DMCC Speciality Chemicals Ltd</t>
  </si>
  <si>
    <t>DMCC</t>
  </si>
  <si>
    <t>Wim Plast Ltd</t>
  </si>
  <si>
    <t>WIMPLAST</t>
  </si>
  <si>
    <t>Shree Pushkar Chemicals &amp; Fertilisers Ltd</t>
  </si>
  <si>
    <t>SHREEPUSHK</t>
  </si>
  <si>
    <t>Sunshield Chemicals Ltd</t>
  </si>
  <si>
    <t>SUNSHIEL</t>
  </si>
  <si>
    <t>IND Swift Laboratories Ltd</t>
  </si>
  <si>
    <t>INDSWFTLAB</t>
  </si>
  <si>
    <t>Tantia Constructions Ltd</t>
  </si>
  <si>
    <t>TCLCONS</t>
  </si>
  <si>
    <t>Haldyn Glass Ltd</t>
  </si>
  <si>
    <t>HALDYNGL</t>
  </si>
  <si>
    <t>Spencer's Retail Ltd</t>
  </si>
  <si>
    <t>SPENCERS</t>
  </si>
  <si>
    <t>VL E-Governance &amp; IT Solutions Ltd</t>
  </si>
  <si>
    <t>VLEGOV</t>
  </si>
  <si>
    <t>Bhageria Industries Ltd</t>
  </si>
  <si>
    <t>BHAGERIA</t>
  </si>
  <si>
    <t>Menon Bearings Ltd</t>
  </si>
  <si>
    <t>MENONBE</t>
  </si>
  <si>
    <t>Plastiblends India Ltd</t>
  </si>
  <si>
    <t>PLASTIBLEN</t>
  </si>
  <si>
    <t>Vinyl Chemicals (India) Ltd</t>
  </si>
  <si>
    <t>VINYLINDIA</t>
  </si>
  <si>
    <t>Shri Jagdamba Polymers Ltd</t>
  </si>
  <si>
    <t>SHRJAGP</t>
  </si>
  <si>
    <t>Viceroy Hotels Ltd</t>
  </si>
  <si>
    <t>VHLTD</t>
  </si>
  <si>
    <t>Artemis Electricals and Projects Ltd</t>
  </si>
  <si>
    <t>AEPL</t>
  </si>
  <si>
    <t>Albert David Ltd</t>
  </si>
  <si>
    <t>ALBERTDAVD</t>
  </si>
  <si>
    <t>Shreyas Shipping and Logistics Ltd</t>
  </si>
  <si>
    <t>SHREYAS</t>
  </si>
  <si>
    <t>Onmobile Global Ltd</t>
  </si>
  <si>
    <t>ONMOBILE</t>
  </si>
  <si>
    <t>MMP Industries Ltd</t>
  </si>
  <si>
    <t>MMP</t>
  </si>
  <si>
    <t>Nagarjuna Fertilizers and Chemicals Ltd</t>
  </si>
  <si>
    <t>NAGAFERT</t>
  </si>
  <si>
    <t>Hindustan Media Ventures Ltd</t>
  </si>
  <si>
    <t>HMVL</t>
  </si>
  <si>
    <t>Nitta Gelatin India Ltd</t>
  </si>
  <si>
    <t>NITTAGELA</t>
  </si>
  <si>
    <t>Sakar Healthcare Ltd</t>
  </si>
  <si>
    <t>SAKAR</t>
  </si>
  <si>
    <t>Maan Aluminium Ltd</t>
  </si>
  <si>
    <t>MAANALU</t>
  </si>
  <si>
    <t>Modern Insulators Ltd</t>
  </si>
  <si>
    <t>MODINSU</t>
  </si>
  <si>
    <t>High Energy Batteries (India) Ltd</t>
  </si>
  <si>
    <t>HIGHENE</t>
  </si>
  <si>
    <t>Birla Cable Ltd</t>
  </si>
  <si>
    <t>BIRLACABLE</t>
  </si>
  <si>
    <t>Finkurve Financial Services Ltd</t>
  </si>
  <si>
    <t>FINKURVE</t>
  </si>
  <si>
    <t>Balaji Telefilms Ltd</t>
  </si>
  <si>
    <t>BALAJITELE</t>
  </si>
  <si>
    <t>Goa Carbon Ltd</t>
  </si>
  <si>
    <t>GOACARBON</t>
  </si>
  <si>
    <t>Rudra Ecovation Ltd</t>
  </si>
  <si>
    <t>RUDRAECO</t>
  </si>
  <si>
    <t>TPL Plastech Ltd</t>
  </si>
  <si>
    <t>TPLPLASTEH</t>
  </si>
  <si>
    <t>Career Point Ltd</t>
  </si>
  <si>
    <t>CAREERP</t>
  </si>
  <si>
    <t>Bedmutha Industries Ltd</t>
  </si>
  <si>
    <t>BEDMUTHA</t>
  </si>
  <si>
    <t>Arihant Capital Markets Ltd</t>
  </si>
  <si>
    <t>ARIHANTCAP</t>
  </si>
  <si>
    <t>PREVEST DENPRO LTD</t>
  </si>
  <si>
    <t>PREVEST</t>
  </si>
  <si>
    <t>Apex Frozen Foods Ltd</t>
  </si>
  <si>
    <t>APEX</t>
  </si>
  <si>
    <t>R S Software (India) Ltd</t>
  </si>
  <si>
    <t>RSSOFTWARE</t>
  </si>
  <si>
    <t>PNGS Gargi Fashion Jewellery Ltd</t>
  </si>
  <si>
    <t>GARGI</t>
  </si>
  <si>
    <t>Pashupati Cotspin Ltd</t>
  </si>
  <si>
    <t>PASHUPATI</t>
  </si>
  <si>
    <t>Liberty Shoes Ltd</t>
  </si>
  <si>
    <t>LIBERTSHOE</t>
  </si>
  <si>
    <t>Kernex Microsystems (India) Ltd</t>
  </si>
  <si>
    <t>KERNEX</t>
  </si>
  <si>
    <t>Arfin India Ltd</t>
  </si>
  <si>
    <t>ARFIN</t>
  </si>
  <si>
    <t>D P Wires Ltd</t>
  </si>
  <si>
    <t>DPWIRES</t>
  </si>
  <si>
    <t>Concord Control Systems Ltd</t>
  </si>
  <si>
    <t>CNCRD</t>
  </si>
  <si>
    <t>Remsons Industries Ltd</t>
  </si>
  <si>
    <t>REMSONSIND</t>
  </si>
  <si>
    <t>Nicco Parks &amp; Resorts Ltd</t>
  </si>
  <si>
    <t>NICCOPAR</t>
  </si>
  <si>
    <t>A K Capital Services Ltd</t>
  </si>
  <si>
    <t>AKCAPIT</t>
  </si>
  <si>
    <t>Shankar Lal Rampal Dye-Chem Ltd</t>
  </si>
  <si>
    <t>SRD</t>
  </si>
  <si>
    <t>Laxmi Goldorna House Ltd</t>
  </si>
  <si>
    <t>LGHL</t>
  </si>
  <si>
    <t>FCS Software Solutions Ltd</t>
  </si>
  <si>
    <t>FCSSOFT</t>
  </si>
  <si>
    <t>Nectar Lifesciences Ltd</t>
  </si>
  <si>
    <t>NECLIFE</t>
  </si>
  <si>
    <t>S J Logistics (India) Ltd</t>
  </si>
  <si>
    <t>SJLOGISTIC</t>
  </si>
  <si>
    <t>Radhika Jeweltech Ltd</t>
  </si>
  <si>
    <t>RADHIKAJWE</t>
  </si>
  <si>
    <t>Sayaji Hotels Ltd</t>
  </si>
  <si>
    <t>SAYAJIHOTL</t>
  </si>
  <si>
    <t>PVP Ventures Ltd</t>
  </si>
  <si>
    <t>PVP</t>
  </si>
  <si>
    <t>Wise Travel India Ltd</t>
  </si>
  <si>
    <t>WTICAB</t>
  </si>
  <si>
    <t>Vikas Ecotech Ltd</t>
  </si>
  <si>
    <t>VIKASECO</t>
  </si>
  <si>
    <t>TVS Electronics Ltd</t>
  </si>
  <si>
    <t>TVSELECT</t>
  </si>
  <si>
    <t>3i Infotech Ltd</t>
  </si>
  <si>
    <t>3IINFOLTD</t>
  </si>
  <si>
    <t>Sukhjit Starch and Chemicals Ltd</t>
  </si>
  <si>
    <t>SUKHJITS</t>
  </si>
  <si>
    <t>Black Rose Industries Ltd</t>
  </si>
  <si>
    <t>BLACKROSE</t>
  </si>
  <si>
    <t>Macfos Ltd</t>
  </si>
  <si>
    <t>ROBU</t>
  </si>
  <si>
    <t>SKM Egg Products Export India Ltd</t>
  </si>
  <si>
    <t>SKMEGGPROD</t>
  </si>
  <si>
    <t>Brand Concepts Ltd</t>
  </si>
  <si>
    <t>BCONCEPTS</t>
  </si>
  <si>
    <t>Sri Adhikari Brothers Television Network Ltd</t>
  </si>
  <si>
    <t>SABTNL</t>
  </si>
  <si>
    <t>Sreeleathers Ltd</t>
  </si>
  <si>
    <t>SREEL</t>
  </si>
  <si>
    <t>Pyramid Technoplast Ltd</t>
  </si>
  <si>
    <t>PYRAMID</t>
  </si>
  <si>
    <t>LIC MF S&amp;P BSE Sensex ETF</t>
  </si>
  <si>
    <t>LICNETFSEN</t>
  </si>
  <si>
    <t>Vipul Ltd</t>
  </si>
  <si>
    <t>VIPULLTD</t>
  </si>
  <si>
    <t>KN Agri Resources Ltd</t>
  </si>
  <si>
    <t>KNAGRI</t>
  </si>
  <si>
    <t>Empire Industries Ltd</t>
  </si>
  <si>
    <t>EMPIND</t>
  </si>
  <si>
    <t>Nile Ltd</t>
  </si>
  <si>
    <t>NILE</t>
  </si>
  <si>
    <t>Nandan Denim Ltd</t>
  </si>
  <si>
    <t>NDL</t>
  </si>
  <si>
    <t>Nupur Recyclers Ltd</t>
  </si>
  <si>
    <t>NRL</t>
  </si>
  <si>
    <t>Stovec Industries Ltd</t>
  </si>
  <si>
    <t>STOVACQ</t>
  </si>
  <si>
    <t>Tara Chand Infralogistic Solutions Ltd</t>
  </si>
  <si>
    <t>TARACHAND</t>
  </si>
  <si>
    <t>Khadim India Ltd</t>
  </si>
  <si>
    <t>KHADIM</t>
  </si>
  <si>
    <t>Orient Ceratech Ltd</t>
  </si>
  <si>
    <t>ORIENTCER</t>
  </si>
  <si>
    <t>Donear Industries Ltd</t>
  </si>
  <si>
    <t>DONEAR</t>
  </si>
  <si>
    <t>Hindustan Motors Ltd</t>
  </si>
  <si>
    <t>HINDMOTORS</t>
  </si>
  <si>
    <t>Bartronics India Ltd</t>
  </si>
  <si>
    <t>ASMS</t>
  </si>
  <si>
    <t>BPL Ltd</t>
  </si>
  <si>
    <t>BPL</t>
  </si>
  <si>
    <t>Alankit Ltd</t>
  </si>
  <si>
    <t>ALANKIT</t>
  </si>
  <si>
    <t>Bright Outdoor Media Ltd</t>
  </si>
  <si>
    <t>BRIGHT</t>
  </si>
  <si>
    <t>TBI Corn Ltd</t>
  </si>
  <si>
    <t>TBI</t>
  </si>
  <si>
    <t>Balaxi Pharmaceuticals Ltd</t>
  </si>
  <si>
    <t>BALAXI</t>
  </si>
  <si>
    <t>Kore Digital Ltd</t>
  </si>
  <si>
    <t>UTI Gold Exchange Traded Fund</t>
  </si>
  <si>
    <t>GOLDSHARE</t>
  </si>
  <si>
    <t>Indo Borax and Chemicals Ltd</t>
  </si>
  <si>
    <t>INDOBORAX</t>
  </si>
  <si>
    <t>Advani Hotels and Resorts (India) Ltd</t>
  </si>
  <si>
    <t>ADVANIHOTR</t>
  </si>
  <si>
    <t>RMC Switchgears Ltd</t>
  </si>
  <si>
    <t>RMC</t>
  </si>
  <si>
    <t>Sealmatic India Ltd</t>
  </si>
  <si>
    <t>SEALMATIC</t>
  </si>
  <si>
    <t>Hazoor Multi Projects Ltd</t>
  </si>
  <si>
    <t>HAZOOR</t>
  </si>
  <si>
    <t>Kriti Nutrients Ltd</t>
  </si>
  <si>
    <t>KRITINUT</t>
  </si>
  <si>
    <t>Nova Agritech Ltd</t>
  </si>
  <si>
    <t>NOVAAGRI</t>
  </si>
  <si>
    <t>AVG Logistics Ltd</t>
  </si>
  <si>
    <t>AVG</t>
  </si>
  <si>
    <t>Manaksia Ltd</t>
  </si>
  <si>
    <t>MANAKSIA</t>
  </si>
  <si>
    <t>Music Broadcast Ltd</t>
  </si>
  <si>
    <t>RADIOCITY</t>
  </si>
  <si>
    <t>Niyogin Fintech Ltd</t>
  </si>
  <si>
    <t>NIYOGIN</t>
  </si>
  <si>
    <t>Gourmet Gateway India Ltd</t>
  </si>
  <si>
    <t>GOURMET</t>
  </si>
  <si>
    <t>Munjal Showa Ltd</t>
  </si>
  <si>
    <t>MUNJALSHOW</t>
  </si>
  <si>
    <t>Cellecor Gadgets Ltd</t>
  </si>
  <si>
    <t>CELLECOR</t>
  </si>
  <si>
    <t>Vishnusurya Projects and Infra Ltd</t>
  </si>
  <si>
    <t>VISHNUINFR</t>
  </si>
  <si>
    <t>Supershakti Metaliks Ltd</t>
  </si>
  <si>
    <t>SUPERSHAKT</t>
  </si>
  <si>
    <t>Consolidated Finvest &amp; Holdings Ltd</t>
  </si>
  <si>
    <t>CONSOFINVT</t>
  </si>
  <si>
    <t>Sil Investments Ltd</t>
  </si>
  <si>
    <t>SILINV</t>
  </si>
  <si>
    <t>Mirza International Ltd</t>
  </si>
  <si>
    <t>MIRZAINT</t>
  </si>
  <si>
    <t>Teerth Gopicon Ltd</t>
  </si>
  <si>
    <t>TGL</t>
  </si>
  <si>
    <t>Worth Investment &amp; Trading Co Ltd</t>
  </si>
  <si>
    <t>WORTH</t>
  </si>
  <si>
    <t>HT Media Ltd</t>
  </si>
  <si>
    <t>HTMEDIA</t>
  </si>
  <si>
    <t>Oricon Enterprises Ltd</t>
  </si>
  <si>
    <t>ORICONENT</t>
  </si>
  <si>
    <t>Frontier Springs Ltd</t>
  </si>
  <si>
    <t>FRONTSP</t>
  </si>
  <si>
    <t>Viviana Power Tech Ltd</t>
  </si>
  <si>
    <t>VIVIANA</t>
  </si>
  <si>
    <t>PTL Enterprises Ltd</t>
  </si>
  <si>
    <t>PTL</t>
  </si>
  <si>
    <t>Uravi T &amp; Wedge Lamps Ltd</t>
  </si>
  <si>
    <t>URAVI</t>
  </si>
  <si>
    <t>Aarti Surfactants Ltd</t>
  </si>
  <si>
    <t>AARTISURF</t>
  </si>
  <si>
    <t>Pratham EPC Projects Ltd</t>
  </si>
  <si>
    <t>PRATHAM</t>
  </si>
  <si>
    <t>Nahar Industrial Enterprises Ltd</t>
  </si>
  <si>
    <t>NAHARINDUS</t>
  </si>
  <si>
    <t>Precot Ltd</t>
  </si>
  <si>
    <t>PRECOT</t>
  </si>
  <si>
    <t>Phantom Digital Effects Ltd</t>
  </si>
  <si>
    <t>PHANTOMFX</t>
  </si>
  <si>
    <t>Indag Rubber Ltd</t>
  </si>
  <si>
    <t>INDAG</t>
  </si>
  <si>
    <t>Gretex Corporate Services Ltd</t>
  </si>
  <si>
    <t>GCSL</t>
  </si>
  <si>
    <t>Affordable Robotic &amp; Automation Ltd</t>
  </si>
  <si>
    <t>AFFORDABLE</t>
  </si>
  <si>
    <t>Mac Charles (India) Ltd</t>
  </si>
  <si>
    <t>MCCHRLS-B</t>
  </si>
  <si>
    <t>Medicamen Biotech Ltd</t>
  </si>
  <si>
    <t>MEDICAMEQ</t>
  </si>
  <si>
    <t>TAC Infosec Ltd</t>
  </si>
  <si>
    <t>TAC</t>
  </si>
  <si>
    <t>Accent Microcell Ltd</t>
  </si>
  <si>
    <t>ACCENTMIC</t>
  </si>
  <si>
    <t>Sheetal Cool Products Ltd</t>
  </si>
  <si>
    <t>SCPL</t>
  </si>
  <si>
    <t>Taylormade Renewables Ltd</t>
  </si>
  <si>
    <t>TRL</t>
  </si>
  <si>
    <t>Orient Bell Ltd</t>
  </si>
  <si>
    <t>ORIENTBELL</t>
  </si>
  <si>
    <t>Oswal Agro Mills Ltd</t>
  </si>
  <si>
    <t>OSWALAGRO</t>
  </si>
  <si>
    <t>UTI Nifty Next 50 Exchange Traded Fund</t>
  </si>
  <si>
    <t>UTINEXT50</t>
  </si>
  <si>
    <t>Valiant Laboratories Ltd</t>
  </si>
  <si>
    <t>VALIANTLAB</t>
  </si>
  <si>
    <t>Artson Engineering Ltd</t>
  </si>
  <si>
    <t>ARTSONEN</t>
  </si>
  <si>
    <t>Harita Seating Systems Ltd</t>
  </si>
  <si>
    <t>HARITASEAT</t>
  </si>
  <si>
    <t>Diamines and Chemicals Ltd</t>
  </si>
  <si>
    <t>DIAMINESQ</t>
  </si>
  <si>
    <t>Nikhil Adhesives Ltd</t>
  </si>
  <si>
    <t>NIKHILAD</t>
  </si>
  <si>
    <t>Frog Cellsat Ltd</t>
  </si>
  <si>
    <t>FROG</t>
  </si>
  <si>
    <t>Uni-Abex Alloy Products Ltd</t>
  </si>
  <si>
    <t>UNIABEXAL</t>
  </si>
  <si>
    <t>Kronox Lab Sciences Ltd</t>
  </si>
  <si>
    <t>KRONOX</t>
  </si>
  <si>
    <t>RBM Infracon Ltd</t>
  </si>
  <si>
    <t>RBMINFRA</t>
  </si>
  <si>
    <t>Aym Syntex Ltd</t>
  </si>
  <si>
    <t>AYMSYNTEX</t>
  </si>
  <si>
    <t>TRF Ltd</t>
  </si>
  <si>
    <t>TRF</t>
  </si>
  <si>
    <t>Banswara Syntex Ltd</t>
  </si>
  <si>
    <t>BANSWRAS</t>
  </si>
  <si>
    <t>Anjani Portland Cement Ltd</t>
  </si>
  <si>
    <t>APCL</t>
  </si>
  <si>
    <t>National Peroxide Ltd</t>
  </si>
  <si>
    <t>NPL</t>
  </si>
  <si>
    <t>Fermenta Biotech Ltd</t>
  </si>
  <si>
    <t>FERMENTA</t>
  </si>
  <si>
    <t>R &amp; B Denims Ltd</t>
  </si>
  <si>
    <t>RNBDENIMS</t>
  </si>
  <si>
    <t>Naperol Investments Ltd</t>
  </si>
  <si>
    <t>NAPEROL</t>
  </si>
  <si>
    <t>Sinclairs Hotels Ltd</t>
  </si>
  <si>
    <t>SINCLAIR</t>
  </si>
  <si>
    <t>Kanoria Chemicals and Industries Ltd</t>
  </si>
  <si>
    <t>KANORICHEM</t>
  </si>
  <si>
    <t>Kamat Hotels (India) Ltd</t>
  </si>
  <si>
    <t>KAMATHOTEL</t>
  </si>
  <si>
    <t>Izmo Ltd</t>
  </si>
  <si>
    <t>IZMO</t>
  </si>
  <si>
    <t>Parsvnath Developers Ltd</t>
  </si>
  <si>
    <t>PARSVNATH</t>
  </si>
  <si>
    <t>Mazda Ltd</t>
  </si>
  <si>
    <t>MAZDA</t>
  </si>
  <si>
    <t>Vikram Thermo (India) Ltd</t>
  </si>
  <si>
    <t>VIKRAMTH</t>
  </si>
  <si>
    <t>Synergy Green Industries Ltd</t>
  </si>
  <si>
    <t>SGIL</t>
  </si>
  <si>
    <t>StarlinePS Enterprises Ltd</t>
  </si>
  <si>
    <t>STARLENT</t>
  </si>
  <si>
    <t>Bhartiya International Ltd</t>
  </si>
  <si>
    <t>BIL</t>
  </si>
  <si>
    <t>Saakshi Medtech and Panels Ltd</t>
  </si>
  <si>
    <t>SAAKSHI</t>
  </si>
  <si>
    <t>Refractory Shapes Ltd</t>
  </si>
  <si>
    <t>REFRACTORY</t>
  </si>
  <si>
    <t>Kilitch Drugs (India) Ltd</t>
  </si>
  <si>
    <t>KILITCH</t>
  </si>
  <si>
    <t>Annapurna Swadisht Ltd</t>
  </si>
  <si>
    <t>ANNAPURNA</t>
  </si>
  <si>
    <t>Pavna Industries Ltd</t>
  </si>
  <si>
    <t>PAVNAIND</t>
  </si>
  <si>
    <t>Shriram Asset Management Co Ltd</t>
  </si>
  <si>
    <t>SRAMSET</t>
  </si>
  <si>
    <t>Trucap Finance Ltd</t>
  </si>
  <si>
    <t>TRU</t>
  </si>
  <si>
    <t>Axita Cotton Ltd</t>
  </si>
  <si>
    <t>AXITA</t>
  </si>
  <si>
    <t>Singer India Ltd</t>
  </si>
  <si>
    <t>SINGER</t>
  </si>
  <si>
    <t>Kritika Wires Ltd</t>
  </si>
  <si>
    <t>KRITIKA</t>
  </si>
  <si>
    <t>Nitco Ltd</t>
  </si>
  <si>
    <t>NITCO</t>
  </si>
  <si>
    <t>NBI Industrial Finance Company Ltd</t>
  </si>
  <si>
    <t>NBIFIN</t>
  </si>
  <si>
    <t>Genus Paper &amp; Boards Ltd</t>
  </si>
  <si>
    <t>GENUSPAPER</t>
  </si>
  <si>
    <t>Iris Clothings Ltd</t>
  </si>
  <si>
    <t>IRISDOREME</t>
  </si>
  <si>
    <t>BEW Engineering Ltd</t>
  </si>
  <si>
    <t>BEWLTD</t>
  </si>
  <si>
    <t>HCL Infosystems Ltd</t>
  </si>
  <si>
    <t>HCL-INSYS</t>
  </si>
  <si>
    <t>RPP Infra Projects Ltd</t>
  </si>
  <si>
    <t>RPPINFRA</t>
  </si>
  <si>
    <t>Nahar Capital and Financial Services Ltd</t>
  </si>
  <si>
    <t>NAHARCAP</t>
  </si>
  <si>
    <t>Super Sales India Ltd</t>
  </si>
  <si>
    <t>SUPER</t>
  </si>
  <si>
    <t>Cybertech Systems and Software Ltd</t>
  </si>
  <si>
    <t>CYBERTECH</t>
  </si>
  <si>
    <t>Xtglobal Infotech Ltd</t>
  </si>
  <si>
    <t>XTGLOBAL</t>
  </si>
  <si>
    <t>Deep Energy Resources Ltd</t>
  </si>
  <si>
    <t>DEEPENR</t>
  </si>
  <si>
    <t>Valiant Communications Ltd</t>
  </si>
  <si>
    <t>VALIANT</t>
  </si>
  <si>
    <t>Autoline Industries Ltd</t>
  </si>
  <si>
    <t>AUTOIND</t>
  </si>
  <si>
    <t>IFB Agro Industries Ltd</t>
  </si>
  <si>
    <t>IFBAGRO</t>
  </si>
  <si>
    <t>ZIM Laboratories Ltd</t>
  </si>
  <si>
    <t>ZIMLAB</t>
  </si>
  <si>
    <t>Sadbhav Engineering Ltd</t>
  </si>
  <si>
    <t>SADBHAV</t>
  </si>
  <si>
    <t>Swadeshi Polytex Ltd</t>
  </si>
  <si>
    <t>SWADPOL</t>
  </si>
  <si>
    <t>Asahi Songwon Colors Ltd</t>
  </si>
  <si>
    <t>ASAHISONG</t>
  </si>
  <si>
    <t>Swaraj Suiting Ltd</t>
  </si>
  <si>
    <t>SWARAJ</t>
  </si>
  <si>
    <t>RBZ Jewellers Ltd</t>
  </si>
  <si>
    <t>RBZJEWEL</t>
  </si>
  <si>
    <t>Jewelry &amp; Watch Retailers</t>
  </si>
  <si>
    <t>Wanbury Ltd</t>
  </si>
  <si>
    <t>WANBURY</t>
  </si>
  <si>
    <t>Raj Television Network Ltd</t>
  </si>
  <si>
    <t>RAJTV</t>
  </si>
  <si>
    <t>International Conveyors Ltd</t>
  </si>
  <si>
    <t>INTLCONV</t>
  </si>
  <si>
    <t>Vinsys IT Services India Ltd</t>
  </si>
  <si>
    <t>VINSYS</t>
  </si>
  <si>
    <t>UFO Moviez India Ltd</t>
  </si>
  <si>
    <t>UFO</t>
  </si>
  <si>
    <t>Kothari Products Ltd</t>
  </si>
  <si>
    <t>KOTHARIPRO</t>
  </si>
  <si>
    <t>DU Digital Global Ltd</t>
  </si>
  <si>
    <t>DUGLOBAL</t>
  </si>
  <si>
    <t>Bharat Agri Fert &amp; Realty Ltd</t>
  </si>
  <si>
    <t>BHARATAGRI</t>
  </si>
  <si>
    <t>CL Educate Ltd</t>
  </si>
  <si>
    <t>CLEDUCATE</t>
  </si>
  <si>
    <t>Megasoft Ltd</t>
  </si>
  <si>
    <t>MEGASOFT</t>
  </si>
  <si>
    <t>SRG Housing Finance Ltd</t>
  </si>
  <si>
    <t>SRGHFL</t>
  </si>
  <si>
    <t>Kiran Vyapar Ltd</t>
  </si>
  <si>
    <t>KIRANVYPAR</t>
  </si>
  <si>
    <t>Cressanda Railway Solutions Ltd</t>
  </si>
  <si>
    <t>CRESSAN</t>
  </si>
  <si>
    <t>Muthoot Capital Services Ltd</t>
  </si>
  <si>
    <t>MUTHOOTCAP</t>
  </si>
  <si>
    <t>DCM Nouvelle Ltd</t>
  </si>
  <si>
    <t>DCMNVL</t>
  </si>
  <si>
    <t>Kwality Pharmaceuticals Ltd</t>
  </si>
  <si>
    <t>KPL</t>
  </si>
  <si>
    <t>Indian Emulsifiers Ltd</t>
  </si>
  <si>
    <t>IEML</t>
  </si>
  <si>
    <t>Venus Remedies Ltd</t>
  </si>
  <si>
    <t>VENUSREM</t>
  </si>
  <si>
    <t>Krishival Foods Ltd</t>
  </si>
  <si>
    <t>KRISHIVAL</t>
  </si>
  <si>
    <t>Rudra Global Infra Products Ltd</t>
  </si>
  <si>
    <t>RUDRA</t>
  </si>
  <si>
    <t>KCP Sugar and Industries Corp Ltd</t>
  </si>
  <si>
    <t>KCPSUGIND</t>
  </si>
  <si>
    <t>B&amp;B Triplewall Containers Ltd</t>
  </si>
  <si>
    <t>BBTCL</t>
  </si>
  <si>
    <t>Aion-Tech Solutions Ltd</t>
  </si>
  <si>
    <t>GOLDTECH</t>
  </si>
  <si>
    <t>Swiss Military Consumer Goods Ltd</t>
  </si>
  <si>
    <t>SWISSMLTRY</t>
  </si>
  <si>
    <t>Geekay Wires Ltd</t>
  </si>
  <si>
    <t>GEEKAYWIRE</t>
  </si>
  <si>
    <t>Bharat Road Network Ltd</t>
  </si>
  <si>
    <t>BRNL</t>
  </si>
  <si>
    <t>Euro Panel Products Ltd</t>
  </si>
  <si>
    <t>EUROBOND</t>
  </si>
  <si>
    <t>Trust Fintech Ltd</t>
  </si>
  <si>
    <t>TRUST</t>
  </si>
  <si>
    <t>Dai Ichi Karkaria Ltd</t>
  </si>
  <si>
    <t>DAICHI</t>
  </si>
  <si>
    <t>Shree Karni Fabcom Ltd</t>
  </si>
  <si>
    <t>SHREEKARNI</t>
  </si>
  <si>
    <t>SoftSol India Ltd</t>
  </si>
  <si>
    <t>SOFTSOL</t>
  </si>
  <si>
    <t>Nila Infrastructures Ltd</t>
  </si>
  <si>
    <t>NILAINFRA</t>
  </si>
  <si>
    <t>GEM Enviro Management Ltd</t>
  </si>
  <si>
    <t>GEMENVIRO</t>
  </si>
  <si>
    <t>Ador Fontech Ltd</t>
  </si>
  <si>
    <t>ADORFO</t>
  </si>
  <si>
    <t>Shivam Autotech Ltd</t>
  </si>
  <si>
    <t>SHIVAMAUTO</t>
  </si>
  <si>
    <t>Addictive Learning Technology Ltd</t>
  </si>
  <si>
    <t>LAWSIKHO</t>
  </si>
  <si>
    <t>Reliance Communications Ltd</t>
  </si>
  <si>
    <t>RCOM</t>
  </si>
  <si>
    <t>Kerala Ayurveda Ltd</t>
  </si>
  <si>
    <t>KERALAYUR</t>
  </si>
  <si>
    <t>MIRC Electronics Ltd</t>
  </si>
  <si>
    <t>MIRCELECTR</t>
  </si>
  <si>
    <t>Winsol Engineers Ltd</t>
  </si>
  <si>
    <t>WINSOL</t>
  </si>
  <si>
    <t>Premier Polyfilm Ltd</t>
  </si>
  <si>
    <t>PREMIERPOL</t>
  </si>
  <si>
    <t>International Travel House Ltd</t>
  </si>
  <si>
    <t>ITHL</t>
  </si>
  <si>
    <t>Bharat Seats Ltd</t>
  </si>
  <si>
    <t>BHARATSE</t>
  </si>
  <si>
    <t>Thaai Casting Limited</t>
  </si>
  <si>
    <t>TCL</t>
  </si>
  <si>
    <t>Foce India Ltd</t>
  </si>
  <si>
    <t>FOCE</t>
  </si>
  <si>
    <t>Meghna Infracon Infrastructure Ltd</t>
  </si>
  <si>
    <t>MIIL</t>
  </si>
  <si>
    <t>Nath Bio-Genes (I) Ltd</t>
  </si>
  <si>
    <t>NATHBIOGEN</t>
  </si>
  <si>
    <t>Titan Biotech Ltd</t>
  </si>
  <si>
    <t>TITANBIO</t>
  </si>
  <si>
    <t>Vibhor Steel Tubes Ltd</t>
  </si>
  <si>
    <t>VSTL</t>
  </si>
  <si>
    <t>Dynamic Services &amp; Security Ltd</t>
  </si>
  <si>
    <t>DYNAMIC</t>
  </si>
  <si>
    <t>Galaxy Bearings Ltd</t>
  </si>
  <si>
    <t>GALXBRG</t>
  </si>
  <si>
    <t>Vardhman Acrylics Ltd</t>
  </si>
  <si>
    <t>VARDHACRLC</t>
  </si>
  <si>
    <t>Shish Industries Ltd</t>
  </si>
  <si>
    <t>SHISHIND</t>
  </si>
  <si>
    <t>Aditya BSL Nifty 50 ETF</t>
  </si>
  <si>
    <t>BSLNIFTY</t>
  </si>
  <si>
    <t>United Drilling Tools Ltd</t>
  </si>
  <si>
    <t>UNIDT</t>
  </si>
  <si>
    <t>Inspirisys Solutions Ltd</t>
  </si>
  <si>
    <t>INSPIRISYS</t>
  </si>
  <si>
    <t>All e Technologies Ltd</t>
  </si>
  <si>
    <t>ALLETEC</t>
  </si>
  <si>
    <t>Akme Fintrade India Ltd</t>
  </si>
  <si>
    <t>AFIL</t>
  </si>
  <si>
    <t>Amal Ltd</t>
  </si>
  <si>
    <t>AMAL</t>
  </si>
  <si>
    <t>DIC India Ltd</t>
  </si>
  <si>
    <t>DICIND</t>
  </si>
  <si>
    <t>Jost's Engineering Company Ltd</t>
  </si>
  <si>
    <t>JOSTS</t>
  </si>
  <si>
    <t>Kothari Sugars and Chemicals Ltd</t>
  </si>
  <si>
    <t>KOTARISUG</t>
  </si>
  <si>
    <t>Integrated Industries Ltd</t>
  </si>
  <si>
    <t>IIL</t>
  </si>
  <si>
    <t>Vantage Knowledge Academy Ltd</t>
  </si>
  <si>
    <t>VKAL</t>
  </si>
  <si>
    <t>Rubfila International Ltd</t>
  </si>
  <si>
    <t>RUBFILA</t>
  </si>
  <si>
    <t>Indian Bright Steel Co Ltd</t>
  </si>
  <si>
    <t>IBRIGST</t>
  </si>
  <si>
    <t>Modison Ltd</t>
  </si>
  <si>
    <t>MODISONLTD</t>
  </si>
  <si>
    <t>Jet Airways (India) Ltd</t>
  </si>
  <si>
    <t>JETAIRWAYS</t>
  </si>
  <si>
    <t>Markolines Pavement Technologies Ltd</t>
  </si>
  <si>
    <t>MARKOLINES</t>
  </si>
  <si>
    <t>IRIS Business Services Ltd</t>
  </si>
  <si>
    <t>IRIS</t>
  </si>
  <si>
    <t>Mangalam Industrial Finance Ltd</t>
  </si>
  <si>
    <t>MANGIND</t>
  </si>
  <si>
    <t>U Y Fincorp Ltd</t>
  </si>
  <si>
    <t>UYFINCORP</t>
  </si>
  <si>
    <t>Raghuvir Synthetics Ltd</t>
  </si>
  <si>
    <t>RAGHUSYN</t>
  </si>
  <si>
    <t>Mangalam Global Enterprise Ltd</t>
  </si>
  <si>
    <t>MGEL</t>
  </si>
  <si>
    <t>Orbit Exports Ltd</t>
  </si>
  <si>
    <t>ORBTEXP</t>
  </si>
  <si>
    <t>Cineline India Ltd</t>
  </si>
  <si>
    <t>CINELINE</t>
  </si>
  <si>
    <t>SoftTech Engineers Ltd</t>
  </si>
  <si>
    <t>SOFTTECH</t>
  </si>
  <si>
    <t>Manaksia Coated Metals &amp; Industries Ltd</t>
  </si>
  <si>
    <t>MANAKCOAT</t>
  </si>
  <si>
    <t>OK Play India Ltd</t>
  </si>
  <si>
    <t>OKPLA</t>
  </si>
  <si>
    <t>Shreyans Industries Ltd</t>
  </si>
  <si>
    <t>SHREYANIND</t>
  </si>
  <si>
    <t>Mawana Sugars Ltd</t>
  </si>
  <si>
    <t>MAWANASUG</t>
  </si>
  <si>
    <t>GP Eco Solutions India Ltd</t>
  </si>
  <si>
    <t>GPECO</t>
  </si>
  <si>
    <t>Ponni Sugars (Erode) Ltd</t>
  </si>
  <si>
    <t>PONNIERODE</t>
  </si>
  <si>
    <t>Modi's Navnirman Ltd</t>
  </si>
  <si>
    <t>MODIS</t>
  </si>
  <si>
    <t>Indo National Ltd</t>
  </si>
  <si>
    <t>NIPPOBATRY</t>
  </si>
  <si>
    <t>Country Club Hospitality &amp; Holidays Ltd</t>
  </si>
  <si>
    <t>CCHHL</t>
  </si>
  <si>
    <t>Menon Pistons Ltd</t>
  </si>
  <si>
    <t>MENNPIS</t>
  </si>
  <si>
    <t>Prozone Realty Ltd</t>
  </si>
  <si>
    <t>PROZONER</t>
  </si>
  <si>
    <t>V-Marc India Ltd</t>
  </si>
  <si>
    <t>VMARCIND</t>
  </si>
  <si>
    <t>Poddar Pigments Ltd</t>
  </si>
  <si>
    <t>PODDARMENT</t>
  </si>
  <si>
    <t>Kinetic Engineering Ltd</t>
  </si>
  <si>
    <t>KINETICENG</t>
  </si>
  <si>
    <t>Industrial Investment Trust Ltd</t>
  </si>
  <si>
    <t>IITL</t>
  </si>
  <si>
    <t>Bella Casa Fashion &amp; Retail Ltd</t>
  </si>
  <si>
    <t>BELLACASA</t>
  </si>
  <si>
    <t>Delton Cables Ltd</t>
  </si>
  <si>
    <t>DLTNCBL</t>
  </si>
  <si>
    <t>Pritika Auto Industries Ltd</t>
  </si>
  <si>
    <t>PRITIKAUTO</t>
  </si>
  <si>
    <t>Sakthi Sugars Ltd</t>
  </si>
  <si>
    <t>SAKHTISUG</t>
  </si>
  <si>
    <t>Riddhi Siddhi Gluco Biols Ltd</t>
  </si>
  <si>
    <t>RIDDHI</t>
  </si>
  <si>
    <t>Dynemic Products Ltd</t>
  </si>
  <si>
    <t>DYNPRO</t>
  </si>
  <si>
    <t>Logica Infoway Ltd</t>
  </si>
  <si>
    <t>LOGICA</t>
  </si>
  <si>
    <t>Kay Cee Energy &amp; Infra Ltd</t>
  </si>
  <si>
    <t>KCEIL</t>
  </si>
  <si>
    <t>Mahindra EPC Irrigation Ltd</t>
  </si>
  <si>
    <t>MAHEPC</t>
  </si>
  <si>
    <t>Kaycee Industries Ltd</t>
  </si>
  <si>
    <t>KAYCEEI</t>
  </si>
  <si>
    <t>Hindusthan Urban Infrastructure Ltd</t>
  </si>
  <si>
    <t>HUIL</t>
  </si>
  <si>
    <t>Shalibhadra Finance Ltd</t>
  </si>
  <si>
    <t>SAHLIBHFI</t>
  </si>
  <si>
    <t>Hi-Green Carbon Ltd</t>
  </si>
  <si>
    <t>HIGREEN</t>
  </si>
  <si>
    <t>M K Proteins Ltd</t>
  </si>
  <si>
    <t>MKPL</t>
  </si>
  <si>
    <t>Sigma Solve Ltd</t>
  </si>
  <si>
    <t>SIGMA</t>
  </si>
  <si>
    <t>Newjaisa Technologies Ltd</t>
  </si>
  <si>
    <t>NEWJAISA</t>
  </si>
  <si>
    <t>Innovators Facade Systems Ltd</t>
  </si>
  <si>
    <t>INNOVATORS</t>
  </si>
  <si>
    <t>Creative Graphics Solutions India Ltd</t>
  </si>
  <si>
    <t>CGRAPHICS</t>
  </si>
  <si>
    <t>Suraj Ltd</t>
  </si>
  <si>
    <t>SURAJLTD</t>
  </si>
  <si>
    <t>Bombay Oxygen Investments Ltd</t>
  </si>
  <si>
    <t>BOMOXY-B1</t>
  </si>
  <si>
    <t>Quint Digital Ltd</t>
  </si>
  <si>
    <t>QUINT</t>
  </si>
  <si>
    <t>Trigyn Technologies Ltd</t>
  </si>
  <si>
    <t>TRIGYN</t>
  </si>
  <si>
    <t>Shukra Pharmaceuticals Ltd</t>
  </si>
  <si>
    <t>SHUKRAPHAR</t>
  </si>
  <si>
    <t>Aerpace Industries Ltd</t>
  </si>
  <si>
    <t>AERPACE</t>
  </si>
  <si>
    <t>Ruchira Papers Ltd</t>
  </si>
  <si>
    <t>RUCHIRA</t>
  </si>
  <si>
    <t>Goodricke Group Ltd</t>
  </si>
  <si>
    <t>GOODRICKE</t>
  </si>
  <si>
    <t>Indo Us Bio-Tech Ltd</t>
  </si>
  <si>
    <t>INDOUS</t>
  </si>
  <si>
    <t>Shera Energy Ltd</t>
  </si>
  <si>
    <t>SHERA</t>
  </si>
  <si>
    <t>Star Paper Mills Ltd</t>
  </si>
  <si>
    <t>STARPAPER</t>
  </si>
  <si>
    <t>Esconet Technologies Ltd</t>
  </si>
  <si>
    <t>ESCONET</t>
  </si>
  <si>
    <t>Udayshivakumar Infra Ltd</t>
  </si>
  <si>
    <t>USK</t>
  </si>
  <si>
    <t>Pradeep Metals Ltd</t>
  </si>
  <si>
    <t>PRADPME</t>
  </si>
  <si>
    <t>Sunita Tools Ltd</t>
  </si>
  <si>
    <t>SUNITATOOL</t>
  </si>
  <si>
    <t>Shemaroo Entertainment Ltd</t>
  </si>
  <si>
    <t>SHEMAROO</t>
  </si>
  <si>
    <t>Batliboi Ltd</t>
  </si>
  <si>
    <t>BATLIBOI</t>
  </si>
  <si>
    <t>HPC Biosciences Ltd</t>
  </si>
  <si>
    <t>HPCBL</t>
  </si>
  <si>
    <t>Star Housing Finance Ltd</t>
  </si>
  <si>
    <t>STARHFL</t>
  </si>
  <si>
    <t>Lakshmi Mills Company Ltd</t>
  </si>
  <si>
    <t>LAKSHMIMIL</t>
  </si>
  <si>
    <t>Nitin Castings Ltd</t>
  </si>
  <si>
    <t>NITINCAST</t>
  </si>
  <si>
    <t>Metals - Iron</t>
  </si>
  <si>
    <t>Universus Photo Imagings Ltd</t>
  </si>
  <si>
    <t>UNIVPHOTO</t>
  </si>
  <si>
    <t>Ambalal Sarabhai Enterprises Ltd</t>
  </si>
  <si>
    <t>AMBALALSA</t>
  </si>
  <si>
    <t>Panchmahal Steel Ltd</t>
  </si>
  <si>
    <t>PANCHMAHQ</t>
  </si>
  <si>
    <t>Rathi Steel and Power Ltd</t>
  </si>
  <si>
    <t>RATHIST</t>
  </si>
  <si>
    <t>Shardul Securities Ltd</t>
  </si>
  <si>
    <t>SHARDUL</t>
  </si>
  <si>
    <t>Integra Essentia Ltd</t>
  </si>
  <si>
    <t>ESSENTIA</t>
  </si>
  <si>
    <t>SRM Contractors Ltd</t>
  </si>
  <si>
    <t>SRM</t>
  </si>
  <si>
    <t>Emkay Global Financial Services Ltd</t>
  </si>
  <si>
    <t>EMKAY</t>
  </si>
  <si>
    <t>Thirdwave Financial Intermediaries Ltd</t>
  </si>
  <si>
    <t>THIRDFIN</t>
  </si>
  <si>
    <t>Energy-Mission Machineries (India) Ltd</t>
  </si>
  <si>
    <t>EMMIL</t>
  </si>
  <si>
    <t>Dhabriya Polywood Ltd</t>
  </si>
  <si>
    <t>DHABRIYA</t>
  </si>
  <si>
    <t>SAR Televenture Ltd</t>
  </si>
  <si>
    <t>SARTELE</t>
  </si>
  <si>
    <t>Exxaro Tiles Ltd</t>
  </si>
  <si>
    <t>EXXARO</t>
  </si>
  <si>
    <t>Tiger Logistics (India) Ltd</t>
  </si>
  <si>
    <t>TIGERLOGS</t>
  </si>
  <si>
    <t>Shiv Aum Steels Ltd</t>
  </si>
  <si>
    <t>SHIVAUM</t>
  </si>
  <si>
    <t>Surani Steel Tubes Ltd</t>
  </si>
  <si>
    <t>SURANI</t>
  </si>
  <si>
    <t>Chavda Infra Ltd</t>
  </si>
  <si>
    <t>CHAVDA</t>
  </si>
  <si>
    <t>Airan Ltd</t>
  </si>
  <si>
    <t>AIRAN</t>
  </si>
  <si>
    <t>Felix Industries Ltd</t>
  </si>
  <si>
    <t>FELIX</t>
  </si>
  <si>
    <t>IL &amp; FS Investment Managers Ltd</t>
  </si>
  <si>
    <t>IVC</t>
  </si>
  <si>
    <t>Vishal Fabrics Ltd</t>
  </si>
  <si>
    <t>VISHAL</t>
  </si>
  <si>
    <t>K2 Infragen Ltd</t>
  </si>
  <si>
    <t>K2INFRA</t>
  </si>
  <si>
    <t>Lyka Labs Ltd</t>
  </si>
  <si>
    <t>LYKALABS</t>
  </si>
  <si>
    <t>Fredun Pharmaceuticals Ltd</t>
  </si>
  <si>
    <t>FREDUN</t>
  </si>
  <si>
    <t>A-1 Acid Ltd</t>
  </si>
  <si>
    <t>AAL</t>
  </si>
  <si>
    <t>G G Engineering Ltd</t>
  </si>
  <si>
    <t>GGENG</t>
  </si>
  <si>
    <t>MOS Utility Ltd</t>
  </si>
  <si>
    <t>MOS</t>
  </si>
  <si>
    <t>Harrisons Malayalam Ltd</t>
  </si>
  <si>
    <t>HARRMALAYA</t>
  </si>
  <si>
    <t>UCAL Ltd</t>
  </si>
  <si>
    <t>UCAL</t>
  </si>
  <si>
    <t>Panasonic Energy India Co Ltd</t>
  </si>
  <si>
    <t>PANAENERG</t>
  </si>
  <si>
    <t>Sahyadri Industries Ltd</t>
  </si>
  <si>
    <t>SAHYADRI</t>
  </si>
  <si>
    <t>VIP Clothing Ltd</t>
  </si>
  <si>
    <t>VIPCLOTHNG</t>
  </si>
  <si>
    <t>ELGI Rubber Co Ltd</t>
  </si>
  <si>
    <t>ELGIRUBCO</t>
  </si>
  <si>
    <t>RM Drip &amp; Sprinklers Systems Ltd</t>
  </si>
  <si>
    <t>RMDRIP</t>
  </si>
  <si>
    <t>Hitech Corporation Ltd</t>
  </si>
  <si>
    <t>HITECHCORP</t>
  </si>
  <si>
    <t>Aryaman Financial Services Ltd</t>
  </si>
  <si>
    <t>ARYAMAN</t>
  </si>
  <si>
    <t>Jenburkt Pharmaceuticals Ltd</t>
  </si>
  <si>
    <t>JENBURPH</t>
  </si>
  <si>
    <t>Cool Caps Industries Ltd</t>
  </si>
  <si>
    <t>COOLCAPS</t>
  </si>
  <si>
    <t>Byke Hospitality Ltd</t>
  </si>
  <si>
    <t>BYKE</t>
  </si>
  <si>
    <t>Systango Technologies Ltd</t>
  </si>
  <si>
    <t>SYSTANGO</t>
  </si>
  <si>
    <t>Birla Precision Technologies Ltd</t>
  </si>
  <si>
    <t>BIRLAPREC</t>
  </si>
  <si>
    <t>Kings Infra Ventures Ltd</t>
  </si>
  <si>
    <t>KINGSINFR</t>
  </si>
  <si>
    <t>Alufluoride Ltd</t>
  </si>
  <si>
    <t>ALUFLUOR</t>
  </si>
  <si>
    <t>Shree Rama Multi-Tech Ltd</t>
  </si>
  <si>
    <t>SHREERAMA</t>
  </si>
  <si>
    <t>DC Infotech and Communication Ltd</t>
  </si>
  <si>
    <t>DCI</t>
  </si>
  <si>
    <t>Aban Offshore Ltd</t>
  </si>
  <si>
    <t>ABAN</t>
  </si>
  <si>
    <t>Quest Capital Markets Ltd</t>
  </si>
  <si>
    <t>QUESTCAP</t>
  </si>
  <si>
    <t>Capital Trade Links Ltd</t>
  </si>
  <si>
    <t>CTL</t>
  </si>
  <si>
    <t>Aries Agro Ltd (CN)</t>
  </si>
  <si>
    <t>ARIES</t>
  </si>
  <si>
    <t>Bhagyanagar India Ltd</t>
  </si>
  <si>
    <t>BHAGYANGR</t>
  </si>
  <si>
    <t>Apollo Sindoori Hotels Ltd</t>
  </si>
  <si>
    <t>APOLSINHOT</t>
  </si>
  <si>
    <t>Z-Tech (India) Ltd</t>
  </si>
  <si>
    <t>ZTECH</t>
  </si>
  <si>
    <t>Exhicon Events Media Solutions Ltd</t>
  </si>
  <si>
    <t>EXHICON</t>
  </si>
  <si>
    <t>Zodiac Clothing Company Ltd</t>
  </si>
  <si>
    <t>ZODIACLOTH</t>
  </si>
  <si>
    <t>Gokul Refoils and Solvent Ltd</t>
  </si>
  <si>
    <t>GOKUL</t>
  </si>
  <si>
    <t>Madhuveer Com 18 Network Ltd</t>
  </si>
  <si>
    <t>MADHUVEER</t>
  </si>
  <si>
    <t>Manaksia Steels Ltd</t>
  </si>
  <si>
    <t>MANAKSTEEL</t>
  </si>
  <si>
    <t>Modi Naturals Ltd</t>
  </si>
  <si>
    <t>MODINATUR</t>
  </si>
  <si>
    <t>SKP Bearing Industries Ltd</t>
  </si>
  <si>
    <t>SKP</t>
  </si>
  <si>
    <t>Plaza Wires Ltd</t>
  </si>
  <si>
    <t>PLAZACABLE</t>
  </si>
  <si>
    <t>A2z Infra Engineering Ltd</t>
  </si>
  <si>
    <t>A2ZINFRA</t>
  </si>
  <si>
    <t>Baroda Rayon Corporation Ltd</t>
  </si>
  <si>
    <t>BARODARY</t>
  </si>
  <si>
    <t>Northern Spirits Ltd</t>
  </si>
  <si>
    <t>NSL</t>
  </si>
  <si>
    <t>Zenotech Laboratories Ltd</t>
  </si>
  <si>
    <t>ZENOTECH</t>
  </si>
  <si>
    <t>International Combustion (India) Ltd</t>
  </si>
  <si>
    <t>INTLCOMBQ</t>
  </si>
  <si>
    <t>Kapston Services Ltd</t>
  </si>
  <si>
    <t>KAPSTON</t>
  </si>
  <si>
    <t>Vijay Solvex Ltd</t>
  </si>
  <si>
    <t>VIJSOLX</t>
  </si>
  <si>
    <t>K M Sugar Mills Ltd</t>
  </si>
  <si>
    <t>KMSUGAR</t>
  </si>
  <si>
    <t>Patels Airtemp (India) Ltd</t>
  </si>
  <si>
    <t>PATELSAI</t>
  </si>
  <si>
    <t>Rana Sugars Ltd</t>
  </si>
  <si>
    <t>RANASUG</t>
  </si>
  <si>
    <t>Emami Realty Ltd</t>
  </si>
  <si>
    <t>EMAMIREAL</t>
  </si>
  <si>
    <t>Mangalam Worldwide Ltd</t>
  </si>
  <si>
    <t>MWL</t>
  </si>
  <si>
    <t>Karnika Industries Ltd</t>
  </si>
  <si>
    <t>KARNIKA</t>
  </si>
  <si>
    <t>Tierra Agrotech Ltd</t>
  </si>
  <si>
    <t>TIERRA</t>
  </si>
  <si>
    <t>Sintercom India Ltd</t>
  </si>
  <si>
    <t>SINTERCOM</t>
  </si>
  <si>
    <t>Keltech Energies Ltd</t>
  </si>
  <si>
    <t>KELENRG</t>
  </si>
  <si>
    <t>Nippon India ETF Nifty Midcap 150</t>
  </si>
  <si>
    <t>MID150BEES</t>
  </si>
  <si>
    <t>Sayaji Hotels (Indore) Ltd</t>
  </si>
  <si>
    <t>SHILINDORE</t>
  </si>
  <si>
    <t>Emmforce Autotech Ltd</t>
  </si>
  <si>
    <t>EMMFORCE</t>
  </si>
  <si>
    <t>Lehar Footwears Ltd</t>
  </si>
  <si>
    <t>LEHAR</t>
  </si>
  <si>
    <t>DJ Mediaprint &amp; Logistics Ltd</t>
  </si>
  <si>
    <t>DJML</t>
  </si>
  <si>
    <t>Majestic Auto Ltd</t>
  </si>
  <si>
    <t>MAJESAUT</t>
  </si>
  <si>
    <t>Rockingdeals Circular Economy Ltd</t>
  </si>
  <si>
    <t>ROCKINGDCE</t>
  </si>
  <si>
    <t>Triton Valves Ltd</t>
  </si>
  <si>
    <t>TRITONV</t>
  </si>
  <si>
    <t>Rajnish Wellness Ltd</t>
  </si>
  <si>
    <t>RAJNISH</t>
  </si>
  <si>
    <t>Globus Power Generation Ltd</t>
  </si>
  <si>
    <t>GLOBUSCON</t>
  </si>
  <si>
    <t>DRC Systems India Ltd</t>
  </si>
  <si>
    <t>DRCSYSTEMS</t>
  </si>
  <si>
    <t>Purv Flexipack Ltd</t>
  </si>
  <si>
    <t>PURVFLEXI</t>
  </si>
  <si>
    <t>Pasupati Acrylon Ltd</t>
  </si>
  <si>
    <t>PASUPTAC</t>
  </si>
  <si>
    <t>Surana Telecom and Power Ltd</t>
  </si>
  <si>
    <t>SURANAT&amp;P</t>
  </si>
  <si>
    <t>Almondz Global Securities Ltd</t>
  </si>
  <si>
    <t>ALMONDZ</t>
  </si>
  <si>
    <t>Shyam Century Ferrous Ltd</t>
  </si>
  <si>
    <t>SHYAMCENT</t>
  </si>
  <si>
    <t>Global Education Ltd</t>
  </si>
  <si>
    <t>GLOBAL</t>
  </si>
  <si>
    <t>GP Petroleums Ltd</t>
  </si>
  <si>
    <t>GULFPETRO</t>
  </si>
  <si>
    <t>Vaarad Ventures Ltd</t>
  </si>
  <si>
    <t>VAARAD</t>
  </si>
  <si>
    <t>Coastal Corporation Ltd</t>
  </si>
  <si>
    <t>COASTCORP</t>
  </si>
  <si>
    <t>Goyal Salt Ltd</t>
  </si>
  <si>
    <t>GOYALSALT</t>
  </si>
  <si>
    <t>Chemcrux Enterprises Ltd</t>
  </si>
  <si>
    <t>CHEMCRUX</t>
  </si>
  <si>
    <t>Intense Technologies Ltd</t>
  </si>
  <si>
    <t>INTENTECH</t>
  </si>
  <si>
    <t>Variman Global Enterprises Ltd</t>
  </si>
  <si>
    <t>VARIMAN</t>
  </si>
  <si>
    <t>Rajnandini Metal Ltd</t>
  </si>
  <si>
    <t>RAJMET</t>
  </si>
  <si>
    <t>Droneacharya Aerial Innovations Ltd</t>
  </si>
  <si>
    <t>DRONACHRYA</t>
  </si>
  <si>
    <t>Mangalam Organics Ltd</t>
  </si>
  <si>
    <t>MANORG</t>
  </si>
  <si>
    <t>GEE Ltd</t>
  </si>
  <si>
    <t>GEE</t>
  </si>
  <si>
    <t>South West Pinnacle Exploration Ltd</t>
  </si>
  <si>
    <t>SOUTHWEST</t>
  </si>
  <si>
    <t>AVP Infracon Ltd</t>
  </si>
  <si>
    <t>AVPINFRA</t>
  </si>
  <si>
    <t>Aditya BSL Gold ETF</t>
  </si>
  <si>
    <t>BSLGOLDETF</t>
  </si>
  <si>
    <t>Nila Spaces Ltd</t>
  </si>
  <si>
    <t>NILASPACES</t>
  </si>
  <si>
    <t>Proventus Agrocom Ltd</t>
  </si>
  <si>
    <t>PROV</t>
  </si>
  <si>
    <t>Milkfood Ltd</t>
  </si>
  <si>
    <t>MLKFOOD</t>
  </si>
  <si>
    <t>Shri Keshav Cements and Infra Ltd</t>
  </si>
  <si>
    <t>SKCIL</t>
  </si>
  <si>
    <t>Essen Speciality Films Ltd</t>
  </si>
  <si>
    <t>ESFL</t>
  </si>
  <si>
    <t>Trident Lifeline Ltd</t>
  </si>
  <si>
    <t>TLL</t>
  </si>
  <si>
    <t>Suyog Gurbaxani Funicular Ropeways Ltd</t>
  </si>
  <si>
    <t>SGFRL</t>
  </si>
  <si>
    <t>Jasch Gauging Technologies Ltd</t>
  </si>
  <si>
    <t>JGTL</t>
  </si>
  <si>
    <t>Virinchi Ltd</t>
  </si>
  <si>
    <t>VIRINCHI</t>
  </si>
  <si>
    <t>Inflame Appliances Ltd</t>
  </si>
  <si>
    <t>INFLAME</t>
  </si>
  <si>
    <t>Sumit Woods Ltd</t>
  </si>
  <si>
    <t>SUMIT</t>
  </si>
  <si>
    <t>Rama Phosphates Ltd</t>
  </si>
  <si>
    <t>RAMAPHO</t>
  </si>
  <si>
    <t>Scan Steels Ltd</t>
  </si>
  <si>
    <t>SCANSTL</t>
  </si>
  <si>
    <t>Talbros Engineering Ltd</t>
  </si>
  <si>
    <t>TALBROSENG</t>
  </si>
  <si>
    <t>Competent Automobiles Company Ltd</t>
  </si>
  <si>
    <t>COMPEAU</t>
  </si>
  <si>
    <t>Le Merite Exports Ltd</t>
  </si>
  <si>
    <t>LEMERITE</t>
  </si>
  <si>
    <t>Sejal Glass Ltd</t>
  </si>
  <si>
    <t>SEJALLTD</t>
  </si>
  <si>
    <t>Lancor Holdings Ltd</t>
  </si>
  <si>
    <t>LANCORHOL</t>
  </si>
  <si>
    <t>Atlantaa Ltd</t>
  </si>
  <si>
    <t>ATLANTAA</t>
  </si>
  <si>
    <t>Canarys Automations Ltd</t>
  </si>
  <si>
    <t>CANARYS</t>
  </si>
  <si>
    <t>Indian Toners &amp; Developers Ltd</t>
  </si>
  <si>
    <t>INDTONER</t>
  </si>
  <si>
    <t>Lorenzini Apparels Ltd</t>
  </si>
  <si>
    <t>LAL</t>
  </si>
  <si>
    <t>S &amp; S Power Switchgear Ltd</t>
  </si>
  <si>
    <t>S&amp;SPOWER</t>
  </si>
  <si>
    <t>Euro India Fresh Foods Ltd</t>
  </si>
  <si>
    <t>EIFFL</t>
  </si>
  <si>
    <t>Waterbase Ltd</t>
  </si>
  <si>
    <t>WATERBASE</t>
  </si>
  <si>
    <t>Jhaveri Credits and Capital Ltd</t>
  </si>
  <si>
    <t>JHACC</t>
  </si>
  <si>
    <t>Naga Dhunseri Group Ltd</t>
  </si>
  <si>
    <t>NDGL</t>
  </si>
  <si>
    <t>Shradha Infraprojects Ltd</t>
  </si>
  <si>
    <t>SHRADHA</t>
  </si>
  <si>
    <t>Gennex Laboratories Ltd</t>
  </si>
  <si>
    <t>GENNEX</t>
  </si>
  <si>
    <t>Dindigul Farm Product Ltd</t>
  </si>
  <si>
    <t>DFPL</t>
  </si>
  <si>
    <t>Manomay Tex India Ltd</t>
  </si>
  <si>
    <t>MANOMAY</t>
  </si>
  <si>
    <t>Digikore Studios Ltd</t>
  </si>
  <si>
    <t>DIGIKORE</t>
  </si>
  <si>
    <t>BGR Energy Systems Ltd</t>
  </si>
  <si>
    <t>BGRENERGY</t>
  </si>
  <si>
    <t>Apollo Finvest (India) Ltd</t>
  </si>
  <si>
    <t>APOLLOFI</t>
  </si>
  <si>
    <t>Medico Remedies Ltd</t>
  </si>
  <si>
    <t>MEDICO</t>
  </si>
  <si>
    <t>Vadilal Enterprises Ltd</t>
  </si>
  <si>
    <t>VADILENT</t>
  </si>
  <si>
    <t>Avonmore Capital &amp; Management Services Ltd</t>
  </si>
  <si>
    <t>AVONMORE</t>
  </si>
  <si>
    <t>Kalyani Cast-Tech Ltd</t>
  </si>
  <si>
    <t>KALYANI</t>
  </si>
  <si>
    <t>Omax Autos Ltd</t>
  </si>
  <si>
    <t>OMAXAUTO</t>
  </si>
  <si>
    <t>Premier Roadlines Ltd</t>
  </si>
  <si>
    <t>PRLIND</t>
  </si>
  <si>
    <t>Sadhav Shipping Ltd</t>
  </si>
  <si>
    <t>SADHAV</t>
  </si>
  <si>
    <t>Indowind Energy Ltd</t>
  </si>
  <si>
    <t>INDOWIND</t>
  </si>
  <si>
    <t>Ruchi Infrastructure Ltd</t>
  </si>
  <si>
    <t>RUCHINFRA</t>
  </si>
  <si>
    <t>Infinium Pharmachem Ltd</t>
  </si>
  <si>
    <t>INFINIUM</t>
  </si>
  <si>
    <t>Jay Shree Tea and Industries Ltd</t>
  </si>
  <si>
    <t>JAYSREETEA</t>
  </si>
  <si>
    <t>Crayons Advertising Ltd</t>
  </si>
  <si>
    <t>CRAYONS</t>
  </si>
  <si>
    <t>Goldstar Power Ltd</t>
  </si>
  <si>
    <t>GOLDSTAR</t>
  </si>
  <si>
    <t>Multibase India Ltd</t>
  </si>
  <si>
    <t>MULTIBASE</t>
  </si>
  <si>
    <t>Rox Hi-Tech Ltd</t>
  </si>
  <si>
    <t>ROXHITECH</t>
  </si>
  <si>
    <t>RKEC Projects Ltd</t>
  </si>
  <si>
    <t>RKEC</t>
  </si>
  <si>
    <t>Fluidomat Ltd</t>
  </si>
  <si>
    <t>FLUIDOM</t>
  </si>
  <si>
    <t>Indian Terrain Fashions Ltd</t>
  </si>
  <si>
    <t>INDTERRAIN</t>
  </si>
  <si>
    <t>Purple Finance Ltd</t>
  </si>
  <si>
    <t>PURPLEFIN</t>
  </si>
  <si>
    <t>Generic Engineering Construction and Projects Ltd</t>
  </si>
  <si>
    <t>GENCON</t>
  </si>
  <si>
    <t>India Finsec Ltd</t>
  </si>
  <si>
    <t>IFINSEC</t>
  </si>
  <si>
    <t>Magnum Ventures Ltd</t>
  </si>
  <si>
    <t>MAGNUM</t>
  </si>
  <si>
    <t>Crown Lifters Ltd</t>
  </si>
  <si>
    <t>CROWN</t>
  </si>
  <si>
    <t>NDL Ventures Ltd</t>
  </si>
  <si>
    <t>NDLVENTURE</t>
  </si>
  <si>
    <t>Murudeshwar Ceramics Ltd</t>
  </si>
  <si>
    <t>MURUDCERA</t>
  </si>
  <si>
    <t>Bannari Amman Spinning Mills Ltd</t>
  </si>
  <si>
    <t>BASML</t>
  </si>
  <si>
    <t>Axis Gold ETF</t>
  </si>
  <si>
    <t>AXISGOLD</t>
  </si>
  <si>
    <t>Navkar Urbanstructure Ltd</t>
  </si>
  <si>
    <t>NAVKAR</t>
  </si>
  <si>
    <t>Vishwaraj Sugar Industries Ltd</t>
  </si>
  <si>
    <t>VISHWARAJ</t>
  </si>
  <si>
    <t>Rudrabhishek Enterprises Ltd</t>
  </si>
  <si>
    <t>REPL</t>
  </si>
  <si>
    <t>Konstelec Engineers Ltd</t>
  </si>
  <si>
    <t>KONSTELEC</t>
  </si>
  <si>
    <t>Captain Polyplast Ltd</t>
  </si>
  <si>
    <t>CPL</t>
  </si>
  <si>
    <t>Binny Ltd</t>
  </si>
  <si>
    <t>BINNY</t>
  </si>
  <si>
    <t>Shri Venkatesh Refineries Ltd</t>
  </si>
  <si>
    <t>SVRL</t>
  </si>
  <si>
    <t>Smartlink Holdings Ltd</t>
  </si>
  <si>
    <t>SMARTLINK</t>
  </si>
  <si>
    <t>PPAP Automotive Ltd</t>
  </si>
  <si>
    <t>PPAP</t>
  </si>
  <si>
    <t>Anlon Technology Solutions Ltd</t>
  </si>
  <si>
    <t>ANLON</t>
  </si>
  <si>
    <t>Shree Rama Newsprint Ltd</t>
  </si>
  <si>
    <t>RAMANEWS</t>
  </si>
  <si>
    <t>Robust Hotels Ltd</t>
  </si>
  <si>
    <t>RHL</t>
  </si>
  <si>
    <t>Visa Steel Ltd</t>
  </si>
  <si>
    <t>VISASTEEL</t>
  </si>
  <si>
    <t>IIRM Holdings India Ltd</t>
  </si>
  <si>
    <t>IIRM</t>
  </si>
  <si>
    <t>Prime Industries Ltd</t>
  </si>
  <si>
    <t>PRIMIND</t>
  </si>
  <si>
    <t>Il&amp;Fs Engineering and Construction Company Ltd</t>
  </si>
  <si>
    <t>IL&amp;FSENGG</t>
  </si>
  <si>
    <t>Uday Jewellery Industries Ltd</t>
  </si>
  <si>
    <t>UDAYJEW</t>
  </si>
  <si>
    <t>Commercial Syn Bags Ltd</t>
  </si>
  <si>
    <t>COMSYN</t>
  </si>
  <si>
    <t>Take Solutions Ltd</t>
  </si>
  <si>
    <t>TAKE</t>
  </si>
  <si>
    <t>P.E. Analytics Ltd</t>
  </si>
  <si>
    <t>PROPEQUITY</t>
  </si>
  <si>
    <t>McLeod Russel India Ltd</t>
  </si>
  <si>
    <t>MCLEODRUSS</t>
  </si>
  <si>
    <t>Global Vectra Helicorp Ltd</t>
  </si>
  <si>
    <t>GLOBALVECT</t>
  </si>
  <si>
    <t>Rane Engine Valve Ltd</t>
  </si>
  <si>
    <t>RANEENGINE</t>
  </si>
  <si>
    <t>Vintron Informatics Ltd</t>
  </si>
  <si>
    <t>VINTRON</t>
  </si>
  <si>
    <t>Hindustan Organic Chemicals Ltd</t>
  </si>
  <si>
    <t>HOCL</t>
  </si>
  <si>
    <t>Shri Dinesh Mills Ltd</t>
  </si>
  <si>
    <t>SHRIDINE</t>
  </si>
  <si>
    <t>Natural Capsules Ltd</t>
  </si>
  <si>
    <t>NATCAPSUQ</t>
  </si>
  <si>
    <t>Alphageo (India) Ltd</t>
  </si>
  <si>
    <t>ALPHAGEO</t>
  </si>
  <si>
    <t>POCL Enterprises Ltd</t>
  </si>
  <si>
    <t>POEL</t>
  </si>
  <si>
    <t>Osia Hyper Retail Ltd</t>
  </si>
  <si>
    <t>OSIAHYPER</t>
  </si>
  <si>
    <t>KPT Industries Ltd</t>
  </si>
  <si>
    <t>KPT</t>
  </si>
  <si>
    <t>Royal India Corporation Ltd</t>
  </si>
  <si>
    <t>ROYALIND</t>
  </si>
  <si>
    <t>Caspian Corporate Services Ltd</t>
  </si>
  <si>
    <t>CASPIAN</t>
  </si>
  <si>
    <t>DCG Cables &amp; Wires Ltd</t>
  </si>
  <si>
    <t>DCG</t>
  </si>
  <si>
    <t>Maral Overseas Ltd</t>
  </si>
  <si>
    <t>MARALOVER</t>
  </si>
  <si>
    <t>Akanksha Power and Infrastructure Ltd</t>
  </si>
  <si>
    <t>AKANKSHA</t>
  </si>
  <si>
    <t>Electrical Components &amp; Equipment</t>
  </si>
  <si>
    <t>Duroply Industries Ltd</t>
  </si>
  <si>
    <t>DUROPLY</t>
  </si>
  <si>
    <t>Gujarat Apollo Industries Ltd</t>
  </si>
  <si>
    <t>GUJAPOLLO</t>
  </si>
  <si>
    <t>E Factor Experiences Ltd</t>
  </si>
  <si>
    <t>EFACTOR</t>
  </si>
  <si>
    <t>Axis Nifty AAA Bond Plus SDL Apr 2026 50:50 ETF</t>
  </si>
  <si>
    <t>AXISBPSETF</t>
  </si>
  <si>
    <t>Sundaram Brake Linings Ltd</t>
  </si>
  <si>
    <t>SUNDRMBRAK</t>
  </si>
  <si>
    <t>Lords Chloro Alkali Ltd</t>
  </si>
  <si>
    <t>LORDSCHLO</t>
  </si>
  <si>
    <t>Asian Hotels (North) Ltd</t>
  </si>
  <si>
    <t>ASIANHOTNR</t>
  </si>
  <si>
    <t>Alphalogic Industries Ltd</t>
  </si>
  <si>
    <t>ALPHAIND</t>
  </si>
  <si>
    <t>Comfort Intech Ltd</t>
  </si>
  <si>
    <t>COMFINTE</t>
  </si>
  <si>
    <t>Graviss Hospitality Ltd</t>
  </si>
  <si>
    <t>GRAVISSHO</t>
  </si>
  <si>
    <t>Mercantile Ventures Ltd</t>
  </si>
  <si>
    <t>MERCANTILE</t>
  </si>
  <si>
    <t>Aurangabad Distillery Ltd</t>
  </si>
  <si>
    <t>AURDIS</t>
  </si>
  <si>
    <t>Thomas Scott (India) Ltd</t>
  </si>
  <si>
    <t>THOMASCOTT</t>
  </si>
  <si>
    <t>Bemco Hydraulics Ltd</t>
  </si>
  <si>
    <t>BEMHY</t>
  </si>
  <si>
    <t>ABM Knowledgeware Ltd</t>
  </si>
  <si>
    <t>ABMKNO</t>
  </si>
  <si>
    <t>SBEC Sugar Ltd</t>
  </si>
  <si>
    <t>SBECSUG</t>
  </si>
  <si>
    <t>Par Drugs and Chemicals Ltd</t>
  </si>
  <si>
    <t>PAR</t>
  </si>
  <si>
    <t>On Door Concepts Ltd</t>
  </si>
  <si>
    <t>ONDOOR</t>
  </si>
  <si>
    <t>Retail - Online</t>
  </si>
  <si>
    <t>Kaka Industries Ltd</t>
  </si>
  <si>
    <t>KAKA</t>
  </si>
  <si>
    <t>Cords Cable Industries Ltd</t>
  </si>
  <si>
    <t>CORDSCABLE</t>
  </si>
  <si>
    <t>Bambino Agro Industries Ltd</t>
  </si>
  <si>
    <t>BAMBINO</t>
  </si>
  <si>
    <t>Standard Capital Markets Ltd</t>
  </si>
  <si>
    <t>STANCAP</t>
  </si>
  <si>
    <t>Maagh Advertising and Marketing Services Ltd</t>
  </si>
  <si>
    <t>MAAGHADV</t>
  </si>
  <si>
    <t>Amba Enterprises Ltd</t>
  </si>
  <si>
    <t>AEL</t>
  </si>
  <si>
    <t>UMA Exports Ltd</t>
  </si>
  <si>
    <t>UMAEXPORTS</t>
  </si>
  <si>
    <t>Chemtech Industrial Valves Ltd</t>
  </si>
  <si>
    <t>CHEMTECH</t>
  </si>
  <si>
    <t>Nitiraj Engineers Ltd</t>
  </si>
  <si>
    <t>NITIRAJ</t>
  </si>
  <si>
    <t>Sona Machinery Ltd</t>
  </si>
  <si>
    <t>SONAMAC</t>
  </si>
  <si>
    <t>Megastar Foods Ltd</t>
  </si>
  <si>
    <t>MEGASTAR</t>
  </si>
  <si>
    <t>Empower India Ltd</t>
  </si>
  <si>
    <t>EMPOWER</t>
  </si>
  <si>
    <t>Chatha Foods Ltd</t>
  </si>
  <si>
    <t>CHATHA</t>
  </si>
  <si>
    <t>Starteck Finance Ltd</t>
  </si>
  <si>
    <t>STARTECK</t>
  </si>
  <si>
    <t>Infollion Research Services Ltd</t>
  </si>
  <si>
    <t>INFOLLION</t>
  </si>
  <si>
    <t>Sharda Ispat Ltd</t>
  </si>
  <si>
    <t>SHRDAIS</t>
  </si>
  <si>
    <t>Welspun Investments and Commercials Ltd</t>
  </si>
  <si>
    <t>WELINV</t>
  </si>
  <si>
    <t>Jay Ushin Ltd</t>
  </si>
  <si>
    <t>JAYUSH</t>
  </si>
  <si>
    <t>Equippp Social Impact Technologies Ltd</t>
  </si>
  <si>
    <t>EQUIPPP</t>
  </si>
  <si>
    <t xml:space="preserve"> IT Services &amp; Consulting</t>
  </si>
  <si>
    <t>Loyal Textile Mills Ltd</t>
  </si>
  <si>
    <t>LOYALTEX</t>
  </si>
  <si>
    <t>MK Exim (India) Ltd</t>
  </si>
  <si>
    <t>MKEXIM</t>
  </si>
  <si>
    <t>Star Delta Transformers Ltd</t>
  </si>
  <si>
    <t>STARDELTA</t>
  </si>
  <si>
    <t>Mirae Asset Nifty 50 ETF</t>
  </si>
  <si>
    <t>NIFTYETF</t>
  </si>
  <si>
    <t>Ceenik Exports (India) Ltd</t>
  </si>
  <si>
    <t>CEENIK</t>
  </si>
  <si>
    <t>Supreme Infrastructure India Ltd</t>
  </si>
  <si>
    <t>SUPREMEINF</t>
  </si>
  <si>
    <t>Inventure Growth &amp; Securities Ltd</t>
  </si>
  <si>
    <t>INVENTURE</t>
  </si>
  <si>
    <t>Indo Thai Securities Ltd</t>
  </si>
  <si>
    <t>INDOTHAI</t>
  </si>
  <si>
    <t>Investment &amp; Precision Castings Ltd</t>
  </si>
  <si>
    <t>INVPRECQ</t>
  </si>
  <si>
    <t>LGB Forge Ltd</t>
  </si>
  <si>
    <t>LGBFORGE</t>
  </si>
  <si>
    <t>Madhav Infra Projects Ltd</t>
  </si>
  <si>
    <t>MADHAVIPL</t>
  </si>
  <si>
    <t>Paragon Fine &amp; Speciality Chemical Ltd</t>
  </si>
  <si>
    <t>PARAGON</t>
  </si>
  <si>
    <t>Sunshine Capital Ltd</t>
  </si>
  <si>
    <t>SCL</t>
  </si>
  <si>
    <t>Nureca Ltd</t>
  </si>
  <si>
    <t>NURECA</t>
  </si>
  <si>
    <t>Baheti Recycling Industries Ltd</t>
  </si>
  <si>
    <t>BAHETI</t>
  </si>
  <si>
    <t>Zeal Global Services Ltd</t>
  </si>
  <si>
    <t>ZEAL</t>
  </si>
  <si>
    <t>Aaron Industries Ltd</t>
  </si>
  <si>
    <t>AARON</t>
  </si>
  <si>
    <t>India Gelatine &amp; Chemicals Ltd</t>
  </si>
  <si>
    <t>INDGELA</t>
  </si>
  <si>
    <t>Yash Optics &amp; Lens Ltd</t>
  </si>
  <si>
    <t>YASHOPTICS</t>
  </si>
  <si>
    <t>Kanoria Energy &amp; Infrastructure Limited</t>
  </si>
  <si>
    <t>KEIL</t>
  </si>
  <si>
    <t>ASI Industries Ltd</t>
  </si>
  <si>
    <t>ASIIL</t>
  </si>
  <si>
    <t>VTM Ltd</t>
  </si>
  <si>
    <t>VTMLTD</t>
  </si>
  <si>
    <t>Channel Nine Entertainment Ltd</t>
  </si>
  <si>
    <t>CNEL</t>
  </si>
  <si>
    <t>Brahmaputra Infrastructure Ltd</t>
  </si>
  <si>
    <t>BRAHMINFRA</t>
  </si>
  <si>
    <t>Brady And Morris Engineering Co Ltd</t>
  </si>
  <si>
    <t>BRADYM</t>
  </si>
  <si>
    <t>Ravinder Heights Ltd</t>
  </si>
  <si>
    <t>RVHL</t>
  </si>
  <si>
    <t>Bhilwara Technical Textiles Ltd</t>
  </si>
  <si>
    <t>BTTL</t>
  </si>
  <si>
    <t>Mangalam Seeds Ltd</t>
  </si>
  <si>
    <t>MSL</t>
  </si>
  <si>
    <t>Ashapuri Gold Ornament Ltd</t>
  </si>
  <si>
    <t>AGOL</t>
  </si>
  <si>
    <t>Pil Italica Lifestyle Ltd</t>
  </si>
  <si>
    <t>PILITA</t>
  </si>
  <si>
    <t>RRIL Ltd</t>
  </si>
  <si>
    <t>RRIL</t>
  </si>
  <si>
    <t>North Eastern Carrying Corporation Ltd</t>
  </si>
  <si>
    <t>NECCLTD</t>
  </si>
  <si>
    <t>Ginni Filaments Ltd</t>
  </si>
  <si>
    <t>GINNIFILA</t>
  </si>
  <si>
    <t>G M Polyplast Ltd</t>
  </si>
  <si>
    <t>GMPL</t>
  </si>
  <si>
    <t>Arham Technologies Ltd</t>
  </si>
  <si>
    <t>ARHAM</t>
  </si>
  <si>
    <t>Trejhara Solutions Ltd</t>
  </si>
  <si>
    <t>TREJHARA</t>
  </si>
  <si>
    <t>A B Infrabuild Ltd</t>
  </si>
  <si>
    <t>ABINFRA</t>
  </si>
  <si>
    <t>IL&amp;FS Transportation Networks Ltd</t>
  </si>
  <si>
    <t>IL&amp;FSTRANS</t>
  </si>
  <si>
    <t>delaPlex Ltd</t>
  </si>
  <si>
    <t>DELAPLEX</t>
  </si>
  <si>
    <t>Available Finance Ltd</t>
  </si>
  <si>
    <t>AVAILFC</t>
  </si>
  <si>
    <t>DEV Information Technology Ltd</t>
  </si>
  <si>
    <t>DEVIT</t>
  </si>
  <si>
    <t>CWD Limited</t>
  </si>
  <si>
    <t>CWD</t>
  </si>
  <si>
    <t>Aashka Hospitals Ltd</t>
  </si>
  <si>
    <t>AASHKA</t>
  </si>
  <si>
    <t>Prime Fresh Ltd</t>
  </si>
  <si>
    <t>PRIMEFRESH</t>
  </si>
  <si>
    <t>CAPTAIN PIPES Ltd</t>
  </si>
  <si>
    <t>CAPPIPES</t>
  </si>
  <si>
    <t>VETO Switch Gears And Cables Ltd</t>
  </si>
  <si>
    <t>VETO</t>
  </si>
  <si>
    <t>Shree Ajit Pulp and Paper Ltd</t>
  </si>
  <si>
    <t>SAPPL</t>
  </si>
  <si>
    <t>Prithvi Exchange (India) Ltd</t>
  </si>
  <si>
    <t>PRITHVIEXCH</t>
  </si>
  <si>
    <t>JSL Industries Ltd</t>
  </si>
  <si>
    <t>JSLINDL</t>
  </si>
  <si>
    <t>Maruti Infrastructure Ltd</t>
  </si>
  <si>
    <t>MAINFRA</t>
  </si>
  <si>
    <t>Seacoast Shipping Services Ltd</t>
  </si>
  <si>
    <t>SEACOAST</t>
  </si>
  <si>
    <t>Divine Power Energy Ltd</t>
  </si>
  <si>
    <t>DPEL</t>
  </si>
  <si>
    <t>Veer Global Infraconstruction Ltd</t>
  </si>
  <si>
    <t>VGIL</t>
  </si>
  <si>
    <t>Shri Bajrang Alliance Ltd</t>
  </si>
  <si>
    <t>SHBAJRG</t>
  </si>
  <si>
    <t>Sarthak Metals Ltd</t>
  </si>
  <si>
    <t>SMLT</t>
  </si>
  <si>
    <t>Evexia Lifecare Ltd</t>
  </si>
  <si>
    <t>EVEXIA</t>
  </si>
  <si>
    <t>Tirupati Forge Ltd</t>
  </si>
  <si>
    <t>TIRUPATIFL</t>
  </si>
  <si>
    <t>Confidence Futuristic Energetech Ltd</t>
  </si>
  <si>
    <t>CFEL</t>
  </si>
  <si>
    <t>Noida Toll Bridge Company Ltd</t>
  </si>
  <si>
    <t>NOIDATOLL</t>
  </si>
  <si>
    <t>RDB Realty &amp; Infrastructure Ltd</t>
  </si>
  <si>
    <t>RDBRIL</t>
  </si>
  <si>
    <t>Aksharchem (India) Ltd</t>
  </si>
  <si>
    <t>AKSHARCHEM</t>
  </si>
  <si>
    <t>Denis Chem Lab Ltd</t>
  </si>
  <si>
    <t>DENISCHEM</t>
  </si>
  <si>
    <t>Coral Laboratories Ltd</t>
  </si>
  <si>
    <t>CORALAB</t>
  </si>
  <si>
    <t>Sanjivani Paranteral Ltd</t>
  </si>
  <si>
    <t>SANJIVIN</t>
  </si>
  <si>
    <t>Neelamalai Agro Industries Ltd</t>
  </si>
  <si>
    <t>NEAGI</t>
  </si>
  <si>
    <t>Sicagen India Ltd</t>
  </si>
  <si>
    <t>SICAGEN</t>
  </si>
  <si>
    <t>Hindcon Chemicals Ltd</t>
  </si>
  <si>
    <t>HINDCON</t>
  </si>
  <si>
    <t>Rajshree Polypack Ltd</t>
  </si>
  <si>
    <t>RPPL</t>
  </si>
  <si>
    <t>Delphi World Money Ltd</t>
  </si>
  <si>
    <t>DELPHIFX</t>
  </si>
  <si>
    <t>Zee Learn Ltd</t>
  </si>
  <si>
    <t>ZEELEARN</t>
  </si>
  <si>
    <t>Lagnam Spintex Ltd</t>
  </si>
  <si>
    <t>LAGNAM</t>
  </si>
  <si>
    <t>Paul Merchants Ltd</t>
  </si>
  <si>
    <t>PML</t>
  </si>
  <si>
    <t>KCK Industries Ltd</t>
  </si>
  <si>
    <t>KCK</t>
  </si>
  <si>
    <t>Tembo Global Industries Ltd</t>
  </si>
  <si>
    <t>TEMBO</t>
  </si>
  <si>
    <t>Bhatia Communications &amp; Retail (India) Ltd</t>
  </si>
  <si>
    <t>BHATIA</t>
  </si>
  <si>
    <t>Sayaji Hotels (Pune) Ltd</t>
  </si>
  <si>
    <t>SHPLPUNE</t>
  </si>
  <si>
    <t>GSS Infotech Ltd</t>
  </si>
  <si>
    <t>GSS</t>
  </si>
  <si>
    <t>Pune E - Stock Broking Ltd</t>
  </si>
  <si>
    <t>PESB</t>
  </si>
  <si>
    <t>Indrayani Biotech Ltd</t>
  </si>
  <si>
    <t>INDRANIB</t>
  </si>
  <si>
    <t>Bimetal Bearings Ltd</t>
  </si>
  <si>
    <t>BIMETAL</t>
  </si>
  <si>
    <t>Storage Technologies and Automation Ltd</t>
  </si>
  <si>
    <t>STAL</t>
  </si>
  <si>
    <t>T T Ltd</t>
  </si>
  <si>
    <t>TTL</t>
  </si>
  <si>
    <t>Panchsheel Organics Ltd</t>
  </si>
  <si>
    <t>PANCHSHEEL</t>
  </si>
  <si>
    <t>SMS Lifesciences India Ltd</t>
  </si>
  <si>
    <t>SMSLIFE</t>
  </si>
  <si>
    <t>Shree Vasu Logistics Ltd</t>
  </si>
  <si>
    <t>SVLL</t>
  </si>
  <si>
    <t>Kimia Biosciences Ltd</t>
  </si>
  <si>
    <t>KIMIABL</t>
  </si>
  <si>
    <t>Signet Industries Ltd</t>
  </si>
  <si>
    <t>SIGIND</t>
  </si>
  <si>
    <t>Coral India Finance and Housing Ltd</t>
  </si>
  <si>
    <t>CORALFINAC</t>
  </si>
  <si>
    <t>QMS Medical Allied Services Ltd</t>
  </si>
  <si>
    <t>QMSMEDI</t>
  </si>
  <si>
    <t>Beacon Trusteeship Ltd</t>
  </si>
  <si>
    <t>BEACON</t>
  </si>
  <si>
    <t>RDB Rasayans Ltd</t>
  </si>
  <si>
    <t>RDBRL</t>
  </si>
  <si>
    <t>Techknowgreen Solutions Ltd</t>
  </si>
  <si>
    <t>TECHKGREEN</t>
  </si>
  <si>
    <t>Rajshree Sugars &amp; Chemicals Ltd</t>
  </si>
  <si>
    <t>RAJSREESUG</t>
  </si>
  <si>
    <t>Vardhman Polytex Ltd</t>
  </si>
  <si>
    <t>VARDMNPOLY</t>
  </si>
  <si>
    <t>Super House Ltd</t>
  </si>
  <si>
    <t>SUPERHOUSE</t>
  </si>
  <si>
    <t>Cambridge Technology Enterprises Ltd</t>
  </si>
  <si>
    <t>CTE</t>
  </si>
  <si>
    <t>Nirman Agri Genetics Ltd</t>
  </si>
  <si>
    <t>NIRMAN</t>
  </si>
  <si>
    <t>Sanmit Infra Ltd</t>
  </si>
  <si>
    <t>SANINFRA</t>
  </si>
  <si>
    <t>Lloyds Luxuries Ltd</t>
  </si>
  <si>
    <t>LLOYDS</t>
  </si>
  <si>
    <t>Ajanta Soya Ltd</t>
  </si>
  <si>
    <t>AJANTSOY</t>
  </si>
  <si>
    <t>Nettlinx Ltd</t>
  </si>
  <si>
    <t>NETTLINX</t>
  </si>
  <si>
    <t>Sizemasters Technology Ltd</t>
  </si>
  <si>
    <t>SIZEMASTER</t>
  </si>
  <si>
    <t>Umang Dairies Ltd</t>
  </si>
  <si>
    <t>UMANGDAIRY</t>
  </si>
  <si>
    <t>SAB Industries Ltd</t>
  </si>
  <si>
    <t>SAB</t>
  </si>
  <si>
    <t>Spectrum Talent Management Ltd</t>
  </si>
  <si>
    <t>SPECTSTM</t>
  </si>
  <si>
    <t>Asian Hotels (East) Ltd</t>
  </si>
  <si>
    <t>AHLEAST</t>
  </si>
  <si>
    <t>Maximus International Ltd</t>
  </si>
  <si>
    <t>MAXIMUS</t>
  </si>
  <si>
    <t>Modern Threads (India) Ltd</t>
  </si>
  <si>
    <t>MODTHREAD</t>
  </si>
  <si>
    <t>Panasonic Carbon India Co Ltd</t>
  </si>
  <si>
    <t>PANCARBON</t>
  </si>
  <si>
    <t>IP Rings Ltd</t>
  </si>
  <si>
    <t>IPRINGLTD</t>
  </si>
  <si>
    <t>Raghuvansh Agrofarms Ltd</t>
  </si>
  <si>
    <t>RAFL</t>
  </si>
  <si>
    <t>LA Tim Metal &amp; Industries Ltd</t>
  </si>
  <si>
    <t>LATIMMETAL</t>
  </si>
  <si>
    <t>Jullundur Motor Agency (Delhi) Ltd</t>
  </si>
  <si>
    <t>JMA</t>
  </si>
  <si>
    <t>ShreeOswal Seeds and Chemicals Ltd</t>
  </si>
  <si>
    <t>OSWALSEEDS</t>
  </si>
  <si>
    <t>A B Cotspin India Ltd</t>
  </si>
  <si>
    <t>ABCOTS</t>
  </si>
  <si>
    <t>SBI Nifty Bank ETF</t>
  </si>
  <si>
    <t>SETFNIFBK</t>
  </si>
  <si>
    <t>Maha Rashtra Apex Corporation Ltd</t>
  </si>
  <si>
    <t>MAHAPEXLTD</t>
  </si>
  <si>
    <t>IVP Ltd</t>
  </si>
  <si>
    <t>IVP</t>
  </si>
  <si>
    <t>Modi Rubber Ltd</t>
  </si>
  <si>
    <t>MODIRUBBER</t>
  </si>
  <si>
    <t>Narmada Gelatines Ltd</t>
  </si>
  <si>
    <t>SHAWGELTIN</t>
  </si>
  <si>
    <t>National Plastic Technologies Ltd</t>
  </si>
  <si>
    <t>NATPLASTI</t>
  </si>
  <si>
    <t>Maxposure Ltd</t>
  </si>
  <si>
    <t>MAXPOSURE</t>
  </si>
  <si>
    <t>PG Foils Ltd</t>
  </si>
  <si>
    <t>PGFOILQ</t>
  </si>
  <si>
    <t>Quest Laboratories Ltd</t>
  </si>
  <si>
    <t>QUESTLAB</t>
  </si>
  <si>
    <t>SAH Polymers Ltd</t>
  </si>
  <si>
    <t>SAH</t>
  </si>
  <si>
    <t>Parin Furniture Ltd</t>
  </si>
  <si>
    <t>PARIN</t>
  </si>
  <si>
    <t>Rulka Electricals Ltd</t>
  </si>
  <si>
    <t>RULKA</t>
  </si>
  <si>
    <t>ICICI Prudential Nifty 100 Low Vol 30 ETF</t>
  </si>
  <si>
    <t>LOWVOLIETF</t>
  </si>
  <si>
    <t>Regis Industries Ltd</t>
  </si>
  <si>
    <t>REGIS</t>
  </si>
  <si>
    <t>WAA Solar Ltd</t>
  </si>
  <si>
    <t>WAA</t>
  </si>
  <si>
    <t>Lactose (India) Ltd</t>
  </si>
  <si>
    <t>LACTOSE</t>
  </si>
  <si>
    <t>Prajay Engineers Syndicate Ltd</t>
  </si>
  <si>
    <t>PRAENG</t>
  </si>
  <si>
    <t>Eco Friendly Food Processing Park Ltd</t>
  </si>
  <si>
    <t>EFPL</t>
  </si>
  <si>
    <t>Indiabulls Enterprises Ltd</t>
  </si>
  <si>
    <t>IEL</t>
  </si>
  <si>
    <t>Kanpur Plastipack Ltd</t>
  </si>
  <si>
    <t>KANPRPLA</t>
  </si>
  <si>
    <t>LOYAL EQUIPMENTS Ltd</t>
  </si>
  <si>
    <t>LOYAL</t>
  </si>
  <si>
    <t>Shiva Texyarn Ltd</t>
  </si>
  <si>
    <t>SHIVATEX</t>
  </si>
  <si>
    <t>GTL Ltd</t>
  </si>
  <si>
    <t>GTL</t>
  </si>
  <si>
    <t>Shradha AI Technologies Ltd</t>
  </si>
  <si>
    <t>SHRAAITECH</t>
  </si>
  <si>
    <t>Pmc Fincorp Ltd</t>
  </si>
  <si>
    <t>PMCFIN</t>
  </si>
  <si>
    <t>Supreme Holdings &amp; Hospitality (India) Ltd</t>
  </si>
  <si>
    <t>SUPREME</t>
  </si>
  <si>
    <t>Tirupati Starch &amp; Chemicals Ltd</t>
  </si>
  <si>
    <t>TIRUSTA</t>
  </si>
  <si>
    <t>KBC Global Ltd</t>
  </si>
  <si>
    <t>KBCGLOBAL</t>
  </si>
  <si>
    <t>Halder Venture Ltd</t>
  </si>
  <si>
    <t>HALDER</t>
  </si>
  <si>
    <t>Vital Chemtech Ltd</t>
  </si>
  <si>
    <t>VITAL</t>
  </si>
  <si>
    <t>Swastika Investmart Ltd</t>
  </si>
  <si>
    <t>SWASTIKA</t>
  </si>
  <si>
    <t>Alpine Housing Development Corporation Limited</t>
  </si>
  <si>
    <t>ALPINEHOU</t>
  </si>
  <si>
    <t>Diksat Transworld Ltd</t>
  </si>
  <si>
    <t>DIKSAT</t>
  </si>
  <si>
    <t>Brooks Laboratories Ltd</t>
  </si>
  <si>
    <t>BROOKS</t>
  </si>
  <si>
    <t>Cochin Minerals and Rutile Ltd</t>
  </si>
  <si>
    <t>COCHINM</t>
  </si>
  <si>
    <t>MITCON Consultancy &amp; Engineering Services Ltd</t>
  </si>
  <si>
    <t>MITCON</t>
  </si>
  <si>
    <t>Captain Technocast Ltd</t>
  </si>
  <si>
    <t>CTCL</t>
  </si>
  <si>
    <t>Odyssey Technologies Ltd</t>
  </si>
  <si>
    <t>ODYSSEY</t>
  </si>
  <si>
    <t>Rajnish Retail Ltd</t>
  </si>
  <si>
    <t>RRETAIL</t>
  </si>
  <si>
    <t>Radix Industries (India) Ltd</t>
  </si>
  <si>
    <t>RADIXIND</t>
  </si>
  <si>
    <t>Tips Films Ltd</t>
  </si>
  <si>
    <t>TIPSFILMS</t>
  </si>
  <si>
    <t>Shree Osfm E-Mobility Ltd</t>
  </si>
  <si>
    <t>SHREEOSFM</t>
  </si>
  <si>
    <t>Ratnabhumi Developers Ltd</t>
  </si>
  <si>
    <t>RATNABHUMI</t>
  </si>
  <si>
    <t>Atam Valves Ltd</t>
  </si>
  <si>
    <t>ATAM</t>
  </si>
  <si>
    <t>Shraddha Prime Projects Ltd</t>
  </si>
  <si>
    <t>SHRADDHA</t>
  </si>
  <si>
    <t>Vipul Organics Ltd</t>
  </si>
  <si>
    <t>VIPULORG</t>
  </si>
  <si>
    <t>Vibrant Global Capital Ltd</t>
  </si>
  <si>
    <t>VGCL</t>
  </si>
  <si>
    <t>Kalyani Forge Ltd</t>
  </si>
  <si>
    <t>KALYANIFRG</t>
  </si>
  <si>
    <t>Ramdevbaba Solvent Ltd</t>
  </si>
  <si>
    <t>RBS</t>
  </si>
  <si>
    <t>Oriental Carbon &amp; Chemicals Ltd</t>
  </si>
  <si>
    <t>OCCL</t>
  </si>
  <si>
    <t>Dhunseri Tea &amp; Industries Ltd</t>
  </si>
  <si>
    <t>DTIL</t>
  </si>
  <si>
    <t>Hindusthan National Glass And Industries Ltd</t>
  </si>
  <si>
    <t>HINDNATGLS</t>
  </si>
  <si>
    <t>Indian Wood Products Co Ltd</t>
  </si>
  <si>
    <t>IWP</t>
  </si>
  <si>
    <t>Organic Recycling Systems Ltd</t>
  </si>
  <si>
    <t>ORGANICREC</t>
  </si>
  <si>
    <t>AKI India Ltd</t>
  </si>
  <si>
    <t>AKI</t>
  </si>
  <si>
    <t>Samkrg Pistons and Rings Ltd</t>
  </si>
  <si>
    <t>SAMKRG</t>
  </si>
  <si>
    <t>Texmo Pipes and Products Ltd</t>
  </si>
  <si>
    <t>TEXMOPIPES</t>
  </si>
  <si>
    <t>Rajasthan Gases Ltd</t>
  </si>
  <si>
    <t>RAJGASES</t>
  </si>
  <si>
    <t>GVP Infotech Ltd</t>
  </si>
  <si>
    <t>GVPTECH</t>
  </si>
  <si>
    <t>Compucom Software Ltd</t>
  </si>
  <si>
    <t>COMPUSOFT</t>
  </si>
  <si>
    <t>Ducol Organics &amp; Colours Ltd</t>
  </si>
  <si>
    <t>DUCOL</t>
  </si>
  <si>
    <t>Mahalaxmi Rubtech Ltd</t>
  </si>
  <si>
    <t>MHLXMIRU</t>
  </si>
  <si>
    <t>Indbank Merchant Banking Services Ltd</t>
  </si>
  <si>
    <t>INDBANK</t>
  </si>
  <si>
    <t>Intrasoft Technologies Ltd</t>
  </si>
  <si>
    <t>ISFT</t>
  </si>
  <si>
    <t>Precision Electronics Ltd</t>
  </si>
  <si>
    <t>PRECISIO</t>
  </si>
  <si>
    <t>Dhruv Consultancy Services Ltd</t>
  </si>
  <si>
    <t>DHRUV</t>
  </si>
  <si>
    <t>Hemant Surgical Industries Ltd</t>
  </si>
  <si>
    <t>HSIL</t>
  </si>
  <si>
    <t>Madhusudan Masala Ltd</t>
  </si>
  <si>
    <t>MADHUSUDAN</t>
  </si>
  <si>
    <t>Aspinwall and Company Ltd</t>
  </si>
  <si>
    <t>ASPINWALL</t>
  </si>
  <si>
    <t>Gujarat State Financial Corp</t>
  </si>
  <si>
    <t>GUJSTATFIN</t>
  </si>
  <si>
    <t>Baid Finserv Ltd</t>
  </si>
  <si>
    <t>BAIDFIN</t>
  </si>
  <si>
    <t>LKP Finance Ltd</t>
  </si>
  <si>
    <t>LKPFIN</t>
  </si>
  <si>
    <t>Mangal Credit and Fincorp Ltd</t>
  </si>
  <si>
    <t>MANCREDIT</t>
  </si>
  <si>
    <t>DHP India Ltd</t>
  </si>
  <si>
    <t>DHPIND</t>
  </si>
  <si>
    <t>Nagpur Power and Industries Ltd</t>
  </si>
  <si>
    <t>NAGPI</t>
  </si>
  <si>
    <t>Sharp India Ltd</t>
  </si>
  <si>
    <t>SHARP</t>
  </si>
  <si>
    <t>Sadbhav Infrastructure Projects Ltd</t>
  </si>
  <si>
    <t>SADBHIN</t>
  </si>
  <si>
    <t>Wardwizard Foods and Beverages Ltd</t>
  </si>
  <si>
    <t>WARDWIZFBL</t>
  </si>
  <si>
    <t>Shri Balaji Valve Components Ltd</t>
  </si>
  <si>
    <t>SBVCL</t>
  </si>
  <si>
    <t>Homesfy Realty Ltd</t>
  </si>
  <si>
    <t>HOMESFY</t>
  </si>
  <si>
    <t>Cosmo Ferrites Ltd</t>
  </si>
  <si>
    <t>COSMOFE</t>
  </si>
  <si>
    <t>Setco Automotive Ltd</t>
  </si>
  <si>
    <t>SETCO</t>
  </si>
  <si>
    <t>Upsurge Seeds Of Agriculture Ltd</t>
  </si>
  <si>
    <t>USASEEDS</t>
  </si>
  <si>
    <t>JK Agri Genetics Ltd</t>
  </si>
  <si>
    <t>JK AGRI</t>
  </si>
  <si>
    <t>Jyoti Ltd</t>
  </si>
  <si>
    <t>JYOTI</t>
  </si>
  <si>
    <t>Phoenix Township Ltd</t>
  </si>
  <si>
    <t>PHOENIXTN</t>
  </si>
  <si>
    <t>Refex Renewables &amp; Infrastructure Ltd</t>
  </si>
  <si>
    <t>REFEXRENEW</t>
  </si>
  <si>
    <t>Shigan Quantum Technologies Ltd</t>
  </si>
  <si>
    <t>SHIGAN</t>
  </si>
  <si>
    <t>Mitsu Chem Plast Ltd</t>
  </si>
  <si>
    <t>MITSU</t>
  </si>
  <si>
    <t>Kesar Petroproducts Ltd</t>
  </si>
  <si>
    <t>KESARPE</t>
  </si>
  <si>
    <t>AMJ Land Holdings Ltd</t>
  </si>
  <si>
    <t>AMJLAND</t>
  </si>
  <si>
    <t>Airo Lam Ltd</t>
  </si>
  <si>
    <t>AIROLAM</t>
  </si>
  <si>
    <t>Indian Infotech and Software Ltd</t>
  </si>
  <si>
    <t>INDINFO</t>
  </si>
  <si>
    <t>Somi Conveyor Beltings Ltd</t>
  </si>
  <si>
    <t>SOMICONVEY</t>
  </si>
  <si>
    <t>Digicontent Ltd</t>
  </si>
  <si>
    <t>DGCONTENT</t>
  </si>
  <si>
    <t>Mason Infratech Ltd</t>
  </si>
  <si>
    <t>MASON</t>
  </si>
  <si>
    <t>Sudarshan Pharma Industries Ltd</t>
  </si>
  <si>
    <t>SUDARSHAN</t>
  </si>
  <si>
    <t>BSL Ltd</t>
  </si>
  <si>
    <t>BSL</t>
  </si>
  <si>
    <t>Niraj Cement Structurals Ltd</t>
  </si>
  <si>
    <t>NIRAJ</t>
  </si>
  <si>
    <t>Universal Autofoundry Ltd</t>
  </si>
  <si>
    <t>UNIAUTO</t>
  </si>
  <si>
    <t>Arvee Laboratories (India) Ltd</t>
  </si>
  <si>
    <t>ARVEE</t>
  </si>
  <si>
    <t>Hindprakash Industries Ltd</t>
  </si>
  <si>
    <t>HPIL</t>
  </si>
  <si>
    <t>Univastu India Ltd</t>
  </si>
  <si>
    <t>UNIVASTU</t>
  </si>
  <si>
    <t>Bafna Pharmaceuticals Ltd</t>
  </si>
  <si>
    <t>BAFNAPH</t>
  </si>
  <si>
    <t>Landmark Property Development Co Ltd</t>
  </si>
  <si>
    <t>LPDC</t>
  </si>
  <si>
    <t>Aartech Solonics Ltd</t>
  </si>
  <si>
    <t>AARTECH</t>
  </si>
  <si>
    <t>Zenith Exports Ltd</t>
  </si>
  <si>
    <t>ZENITHEXPO</t>
  </si>
  <si>
    <t>Dolfin Rubbers Ltd</t>
  </si>
  <si>
    <t>DOLFIN</t>
  </si>
  <si>
    <t>Samor Reality Ltd</t>
  </si>
  <si>
    <t>SAMOR</t>
  </si>
  <si>
    <t>Rts Power Corporation Ltd</t>
  </si>
  <si>
    <t>RTSPOWR</t>
  </si>
  <si>
    <t>Panyam Cements And Mineral Industrties Ltd</t>
  </si>
  <si>
    <t>PANCM</t>
  </si>
  <si>
    <t>Maheshwari Logistics Ltd</t>
  </si>
  <si>
    <t>MAHESHWARI</t>
  </si>
  <si>
    <t>Ducon Infratechnologies Ltd</t>
  </si>
  <si>
    <t>DUCON</t>
  </si>
  <si>
    <t>Hindustan Adhesives Ltd</t>
  </si>
  <si>
    <t>HINDADH</t>
  </si>
  <si>
    <t>Incredible Industries Ltd</t>
  </si>
  <si>
    <t>INCREDIBLE</t>
  </si>
  <si>
    <t>GIR Natureview Resorts Ltd</t>
  </si>
  <si>
    <t>GIRRESORTS</t>
  </si>
  <si>
    <t>Prima Plastics Ltd</t>
  </si>
  <si>
    <t>PRIMAPLA</t>
  </si>
  <si>
    <t>Sprayking Ltd</t>
  </si>
  <si>
    <t>SPRAYKING</t>
  </si>
  <si>
    <t>United Polyfab Gujarat Ltd</t>
  </si>
  <si>
    <t>UNITEDPOLY</t>
  </si>
  <si>
    <t>Kanchi Karpooram Ltd</t>
  </si>
  <si>
    <t>KANCHI</t>
  </si>
  <si>
    <t>Fonebox Retail Ltd</t>
  </si>
  <si>
    <t>FONEBOX</t>
  </si>
  <si>
    <t>Magna Electro Castings Ltd</t>
  </si>
  <si>
    <t>MAGNAELQ</t>
  </si>
  <si>
    <t>Aarvi Encon Ltd</t>
  </si>
  <si>
    <t>AARVI</t>
  </si>
  <si>
    <t>Coromandel Engineering Company Ltd</t>
  </si>
  <si>
    <t>COROENGG</t>
  </si>
  <si>
    <t>Rungta Irrigation Ltd</t>
  </si>
  <si>
    <t>RUNGTAIR</t>
  </si>
  <si>
    <t>United Nilgiri Tea Estates Company Ltd</t>
  </si>
  <si>
    <t>UNITEDTEA</t>
  </si>
  <si>
    <t>Deep Polymers Ltd</t>
  </si>
  <si>
    <t>DEEP</t>
  </si>
  <si>
    <t>Capital Trust Ltd</t>
  </si>
  <si>
    <t>CAPTRUST</t>
  </si>
  <si>
    <t>Alpa Laboratories Ltd</t>
  </si>
  <si>
    <t>ALPA</t>
  </si>
  <si>
    <t>Surat Trade and Mercantile Ltd</t>
  </si>
  <si>
    <t>SURATRAML</t>
  </si>
  <si>
    <t>Basant Agro Tech (India) Ltd</t>
  </si>
  <si>
    <t>BASANTGL</t>
  </si>
  <si>
    <t>Toyam Sports Ltd</t>
  </si>
  <si>
    <t>TOYAMSL</t>
  </si>
  <si>
    <t>Salasar Exteriors and Contour Ltd</t>
  </si>
  <si>
    <t>SECL</t>
  </si>
  <si>
    <t>Lovable Lingerie Ltd</t>
  </si>
  <si>
    <t>LOVABLE</t>
  </si>
  <si>
    <t>Aarnav Fashions Ltd</t>
  </si>
  <si>
    <t>AARNAV</t>
  </si>
  <si>
    <t>SAL Steel Ltd</t>
  </si>
  <si>
    <t>SALSTEEL</t>
  </si>
  <si>
    <t>Gayatri Rubbers and Chemicals Ltd</t>
  </si>
  <si>
    <t>GRCL</t>
  </si>
  <si>
    <t>Anmol India Ltd</t>
  </si>
  <si>
    <t>ANMOL</t>
  </si>
  <si>
    <t>Emmbi Industries Ltd</t>
  </si>
  <si>
    <t>EMMBI</t>
  </si>
  <si>
    <t>Dhoot Industrial Finance Ltd</t>
  </si>
  <si>
    <t>DHOOTIN</t>
  </si>
  <si>
    <t>BDH Industries Ltd</t>
  </si>
  <si>
    <t>BDH</t>
  </si>
  <si>
    <t>New Swan Multitech Ltd</t>
  </si>
  <si>
    <t>SWANAGRO</t>
  </si>
  <si>
    <t>Gillanders Arbuthnot &amp; Co Ltd</t>
  </si>
  <si>
    <t>GILLANDERS</t>
  </si>
  <si>
    <t>Century Extrusions Ltd</t>
  </si>
  <si>
    <t>CENTEXT</t>
  </si>
  <si>
    <t>Archidply Industries Ltd</t>
  </si>
  <si>
    <t>ARCHIDPLY</t>
  </si>
  <si>
    <t>Caprihans India Ltd</t>
  </si>
  <si>
    <t>CAPRIHANS</t>
  </si>
  <si>
    <t>Arihant Foundations &amp; Housing Ltd</t>
  </si>
  <si>
    <t>ARIHANT</t>
  </si>
  <si>
    <t>Metroglobal Ltd</t>
  </si>
  <si>
    <t>METROGLOBL</t>
  </si>
  <si>
    <t>Tulive Developers Ltd</t>
  </si>
  <si>
    <t>TULIVE</t>
  </si>
  <si>
    <t>Sel Manufacturing Company Ltd</t>
  </si>
  <si>
    <t>SELMC</t>
  </si>
  <si>
    <t>Worth Peripherals Ltd</t>
  </si>
  <si>
    <t>Weizmann Limited</t>
  </si>
  <si>
    <t>WEIZMANIND</t>
  </si>
  <si>
    <t>Aveer Foods Ltd</t>
  </si>
  <si>
    <t>AVEER</t>
  </si>
  <si>
    <t>RSD Finance Ltd</t>
  </si>
  <si>
    <t>RSDFIN</t>
  </si>
  <si>
    <t>Kaushalya Logistics Ltd</t>
  </si>
  <si>
    <t>KLL</t>
  </si>
  <si>
    <t>Ground Freight &amp; Logistics</t>
  </si>
  <si>
    <t>Duncan Engineering Ltd</t>
  </si>
  <si>
    <t>DUNCANENG</t>
  </si>
  <si>
    <t>Vaishali Pharma Ltd</t>
  </si>
  <si>
    <t>VAISHALI</t>
  </si>
  <si>
    <t>Housing Development and Infrastructure Ltd</t>
  </si>
  <si>
    <t>HDIL</t>
  </si>
  <si>
    <t>Bal Pharma Ltd</t>
  </si>
  <si>
    <t>BALPHARMA</t>
  </si>
  <si>
    <t>S V Global Mill Ltd</t>
  </si>
  <si>
    <t>SVGLOBAL</t>
  </si>
  <si>
    <t>Sotac Pharmaceuticals Ltd</t>
  </si>
  <si>
    <t>SOTAC</t>
  </si>
  <si>
    <t>J C T Ltd</t>
  </si>
  <si>
    <t>JCTLTD</t>
  </si>
  <si>
    <t>Manaksia Aluminium Co Ltd</t>
  </si>
  <si>
    <t>MANAKALUCO</t>
  </si>
  <si>
    <t>Unihealth Consultancy Ltd</t>
  </si>
  <si>
    <t>UNIHEALTH</t>
  </si>
  <si>
    <t>Silicon Rental Solutions Ltd</t>
  </si>
  <si>
    <t>SRSOLTD</t>
  </si>
  <si>
    <t>Diensten Tech Ltd</t>
  </si>
  <si>
    <t>DTL</t>
  </si>
  <si>
    <t>Surana Solar Ltd</t>
  </si>
  <si>
    <t>SURANASOL</t>
  </si>
  <si>
    <t>Total Transport Systems Ltd</t>
  </si>
  <si>
    <t>TOTAL</t>
  </si>
  <si>
    <t>Kovilpatti Lakshmi Roller Flour Mills Ltd</t>
  </si>
  <si>
    <t>KLRFM</t>
  </si>
  <si>
    <t>Hilton Metal Forging Ltd</t>
  </si>
  <si>
    <t>HILTON</t>
  </si>
  <si>
    <t>Semac Consultants Ltd</t>
  </si>
  <si>
    <t>SEMAC</t>
  </si>
  <si>
    <t>Priti International Ltd</t>
  </si>
  <si>
    <t>PRITI</t>
  </si>
  <si>
    <t>DRS Dilip Roadlines Ltd</t>
  </si>
  <si>
    <t>DRSDILIP</t>
  </si>
  <si>
    <t>Alacrity Securities Ltd</t>
  </si>
  <si>
    <t>ALSL</t>
  </si>
  <si>
    <t>Reliance Chemotex Industries Ltd</t>
  </si>
  <si>
    <t>RELCHEMQ</t>
  </si>
  <si>
    <t>Calcom Vision Ltd</t>
  </si>
  <si>
    <t>CALCOM</t>
  </si>
  <si>
    <t>Smruthi Organics Ltd</t>
  </si>
  <si>
    <t>SMRUTHIORG</t>
  </si>
  <si>
    <t>Accuracy Shipping Ltd</t>
  </si>
  <si>
    <t>ACCURACY</t>
  </si>
  <si>
    <t>B &amp; A Ltd</t>
  </si>
  <si>
    <t>BNALTD</t>
  </si>
  <si>
    <t>Zenith Steel Pipes &amp; Industries Ltd</t>
  </si>
  <si>
    <t>ZENITHSTL</t>
  </si>
  <si>
    <t>Galaxy Cloud Kitchens Ltd</t>
  </si>
  <si>
    <t>GCKL</t>
  </si>
  <si>
    <t>Krebs Biochemicals and Industries Ltd</t>
  </si>
  <si>
    <t>KREBSBIO</t>
  </si>
  <si>
    <t>South India Paper Mills Ltd</t>
  </si>
  <si>
    <t>STHINPA</t>
  </si>
  <si>
    <t>Radhe Developers (India) Ltd</t>
  </si>
  <si>
    <t>RADHEDE</t>
  </si>
  <si>
    <t>Avance Technologies Ltd</t>
  </si>
  <si>
    <t>AVANCE</t>
  </si>
  <si>
    <t>Dhatre Udyog Ltd</t>
  </si>
  <si>
    <t>DHATRE</t>
  </si>
  <si>
    <t>Swati Projects Ltd</t>
  </si>
  <si>
    <t>SWATIPRO</t>
  </si>
  <si>
    <t>Indian Sucrose Ltd</t>
  </si>
  <si>
    <t>INDSUCR</t>
  </si>
  <si>
    <t>Reliance Home Finance Ltd</t>
  </si>
  <si>
    <t>RHFL</t>
  </si>
  <si>
    <t>Eros International Media Ltd</t>
  </si>
  <si>
    <t>EROSMEDIA</t>
  </si>
  <si>
    <t>Khemani Distributors &amp; Marketing Ltd</t>
  </si>
  <si>
    <t>KDML</t>
  </si>
  <si>
    <t>Pansari Developers Ltd</t>
  </si>
  <si>
    <t>PANSARI</t>
  </si>
  <si>
    <t>Lucent Industries Ltd</t>
  </si>
  <si>
    <t>LUCENT</t>
  </si>
  <si>
    <t>Sir Shadi Lal Enterprises Ltd</t>
  </si>
  <si>
    <t>SSLEL</t>
  </si>
  <si>
    <t>Interiors &amp; More Ltd</t>
  </si>
  <si>
    <t>INM</t>
  </si>
  <si>
    <t>Electro Force (India) Ltd</t>
  </si>
  <si>
    <t>EFORCE</t>
  </si>
  <si>
    <t>Electronic Equipment &amp; Parts</t>
  </si>
  <si>
    <t>Standard Industries Ltd</t>
  </si>
  <si>
    <t>SIL</t>
  </si>
  <si>
    <t>Bhandari Hosiery Exports Ltd</t>
  </si>
  <si>
    <t>BHANDARI</t>
  </si>
  <si>
    <t>BCPL Railway Infrastructure Ltd</t>
  </si>
  <si>
    <t>BCPL</t>
  </si>
  <si>
    <t>Ovobel Foods Ltd</t>
  </si>
  <si>
    <t>OVOBELE</t>
  </si>
  <si>
    <t>NipponINETFNifty SDL Apr 2026 Top 20 Equal Weight</t>
  </si>
  <si>
    <t>SDL26BEES</t>
  </si>
  <si>
    <t>Abans Enterprises Ltd</t>
  </si>
  <si>
    <t>ABANSENT</t>
  </si>
  <si>
    <t>Ganges Securities Ltd</t>
  </si>
  <si>
    <t>GANGESSECU</t>
  </si>
  <si>
    <t>Shreeji Translogistics Ltd</t>
  </si>
  <si>
    <t>STL</t>
  </si>
  <si>
    <t>LKP Securities Ltd</t>
  </si>
  <si>
    <t>LKPSEC</t>
  </si>
  <si>
    <t>Enfuse Solutions Ltd</t>
  </si>
  <si>
    <t>ENFUSE</t>
  </si>
  <si>
    <t>Goldkart Jewels Ltd</t>
  </si>
  <si>
    <t>GOLDKART</t>
  </si>
  <si>
    <t>Tyche Industries Ltd</t>
  </si>
  <si>
    <t>TYCHE</t>
  </si>
  <si>
    <t>Kifs Financial Services Ltd</t>
  </si>
  <si>
    <t>KIFS</t>
  </si>
  <si>
    <t>Shri Krishna Devcon Ltd</t>
  </si>
  <si>
    <t>SHRIKRISH</t>
  </si>
  <si>
    <t>B.A.G. Films and Media Ltd</t>
  </si>
  <si>
    <t>BAGFILMS</t>
  </si>
  <si>
    <t>Future Consumer Ltd</t>
  </si>
  <si>
    <t>FCONSUMER</t>
  </si>
  <si>
    <t>ATV Projects India Ltd</t>
  </si>
  <si>
    <t>ATVPR</t>
  </si>
  <si>
    <t>Srivari Spices and Foods Ltd</t>
  </si>
  <si>
    <t>SSFL</t>
  </si>
  <si>
    <t>Shah Metacorp Ltd</t>
  </si>
  <si>
    <t>SHAH</t>
  </si>
  <si>
    <t>Syschem (India) Ltd</t>
  </si>
  <si>
    <t>SYSCHEM</t>
  </si>
  <si>
    <t>Aspire &amp; Innovative Advertising Ltd</t>
  </si>
  <si>
    <t>ASPIRE</t>
  </si>
  <si>
    <t>Suryalata Spinning Mills Ltd</t>
  </si>
  <si>
    <t>SURYALA</t>
  </si>
  <si>
    <t>Bodhi Tree Multimedia Ltd</t>
  </si>
  <si>
    <t>BTML</t>
  </si>
  <si>
    <t>Kesar Enterprises Ltd</t>
  </si>
  <si>
    <t>KESARENT</t>
  </si>
  <si>
    <t>Chaman Metallics Ltd</t>
  </si>
  <si>
    <t>CMNL</t>
  </si>
  <si>
    <t>CG VAK Software and Exports Ltd</t>
  </si>
  <si>
    <t>CGVAK</t>
  </si>
  <si>
    <t>Tahmar Enterprises Ltd</t>
  </si>
  <si>
    <t>TAHMARENT</t>
  </si>
  <si>
    <t>Polson Ltd</t>
  </si>
  <si>
    <t>POLSON</t>
  </si>
  <si>
    <t>Parshva Enterprises Ltd</t>
  </si>
  <si>
    <t>PARSHVA</t>
  </si>
  <si>
    <t>Mangalam Drugs and Organics Ltd</t>
  </si>
  <si>
    <t>MANGALAM</t>
  </si>
  <si>
    <t>SPL Industries Ltd</t>
  </si>
  <si>
    <t>SPLIL</t>
  </si>
  <si>
    <t>Jocil Ltd</t>
  </si>
  <si>
    <t>JOCIL</t>
  </si>
  <si>
    <t>CHL Ltd</t>
  </si>
  <si>
    <t>CHLLTD</t>
  </si>
  <si>
    <t>Kakatiya Cement Sugar and Industries Ltd</t>
  </si>
  <si>
    <t>KAKATCEM</t>
  </si>
  <si>
    <t>Sharat Industries Ltd</t>
  </si>
  <si>
    <t>SHINDL</t>
  </si>
  <si>
    <t>Xelpmoc Design and Tech Ltd</t>
  </si>
  <si>
    <t>XELPMOC</t>
  </si>
  <si>
    <t>Kaira Can Co Ltd</t>
  </si>
  <si>
    <t>KAIRA</t>
  </si>
  <si>
    <t>Hindustan Tin Works Ltd</t>
  </si>
  <si>
    <t>HINDTIN</t>
  </si>
  <si>
    <t>JHS Svendgaard Laboratories Ltd</t>
  </si>
  <si>
    <t>JHS</t>
  </si>
  <si>
    <t>Marvel Decor Ltd</t>
  </si>
  <si>
    <t>MDL</t>
  </si>
  <si>
    <t>Tainwala Chemicals and Plastics (India) Ltd</t>
  </si>
  <si>
    <t>TAINWALCHM</t>
  </si>
  <si>
    <t>Srestha Finvest Ltd</t>
  </si>
  <si>
    <t>SRESTHA</t>
  </si>
  <si>
    <t>Eyantra Ventures Ltd</t>
  </si>
  <si>
    <t>EY</t>
  </si>
  <si>
    <t>Bharat Gears Ltd</t>
  </si>
  <si>
    <t>BHARATGEAR</t>
  </si>
  <si>
    <t>HCP Plastene Bulkpack Ltd</t>
  </si>
  <si>
    <t>HPBL</t>
  </si>
  <si>
    <t>Indian Acrylics Ltd</t>
  </si>
  <si>
    <t>INDIANACRY</t>
  </si>
  <si>
    <t>Oil Country Tubular Ltd</t>
  </si>
  <si>
    <t>OILCOUNTUB</t>
  </si>
  <si>
    <t>Ai Champdany Industries Ltd</t>
  </si>
  <si>
    <t>AICHAMP</t>
  </si>
  <si>
    <t>Varanium Cloud Ltd</t>
  </si>
  <si>
    <t>CLOUD</t>
  </si>
  <si>
    <t>Greenchef Appliances Ltd</t>
  </si>
  <si>
    <t>GREENCHEF</t>
  </si>
  <si>
    <t>Shahlon Silk Industries Ltd</t>
  </si>
  <si>
    <t>SHAHLON</t>
  </si>
  <si>
    <t>Praxis Home Retail Ltd</t>
  </si>
  <si>
    <t>PRAXIS</t>
  </si>
  <si>
    <t>Lakshmi Automatic Loom Works Ltd</t>
  </si>
  <si>
    <t>LXMIATO</t>
  </si>
  <si>
    <t>Parvati Sweetners and Power Ltd</t>
  </si>
  <si>
    <t>PARVATI</t>
  </si>
  <si>
    <t>Visco Trade Associates Ltd</t>
  </si>
  <si>
    <t>VISCO</t>
  </si>
  <si>
    <t>ACE Software Exports Ltd</t>
  </si>
  <si>
    <t>ACESOFT</t>
  </si>
  <si>
    <t>De Neers Tools Ltd</t>
  </si>
  <si>
    <t>DENEERS</t>
  </si>
  <si>
    <t>ResGen Ltd</t>
  </si>
  <si>
    <t>RESGEN</t>
  </si>
  <si>
    <t>Shri Techtex Ltd</t>
  </si>
  <si>
    <t>SHRITECH</t>
  </si>
  <si>
    <t>Tarmat Ltd</t>
  </si>
  <si>
    <t>TARMAT</t>
  </si>
  <si>
    <t>Dcm Ltd</t>
  </si>
  <si>
    <t>DCM</t>
  </si>
  <si>
    <t>Pacific Industries Ltd</t>
  </si>
  <si>
    <t>PACIFICI</t>
  </si>
  <si>
    <t>BN Holdings Ltd</t>
  </si>
  <si>
    <t>BNHOLDINGS</t>
  </si>
  <si>
    <t>Garnet International Ltd</t>
  </si>
  <si>
    <t>GARNETINT</t>
  </si>
  <si>
    <t>Sonal Mercantile Ltd</t>
  </si>
  <si>
    <t>SONAL</t>
  </si>
  <si>
    <t>Vaidya Sane Ayurved Laboratories Ltd</t>
  </si>
  <si>
    <t>MADHAVBAUG</t>
  </si>
  <si>
    <t>Indian Card Clothing Company Ltd</t>
  </si>
  <si>
    <t>INDIANCARD</t>
  </si>
  <si>
    <t>Quadrant Televentures Ltd</t>
  </si>
  <si>
    <t>QUADRANT</t>
  </si>
  <si>
    <t>Cenlub Industries Ltd</t>
  </si>
  <si>
    <t>CENLUB</t>
  </si>
  <si>
    <t>Jayant Infratech Ltd</t>
  </si>
  <si>
    <t>JAYANT</t>
  </si>
  <si>
    <t>Samrat Forgings Ltd</t>
  </si>
  <si>
    <t>SAMRATFORG</t>
  </si>
  <si>
    <t>Reliance Naval and Engineering Ltd</t>
  </si>
  <si>
    <t>RNAVAL</t>
  </si>
  <si>
    <t>Adtech Systems Ltd</t>
  </si>
  <si>
    <t>ADTECH</t>
  </si>
  <si>
    <t>Aluwind Architectural Ltd</t>
  </si>
  <si>
    <t>ALUWIND</t>
  </si>
  <si>
    <t>Building Products - Others</t>
  </si>
  <si>
    <t>Mukta Arts Ltd</t>
  </si>
  <si>
    <t>MUKTAARTS</t>
  </si>
  <si>
    <t>DIGJAM Ltd</t>
  </si>
  <si>
    <t>DIGJAMLMTD</t>
  </si>
  <si>
    <t>Lambodhara Textiles Ltd</t>
  </si>
  <si>
    <t>LAMBODHARA</t>
  </si>
  <si>
    <t>Ansal Properties and Infrastructure Ltd</t>
  </si>
  <si>
    <t>ANSALAPI</t>
  </si>
  <si>
    <t>BN Rathi Securities Ltd</t>
  </si>
  <si>
    <t>BNRSEC</t>
  </si>
  <si>
    <t>Mahamaya Steel Industries Ltd</t>
  </si>
  <si>
    <t>MAHASTEEL</t>
  </si>
  <si>
    <t>Thakkers Developers Ltd</t>
  </si>
  <si>
    <t>THAKDEV</t>
  </si>
  <si>
    <t>Siyaram Recycling Industries Ltd</t>
  </si>
  <si>
    <t>SIYARAM</t>
  </si>
  <si>
    <t>Urban Enviro Waste Management Ltd</t>
  </si>
  <si>
    <t>URBAN</t>
  </si>
  <si>
    <t>Rachana Infrastructure Ltd</t>
  </si>
  <si>
    <t>RILINFRA</t>
  </si>
  <si>
    <t>Winsome Textile Industries Ltd</t>
  </si>
  <si>
    <t>WINSOMTX</t>
  </si>
  <si>
    <t>Money Masters Leasing and Finance Ltd</t>
  </si>
  <si>
    <t>MMLF</t>
  </si>
  <si>
    <t>India Steel Works Ltd</t>
  </si>
  <si>
    <t>ISWL</t>
  </si>
  <si>
    <t>Tanvi Foods (India) Ltd</t>
  </si>
  <si>
    <t>TANVI</t>
  </si>
  <si>
    <t>Panache Digilife Ltd</t>
  </si>
  <si>
    <t>PANACHE</t>
  </si>
  <si>
    <t>GTV Engineering Ltd</t>
  </si>
  <si>
    <t>GTV</t>
  </si>
  <si>
    <t>Piccadily Sugar and Allied Industries Ltd</t>
  </si>
  <si>
    <t>PICCASUG</t>
  </si>
  <si>
    <t>Pharmaids Pharmaceuticals Ltd</t>
  </si>
  <si>
    <t>PHARMAID</t>
  </si>
  <si>
    <t>Winsome Breweries Ltd</t>
  </si>
  <si>
    <t>WINSOMBR</t>
  </si>
  <si>
    <t>Savera Industries Ltd</t>
  </si>
  <si>
    <t>SAVERA</t>
  </si>
  <si>
    <t>DB (International) Stock Brokers Ltd</t>
  </si>
  <si>
    <t>DBSTOCKBRO</t>
  </si>
  <si>
    <t>Fidel Softech Ltd</t>
  </si>
  <si>
    <t>FIDEL</t>
  </si>
  <si>
    <t>Nippon India ETF Nifty PSU Bank BeES</t>
  </si>
  <si>
    <t>PSUBNKBEES</t>
  </si>
  <si>
    <t>Shekhawati Poly-Yarn Ltd</t>
  </si>
  <si>
    <t>SPYL</t>
  </si>
  <si>
    <t>Art Nirman Ltd</t>
  </si>
  <si>
    <t>ARTNIRMAN</t>
  </si>
  <si>
    <t>Salona Cotspin Ltd</t>
  </si>
  <si>
    <t>SALONA</t>
  </si>
  <si>
    <t>V R Infraspace Ltd</t>
  </si>
  <si>
    <t>VR</t>
  </si>
  <si>
    <t>Manas Properties Ltd</t>
  </si>
  <si>
    <t>MANAS</t>
  </si>
  <si>
    <t>Lahoti Overseas Ltd</t>
  </si>
  <si>
    <t>LAHOTIOV</t>
  </si>
  <si>
    <t>Sundaram Multi Pap Ltd</t>
  </si>
  <si>
    <t>SUNDARAM</t>
  </si>
  <si>
    <t>Swastik Pipe Ltd</t>
  </si>
  <si>
    <t>SWASTIK</t>
  </si>
  <si>
    <t>Jainam Ferro Alloys (I) Ltd</t>
  </si>
  <si>
    <t>JAINAM</t>
  </si>
  <si>
    <t>Durlax Top Surface Ltd</t>
  </si>
  <si>
    <t>DURLAX</t>
  </si>
  <si>
    <t>Surya Lakshmi Cotton Mills Ltd</t>
  </si>
  <si>
    <t>SURYALAXMI</t>
  </si>
  <si>
    <t>Indsil Hydro Power and Manganese Ltd</t>
  </si>
  <si>
    <t>INDSILHYD</t>
  </si>
  <si>
    <t>Steelman Telecom Ltd</t>
  </si>
  <si>
    <t>STML</t>
  </si>
  <si>
    <t>Deepak Spinners Ltd</t>
  </si>
  <si>
    <t>DEEPAKSP</t>
  </si>
  <si>
    <t>Prakash Steelage Ltd</t>
  </si>
  <si>
    <t>PRAKASHSTL</t>
  </si>
  <si>
    <t>Global Offshore Services Ltd</t>
  </si>
  <si>
    <t>GLOBOFFS</t>
  </si>
  <si>
    <t>Premco Global Ltd</t>
  </si>
  <si>
    <t>PREMCO</t>
  </si>
  <si>
    <t>Akm Creations Ltd</t>
  </si>
  <si>
    <t>AKM</t>
  </si>
  <si>
    <t>Aryaman Capital Markets Ltd</t>
  </si>
  <si>
    <t>ARYACAPM</t>
  </si>
  <si>
    <t>Sikko Industries Ltd</t>
  </si>
  <si>
    <t>SIKKO</t>
  </si>
  <si>
    <t>K I C Metaliks Ltd</t>
  </si>
  <si>
    <t>KAJARIR</t>
  </si>
  <si>
    <t>Gujarat Toolroom Ltd</t>
  </si>
  <si>
    <t>GUJTLRM</t>
  </si>
  <si>
    <t>Motor and General Finance Ltd</t>
  </si>
  <si>
    <t>MOTOGENFIN</t>
  </si>
  <si>
    <t>Atishay Ltd</t>
  </si>
  <si>
    <t>ATISHAY</t>
  </si>
  <si>
    <t>VJTF Eduservices Ltd</t>
  </si>
  <si>
    <t>VJTFEDU</t>
  </si>
  <si>
    <t>Athena Global Technologies Ltd</t>
  </si>
  <si>
    <t>ATHENAGLO</t>
  </si>
  <si>
    <t>MPS Infotecnics Ltd</t>
  </si>
  <si>
    <t>VISESHINFO</t>
  </si>
  <si>
    <t>HIM Teknoforge Ltd</t>
  </si>
  <si>
    <t>HIMTEK</t>
  </si>
  <si>
    <t>Sampann Utpadan India Ltd</t>
  </si>
  <si>
    <t>SAMPANN</t>
  </si>
  <si>
    <t>Prerna Infrabuild Ltd</t>
  </si>
  <si>
    <t>PRERINFRA</t>
  </si>
  <si>
    <t>Rishiroop Ltd</t>
  </si>
  <si>
    <t>RISHIROOP</t>
  </si>
  <si>
    <t>Srivasavi Adhesive Tapes Ltd</t>
  </si>
  <si>
    <t>SRIVASAVI</t>
  </si>
  <si>
    <t>Rexnord Electronics and Controls Ltd</t>
  </si>
  <si>
    <t>REXNORD</t>
  </si>
  <si>
    <t>Shervani Industrial Syndicate Ltd</t>
  </si>
  <si>
    <t>SHERVANI</t>
  </si>
  <si>
    <t>W H Brady &amp; Company Ltd</t>
  </si>
  <si>
    <t>WHBRADY</t>
  </si>
  <si>
    <t>Ahlada Engineers Ltd</t>
  </si>
  <si>
    <t>AHLADA</t>
  </si>
  <si>
    <t>Regency Ceramics Ltd</t>
  </si>
  <si>
    <t>REGENCERAM</t>
  </si>
  <si>
    <t>Baweja Studios Ltd</t>
  </si>
  <si>
    <t>BAWEJA</t>
  </si>
  <si>
    <t>Kohinoor Foods Ltd</t>
  </si>
  <si>
    <t>KOHINOOR</t>
  </si>
  <si>
    <t>Touchwood Entertainment Ltd</t>
  </si>
  <si>
    <t>TOUCHWOOD</t>
  </si>
  <si>
    <t>Active Clothing Co Ltd</t>
  </si>
  <si>
    <t>ACTIVE</t>
  </si>
  <si>
    <t>Flex Foods Ltd</t>
  </si>
  <si>
    <t>FLEXFO</t>
  </si>
  <si>
    <t>Anik Industries Ltd</t>
  </si>
  <si>
    <t>ANIKINDS</t>
  </si>
  <si>
    <t>KHFM Hospitality and Facility Management Services Ltd</t>
  </si>
  <si>
    <t>KHFM</t>
  </si>
  <si>
    <t>Future Retail Ltd</t>
  </si>
  <si>
    <t>FRETAIL</t>
  </si>
  <si>
    <t>Pramara Promotions Ltd</t>
  </si>
  <si>
    <t>PRAMARA</t>
  </si>
  <si>
    <t>Sonam Ltd</t>
  </si>
  <si>
    <t>SONAMLTD</t>
  </si>
  <si>
    <t>Beardsell Ltd</t>
  </si>
  <si>
    <t>BEARDSELL</t>
  </si>
  <si>
    <t>NTC Industries Ltd</t>
  </si>
  <si>
    <t>NTCIND</t>
  </si>
  <si>
    <t>Amarjothi Spinning Mills Ltd</t>
  </si>
  <si>
    <t>AMARJOTHI</t>
  </si>
  <si>
    <t>Cubex Tubings Ltd</t>
  </si>
  <si>
    <t>CUBEXTUB</t>
  </si>
  <si>
    <t>Metals - Copper</t>
  </si>
  <si>
    <t>Kundan Edifice Ltd</t>
  </si>
  <si>
    <t>KEL</t>
  </si>
  <si>
    <t>MRO-TEK Realty Ltd</t>
  </si>
  <si>
    <t>MRO-TEK</t>
  </si>
  <si>
    <t>Colab Cloud Platforms Ltd</t>
  </si>
  <si>
    <t>COLABCLOUD</t>
  </si>
  <si>
    <t>Dhruva Capital Services Ltd</t>
  </si>
  <si>
    <t>DHRUVCA</t>
  </si>
  <si>
    <t>B-Right RealEstate Ltd</t>
  </si>
  <si>
    <t>BRRL</t>
  </si>
  <si>
    <t>Sylvan Plyboard (India) Ltd</t>
  </si>
  <si>
    <t>SYLVANPLY</t>
  </si>
  <si>
    <t>Qualitek Labs Ltd</t>
  </si>
  <si>
    <t>QLL</t>
  </si>
  <si>
    <t>Aakash Exploration Services Ltd</t>
  </si>
  <si>
    <t>AAKASH</t>
  </si>
  <si>
    <t>WeP Solutions Ltd</t>
  </si>
  <si>
    <t>WEPSOLN</t>
  </si>
  <si>
    <t>Teamo Productions HQ Ltd</t>
  </si>
  <si>
    <t>TPHQ</t>
  </si>
  <si>
    <t>Scanpoint Geomatics Ltd</t>
  </si>
  <si>
    <t>SCANPGEOM</t>
  </si>
  <si>
    <t>Cinerad Communications Ltd</t>
  </si>
  <si>
    <t>CINERAD</t>
  </si>
  <si>
    <t>Simplex Castings Ltd</t>
  </si>
  <si>
    <t>SIMPLEXCAS</t>
  </si>
  <si>
    <t>Rishi Laser Ltd</t>
  </si>
  <si>
    <t>RISHILASE</t>
  </si>
  <si>
    <t>Alkali Metals Ltd</t>
  </si>
  <si>
    <t>ALKALI</t>
  </si>
  <si>
    <t>Enser Communications Ltd</t>
  </si>
  <si>
    <t>ENSER</t>
  </si>
  <si>
    <t>Machino Plastics Ltd</t>
  </si>
  <si>
    <t>MACPLASQ</t>
  </si>
  <si>
    <t>Patel Integrated Logistics Ltd</t>
  </si>
  <si>
    <t>PATINTLOG</t>
  </si>
  <si>
    <t>Milgrey Finance and Investments Ltd</t>
  </si>
  <si>
    <t>ZMILGFIN</t>
  </si>
  <si>
    <t>Medicamen Organics Ltd</t>
  </si>
  <si>
    <t>MEDIORG</t>
  </si>
  <si>
    <t>Gujarat Intrux Ltd</t>
  </si>
  <si>
    <t>GUJINTRX</t>
  </si>
  <si>
    <t>Aksh Optifibre Ltd</t>
  </si>
  <si>
    <t>AKSHOPTFBR</t>
  </si>
  <si>
    <t>Cadsys (India) Ltd</t>
  </si>
  <si>
    <t>CADSYS</t>
  </si>
  <si>
    <t>G. G. Automotive Gears Ltd</t>
  </si>
  <si>
    <t>GGAUTO</t>
  </si>
  <si>
    <t>Bihar Sponge Iron Ltd</t>
  </si>
  <si>
    <t>BIHSPONG</t>
  </si>
  <si>
    <t>HB Estate Developers Ltd</t>
  </si>
  <si>
    <t>HBESD</t>
  </si>
  <si>
    <t>3rd Rock Multimedia Ltd</t>
  </si>
  <si>
    <t>3RDROCK</t>
  </si>
  <si>
    <t>Abhinav Capital Services Ltd</t>
  </si>
  <si>
    <t>ABHICAP</t>
  </si>
  <si>
    <t>Royal Cushion Vinyl Products Ltd</t>
  </si>
  <si>
    <t>ROYALCU</t>
  </si>
  <si>
    <t>Vishal Bearings Ltd</t>
  </si>
  <si>
    <t>VISHALBL</t>
  </si>
  <si>
    <t>Naman In-Store (India) Ltd</t>
  </si>
  <si>
    <t>NAMAN</t>
  </si>
  <si>
    <t>AMD Industries Ltd</t>
  </si>
  <si>
    <t>AMDIND</t>
  </si>
  <si>
    <t>Facor Alloys Ltd</t>
  </si>
  <si>
    <t>FACORALL</t>
  </si>
  <si>
    <t>Transteel Seating Technologies Ltd</t>
  </si>
  <si>
    <t>TRANSTEEL</t>
  </si>
  <si>
    <t>Eco Hotels and Resorts Ltd</t>
  </si>
  <si>
    <t>ECOHOTELS</t>
  </si>
  <si>
    <t>Virat Crane Industries Ltd</t>
  </si>
  <si>
    <t>VIRATCRA</t>
  </si>
  <si>
    <t>Himalaya Food International Ltd</t>
  </si>
  <si>
    <t>HFIL</t>
  </si>
  <si>
    <t>Likhami Consulting Ltd</t>
  </si>
  <si>
    <t>LIKHAMI</t>
  </si>
  <si>
    <t>Steel City Securities Ltd</t>
  </si>
  <si>
    <t>STEELCITY</t>
  </si>
  <si>
    <t>Kotak S&amp;P BSE Sensex ETF</t>
  </si>
  <si>
    <t>SENSEX1</t>
  </si>
  <si>
    <t>Ascom Leasing &amp; Investments Ltd</t>
  </si>
  <si>
    <t>ASCOM</t>
  </si>
  <si>
    <t>Zeal Aqua Ltd</t>
  </si>
  <si>
    <t>Pioneer Embroideries Ltd</t>
  </si>
  <si>
    <t>PIONEEREMB</t>
  </si>
  <si>
    <t>Rudra Gas Enterprise Ltd</t>
  </si>
  <si>
    <t>RUDRAGAS</t>
  </si>
  <si>
    <t>Digidrive Distributors Ltd</t>
  </si>
  <si>
    <t>DIGIDRIVE</t>
  </si>
  <si>
    <t>Master Components Ltd</t>
  </si>
  <si>
    <t>MASTER</t>
  </si>
  <si>
    <t>Bengal Tea &amp; Fabrics Ltd</t>
  </si>
  <si>
    <t>BENGALT</t>
  </si>
  <si>
    <t>BLS Infotech Ltd</t>
  </si>
  <si>
    <t>BLSINFOTE</t>
  </si>
  <si>
    <t>Gayatri Sugars Ltd</t>
  </si>
  <si>
    <t>GAYATRI</t>
  </si>
  <si>
    <t>Sumuka Agro Industries Ltd</t>
  </si>
  <si>
    <t>SUMUKA</t>
  </si>
  <si>
    <t>United Van Der Horst Ltd</t>
  </si>
  <si>
    <t>UVDRHOR</t>
  </si>
  <si>
    <t>ICICI Prudential Nifty Next 50 ETF</t>
  </si>
  <si>
    <t>NEXT50IETF</t>
  </si>
  <si>
    <t>ITL Industries Ltd</t>
  </si>
  <si>
    <t>ITL</t>
  </si>
  <si>
    <t>Asarfi Hospital Ltd</t>
  </si>
  <si>
    <t>ASARFI</t>
  </si>
  <si>
    <t>Nath Industries Ltd</t>
  </si>
  <si>
    <t>NATHIND</t>
  </si>
  <si>
    <t>Palash Securities Ltd</t>
  </si>
  <si>
    <t>PALASHSECU</t>
  </si>
  <si>
    <t>Edvenswa Enterprises Ltd</t>
  </si>
  <si>
    <t>EDVENSWA</t>
  </si>
  <si>
    <t>Barak Valley Cements Ltd</t>
  </si>
  <si>
    <t>BVCL</t>
  </si>
  <si>
    <t>Binayak Tex Processors Ltd</t>
  </si>
  <si>
    <t>ZBINTXPP</t>
  </si>
  <si>
    <t>Western India Plywoods Ltd</t>
  </si>
  <si>
    <t>WIPL</t>
  </si>
  <si>
    <t>B &amp; A Packaging India Ltd</t>
  </si>
  <si>
    <t>BAPACK</t>
  </si>
  <si>
    <t>Goyal Aluminiums Ltd</t>
  </si>
  <si>
    <t>GOYALALUM</t>
  </si>
  <si>
    <t>Arunjyoti Bio Ventures Ltd</t>
  </si>
  <si>
    <t>ABVL</t>
  </si>
  <si>
    <t>Swashthik Plascon Ltd</t>
  </si>
  <si>
    <t>SPL</t>
  </si>
  <si>
    <t>Garg Furnace Ltd</t>
  </si>
  <si>
    <t>GARGFUR</t>
  </si>
  <si>
    <t>Aarey Drugs and Pharmaceuticals Ltd</t>
  </si>
  <si>
    <t>AAREYDRUGS</t>
  </si>
  <si>
    <t>Peria Karamalai Tea and Produce Company Ltd</t>
  </si>
  <si>
    <t>PKTEA</t>
  </si>
  <si>
    <t>Bilcare Ltd</t>
  </si>
  <si>
    <t>BI</t>
  </si>
  <si>
    <t>Securekloud Technologies Ltd</t>
  </si>
  <si>
    <t>SECURKLOUD</t>
  </si>
  <si>
    <t>Banka BioLoo Ltd</t>
  </si>
  <si>
    <t>BANKA</t>
  </si>
  <si>
    <t>WSFx Global Pay Ltd</t>
  </si>
  <si>
    <t>WSFX</t>
  </si>
  <si>
    <t>Bhagwati Autocast Ltd</t>
  </si>
  <si>
    <t>BGWTATO</t>
  </si>
  <si>
    <t>Ansal Housing Ltd</t>
  </si>
  <si>
    <t>ANSALHSG</t>
  </si>
  <si>
    <t>Trescon Ltd</t>
  </si>
  <si>
    <t>TRESCON</t>
  </si>
  <si>
    <t>Saumya Consultants Ltd</t>
  </si>
  <si>
    <t>SAUMYA</t>
  </si>
  <si>
    <t>NCL Research and Financial Services Ltd</t>
  </si>
  <si>
    <t>NCLRESE</t>
  </si>
  <si>
    <t>Bhagyanagar Properties Ltd</t>
  </si>
  <si>
    <t>BHAGYAPROP</t>
  </si>
  <si>
    <t>7Seas Entertainment Ltd</t>
  </si>
  <si>
    <t>7SEASL</t>
  </si>
  <si>
    <t>AAA Technologies Ltd</t>
  </si>
  <si>
    <t>AAATECH</t>
  </si>
  <si>
    <t>COSCO (India) Ltd</t>
  </si>
  <si>
    <t>COSCO</t>
  </si>
  <si>
    <t>Keynote Financial Services Ltd</t>
  </si>
  <si>
    <t>KEYFINSERV</t>
  </si>
  <si>
    <t>SNL Bearings Ltd</t>
  </si>
  <si>
    <t>SNL</t>
  </si>
  <si>
    <t>Apis India Ltd</t>
  </si>
  <si>
    <t>APIS</t>
  </si>
  <si>
    <t>Kkalpana Industries (India) Ltd</t>
  </si>
  <si>
    <t>KKALPANAIND</t>
  </si>
  <si>
    <t>Sera Investments &amp; Finance India Ltd</t>
  </si>
  <si>
    <t>SERA</t>
  </si>
  <si>
    <t>MEP Infrastructure Developers Ltd</t>
  </si>
  <si>
    <t>MEP</t>
  </si>
  <si>
    <t>Shri Gang Industries and Allied Products Ltd</t>
  </si>
  <si>
    <t>SHRIGANG</t>
  </si>
  <si>
    <t>Asit C Mehta Financial Services Ltd</t>
  </si>
  <si>
    <t>ASITCFIN</t>
  </si>
  <si>
    <t>TCI Industries Ltd</t>
  </si>
  <si>
    <t>TCIIND</t>
  </si>
  <si>
    <t>Maiden Forgings Ltd</t>
  </si>
  <si>
    <t>MAIDEN</t>
  </si>
  <si>
    <t>Jhandewalas Foods Ltd</t>
  </si>
  <si>
    <t>JFL</t>
  </si>
  <si>
    <t>Simbhaoli Sugars Ltd</t>
  </si>
  <si>
    <t>SIMBHALS</t>
  </si>
  <si>
    <t>United Cotfab Ltd</t>
  </si>
  <si>
    <t>COTFAB</t>
  </si>
  <si>
    <t>Party Cruisers Ltd</t>
  </si>
  <si>
    <t>PARTYCRUS</t>
  </si>
  <si>
    <t>ANI Integrated Services Ltd</t>
  </si>
  <si>
    <t>AISL</t>
  </si>
  <si>
    <t>Astron Paper &amp; Board Mill Ltd</t>
  </si>
  <si>
    <t>ASTRON</t>
  </si>
  <si>
    <t>Skil Infrastructure Ltd</t>
  </si>
  <si>
    <t>SKIL</t>
  </si>
  <si>
    <t>Gayatri Projects Ltd</t>
  </si>
  <si>
    <t>GAYAPROJ</t>
  </si>
  <si>
    <t>Palred Technologies Ltd</t>
  </si>
  <si>
    <t>PALREDTEC</t>
  </si>
  <si>
    <t>Sanco Trans Ltd</t>
  </si>
  <si>
    <t>SANCTRN</t>
  </si>
  <si>
    <t>Ultracab (India) Ltd</t>
  </si>
  <si>
    <t>ULTRACAB</t>
  </si>
  <si>
    <t>Credent Global Finance Ltd</t>
  </si>
  <si>
    <t>CGFL</t>
  </si>
  <si>
    <t>Pulz Electronics Ltd</t>
  </si>
  <si>
    <t>PULZ</t>
  </si>
  <si>
    <t>Arshiya Ltd</t>
  </si>
  <si>
    <t>ARSHIYA</t>
  </si>
  <si>
    <t>Mcon Rasayan India Ltd</t>
  </si>
  <si>
    <t>MCON</t>
  </si>
  <si>
    <t>Kesar Terminals &amp; Infrastructure Ltd</t>
  </si>
  <si>
    <t>KTIL</t>
  </si>
  <si>
    <t>IBL Finance Ltd</t>
  </si>
  <si>
    <t>IBLFL</t>
  </si>
  <si>
    <t>Financial Technology</t>
  </si>
  <si>
    <t>Suraj Industries Ltd</t>
  </si>
  <si>
    <t>SURJIND</t>
  </si>
  <si>
    <t>Sagarsoft (India) Ltd</t>
  </si>
  <si>
    <t>SAGARSOFT</t>
  </si>
  <si>
    <t>Quantum Gold Fund</t>
  </si>
  <si>
    <t>QGOLDHALF</t>
  </si>
  <si>
    <t>Modern Dairies Ltd</t>
  </si>
  <si>
    <t>MODAIRY</t>
  </si>
  <si>
    <t>Genpharmasec Ltd</t>
  </si>
  <si>
    <t>GENPHARMA</t>
  </si>
  <si>
    <t>Shanti Spintex Ltd</t>
  </si>
  <si>
    <t>SHANTIDENM</t>
  </si>
  <si>
    <t>Accel Ltd</t>
  </si>
  <si>
    <t>ACCEL</t>
  </si>
  <si>
    <t>Transwarranty Finance Ltd</t>
  </si>
  <si>
    <t>TFL</t>
  </si>
  <si>
    <t>Lasa Supergenerics Ltd</t>
  </si>
  <si>
    <t>LASA</t>
  </si>
  <si>
    <t>HDFC S&amp;P BSE Sensex ETF</t>
  </si>
  <si>
    <t>HDFCSENSEX</t>
  </si>
  <si>
    <t>Mauria Udyog Ltd</t>
  </si>
  <si>
    <t>MUL</t>
  </si>
  <si>
    <t>Veekayem Fashion &amp; Apparels Ltd</t>
  </si>
  <si>
    <t>VEEKAYEM</t>
  </si>
  <si>
    <t>Paras Petrofils Ltd</t>
  </si>
  <si>
    <t>PARASPETRO</t>
  </si>
  <si>
    <t>Ausom Enterprise Ltd</t>
  </si>
  <si>
    <t>AUSOMENT</t>
  </si>
  <si>
    <t>Promax Power Ltd</t>
  </si>
  <si>
    <t>PROMAX</t>
  </si>
  <si>
    <t>Debock Industries Ltd</t>
  </si>
  <si>
    <t>DIL</t>
  </si>
  <si>
    <t>Akar Auto Industries Ltd</t>
  </si>
  <si>
    <t>AAIL</t>
  </si>
  <si>
    <t>Tamboli Industries Ltd</t>
  </si>
  <si>
    <t>TAMBOLIIN</t>
  </si>
  <si>
    <t>National Fittings Ltd</t>
  </si>
  <si>
    <t>NATFIT</t>
  </si>
  <si>
    <t>Globe International Carriers Ltd</t>
  </si>
  <si>
    <t>GICL</t>
  </si>
  <si>
    <t>Fiberweb (India) Ltd</t>
  </si>
  <si>
    <t>FIBERWEB</t>
  </si>
  <si>
    <t>Tilak Ventures Ltd</t>
  </si>
  <si>
    <t>TILAK</t>
  </si>
  <si>
    <t>Bharat Immunologicals and Biologicals Corporation Ltd</t>
  </si>
  <si>
    <t>BIBCL</t>
  </si>
  <si>
    <t>Sal Automotive Ltd</t>
  </si>
  <si>
    <t>SALAUTO</t>
  </si>
  <si>
    <t>APM Industries Ltd</t>
  </si>
  <si>
    <t>APMIN</t>
  </si>
  <si>
    <t>Integrated Personnel Services Ltd</t>
  </si>
  <si>
    <t>IPSL</t>
  </si>
  <si>
    <t>Damodar Industries Ltd</t>
  </si>
  <si>
    <t>DAMODARIND</t>
  </si>
  <si>
    <t>Fortis Malar Hospitals Ltd</t>
  </si>
  <si>
    <t>FORTISMLR</t>
  </si>
  <si>
    <t>Narbada Gems and Jewellery Ltd</t>
  </si>
  <si>
    <t>NARBADA</t>
  </si>
  <si>
    <t>Shah Alloys Ltd</t>
  </si>
  <si>
    <t>SHAHALLOYS</t>
  </si>
  <si>
    <t>Aditya Consumer Marketing Ltd</t>
  </si>
  <si>
    <t>ACML</t>
  </si>
  <si>
    <t>Auro Laboratories Ltd</t>
  </si>
  <si>
    <t>AUROLAB</t>
  </si>
  <si>
    <t>Vedavaag Systems Ltd</t>
  </si>
  <si>
    <t>VEDAVAAG</t>
  </si>
  <si>
    <t>Emerald Finance Ltd</t>
  </si>
  <si>
    <t>EMERALD</t>
  </si>
  <si>
    <t>Golkunda Diamonds and Jewellery Ltd</t>
  </si>
  <si>
    <t>GOLKUNDIA</t>
  </si>
  <si>
    <t>Globe Textiles (India) Ltd</t>
  </si>
  <si>
    <t>GLOBE</t>
  </si>
  <si>
    <t>Pee Cee Cosma Sope Ltd</t>
  </si>
  <si>
    <t>PCCOSMA</t>
  </si>
  <si>
    <t>Som Datt Finance Corporation Ltd</t>
  </si>
  <si>
    <t>SODFC</t>
  </si>
  <si>
    <t>Mercury Laboratories Ltd</t>
  </si>
  <si>
    <t>MERCURYLAB</t>
  </si>
  <si>
    <t>Ajooni Biotech Ltd</t>
  </si>
  <si>
    <t>AJOONI</t>
  </si>
  <si>
    <t>Rollatainers Ltd</t>
  </si>
  <si>
    <t>ROLLT</t>
  </si>
  <si>
    <t>Sharp Chucks and Machines Ltd</t>
  </si>
  <si>
    <t>SCML</t>
  </si>
  <si>
    <t>Maruti Interior Products Ltd</t>
  </si>
  <si>
    <t>SPITZE</t>
  </si>
  <si>
    <t>Lotus Eye Hospital and Institute Ltd</t>
  </si>
  <si>
    <t>LOTUSEYE</t>
  </si>
  <si>
    <t>Kaizen Agro Infrabuild Ltd</t>
  </si>
  <si>
    <t>KAIZENAGRO</t>
  </si>
  <si>
    <t>Ishan Dyes and Chemicals Ltd</t>
  </si>
  <si>
    <t>ISHANCH</t>
  </si>
  <si>
    <t>Oxygenta Pharmaceutical Ltd</t>
  </si>
  <si>
    <t>OXYGENTAPH</t>
  </si>
  <si>
    <t>Orissa Bengal Carrier Ltd</t>
  </si>
  <si>
    <t>OBCL</t>
  </si>
  <si>
    <t>Pressure Sensitive Systems (India) Ltd</t>
  </si>
  <si>
    <t>PRESSURS</t>
  </si>
  <si>
    <t>MRP Agro Ltd</t>
  </si>
  <si>
    <t>MRP</t>
  </si>
  <si>
    <t>Virat Leasing Ltd</t>
  </si>
  <si>
    <t>VLL</t>
  </si>
  <si>
    <t>Yarn Syndicate Ltd</t>
  </si>
  <si>
    <t>YARNSYN</t>
  </si>
  <si>
    <t>Agri-Tech (India) Ltd</t>
  </si>
  <si>
    <t>AGRITECH</t>
  </si>
  <si>
    <t>Dangee Dums Ltd</t>
  </si>
  <si>
    <t>DANGEE</t>
  </si>
  <si>
    <t>Polychem Ltd</t>
  </si>
  <si>
    <t>POLYCHEM</t>
  </si>
  <si>
    <t>Simmonds Marshall Ltd</t>
  </si>
  <si>
    <t>SIMMOND</t>
  </si>
  <si>
    <t>Sattrix Information Security Ltd</t>
  </si>
  <si>
    <t>SATTRIX</t>
  </si>
  <si>
    <t>Espire Hospitality Ltd</t>
  </si>
  <si>
    <t>ESPIRE</t>
  </si>
  <si>
    <t>Relicab Cable Manufacturing Ltd</t>
  </si>
  <si>
    <t>RELICAB</t>
  </si>
  <si>
    <t>Resonance Specialties Ltd</t>
  </si>
  <si>
    <t>RESONANCE</t>
  </si>
  <si>
    <t>Dynavision Ltd</t>
  </si>
  <si>
    <t>DYNAVSN</t>
  </si>
  <si>
    <t>T &amp; I Global Ltd</t>
  </si>
  <si>
    <t>TIGLOB</t>
  </si>
  <si>
    <t>Agni Green Power Ltd</t>
  </si>
  <si>
    <t>AGNI</t>
  </si>
  <si>
    <t>Mohini Health &amp; Hygiene Ltd</t>
  </si>
  <si>
    <t>MHHL</t>
  </si>
  <si>
    <t>Energy Development Company Ltd</t>
  </si>
  <si>
    <t>ENERGYDEV</t>
  </si>
  <si>
    <t>Times Guaranty Ltd</t>
  </si>
  <si>
    <t>TIMESGTY</t>
  </si>
  <si>
    <t>Nagreeka Exports Ltd</t>
  </si>
  <si>
    <t>NAGREEKEXP</t>
  </si>
  <si>
    <t>Cian Agro Industries &amp; Infrastructure Ltd</t>
  </si>
  <si>
    <t>CIANAGRO</t>
  </si>
  <si>
    <t>Anjani Foods Ltd</t>
  </si>
  <si>
    <t>ANJANIFOODS</t>
  </si>
  <si>
    <t>Transcorp International Ltd</t>
  </si>
  <si>
    <t>TRANSCOR</t>
  </si>
  <si>
    <t>Madhucon Projects Ltd</t>
  </si>
  <si>
    <t>MADHUCON</t>
  </si>
  <si>
    <t>Alfred Herbert (India) Ltd</t>
  </si>
  <si>
    <t>ALFREDHE</t>
  </si>
  <si>
    <t>Parnax Lab Ltd</t>
  </si>
  <si>
    <t>PARNAXLAB</t>
  </si>
  <si>
    <t>Ecoplast Ltd</t>
  </si>
  <si>
    <t>ECOPLAST</t>
  </si>
  <si>
    <t>Avro India Ltd</t>
  </si>
  <si>
    <t>AVROIND</t>
  </si>
  <si>
    <t>HEC Infra Projects Ltd</t>
  </si>
  <si>
    <t>HECPROJECT</t>
  </si>
  <si>
    <t>Haryana Capfin Ltd</t>
  </si>
  <si>
    <t>HARYNACAP</t>
  </si>
  <si>
    <t>KG Petrochem Ltd</t>
  </si>
  <si>
    <t>KGPETRO</t>
  </si>
  <si>
    <t>Everest Organics Ltd</t>
  </si>
  <si>
    <t>EVERESTO</t>
  </si>
  <si>
    <t>Arnold Holdings Ltd</t>
  </si>
  <si>
    <t>ARNOLD</t>
  </si>
  <si>
    <t>Jasch Industries Ltd</t>
  </si>
  <si>
    <t>JASCH</t>
  </si>
  <si>
    <t>Tokyo Plast International Ltd</t>
  </si>
  <si>
    <t>TOKYOPLAST</t>
  </si>
  <si>
    <t>Advik Capital Ltd</t>
  </si>
  <si>
    <t>ADVIKCA</t>
  </si>
  <si>
    <t>Porwal Auto Components Ltd</t>
  </si>
  <si>
    <t>PORWAL</t>
  </si>
  <si>
    <t>Wallfort Financial Services Ltd</t>
  </si>
  <si>
    <t>WALLFORT</t>
  </si>
  <si>
    <t>AK Spintex Ltd</t>
  </si>
  <si>
    <t>AKSPINTEX</t>
  </si>
  <si>
    <t>DRS Cargo Movers Ltd</t>
  </si>
  <si>
    <t>DRSCARGO</t>
  </si>
  <si>
    <t>Creative Castings Ltd</t>
  </si>
  <si>
    <t>Nidhi Granites Ltd</t>
  </si>
  <si>
    <t>NIDHGRN</t>
  </si>
  <si>
    <t>Emerald Leisures Ltd</t>
  </si>
  <si>
    <t>EMERALL</t>
  </si>
  <si>
    <t>Mysore Petro Chemicals Ltd</t>
  </si>
  <si>
    <t>MYSORPETRO</t>
  </si>
  <si>
    <t>Mayank Cattle Food Ltd</t>
  </si>
  <si>
    <t>MCFL</t>
  </si>
  <si>
    <t>Alstone Textiles (India) Ltd</t>
  </si>
  <si>
    <t>ALSTONE</t>
  </si>
  <si>
    <t>Gujarat Natural Resources Ltd</t>
  </si>
  <si>
    <t>GNRL</t>
  </si>
  <si>
    <t>Suvidhaa Infoserve Ltd</t>
  </si>
  <si>
    <t>SUVIDHAA</t>
  </si>
  <si>
    <t>Krishanveer Forge Ltd</t>
  </si>
  <si>
    <t>KVFORGE</t>
  </si>
  <si>
    <t>Shalimar Wires Industries Ltd</t>
  </si>
  <si>
    <t>SHALIWIR</t>
  </si>
  <si>
    <t>Blue Pebble Ltd</t>
  </si>
  <si>
    <t>BLUEPEBBLE</t>
  </si>
  <si>
    <t>Kothari Fermentation and Biochem Ltd</t>
  </si>
  <si>
    <t>KFBL</t>
  </si>
  <si>
    <t>D &amp; H India Ltd</t>
  </si>
  <si>
    <t>DHINDIA</t>
  </si>
  <si>
    <t>Bansal Roofing Products Ltd</t>
  </si>
  <si>
    <t>BRPL</t>
  </si>
  <si>
    <t>Yogi Ltd</t>
  </si>
  <si>
    <t>YOGI</t>
  </si>
  <si>
    <t>Grob Tea Co Ltd</t>
  </si>
  <si>
    <t>GROBTEA</t>
  </si>
  <si>
    <t>Filtra Consultants and Engineers Ltd</t>
  </si>
  <si>
    <t>FILTRA</t>
  </si>
  <si>
    <t>Biofil Chemicals and Pharmaceuticals Ltd</t>
  </si>
  <si>
    <t>BIOFILCHEM</t>
  </si>
  <si>
    <t>Sharika Enterprises Ltd</t>
  </si>
  <si>
    <t>SHARIKA</t>
  </si>
  <si>
    <t>Soma Textiles &amp; Industries Ltd</t>
  </si>
  <si>
    <t>SOMATEX</t>
  </si>
  <si>
    <t>Aditya BSL Nifty Next 50 ETF</t>
  </si>
  <si>
    <t>ABSLNN50ET</t>
  </si>
  <si>
    <t>Murae Organisor Ltd</t>
  </si>
  <si>
    <t>MURAE</t>
  </si>
  <si>
    <t>Bhilwara Spinners Ltd</t>
  </si>
  <si>
    <t>BHILSPIN</t>
  </si>
  <si>
    <t>Hisar Metal Industries Ltd</t>
  </si>
  <si>
    <t>HISARMETAL</t>
  </si>
  <si>
    <t>Ganga Papers India Ltd</t>
  </si>
  <si>
    <t>GANGAPA</t>
  </si>
  <si>
    <t>Virya Resources Ltd</t>
  </si>
  <si>
    <t>VIRYA</t>
  </si>
  <si>
    <t>Tree House Education and Accessories Ltd</t>
  </si>
  <si>
    <t>TREEHOUSE</t>
  </si>
  <si>
    <t>Raja Bahadur International Ltd</t>
  </si>
  <si>
    <t>RAJABAH</t>
  </si>
  <si>
    <t>Bheema Cements Ltd</t>
  </si>
  <si>
    <t>BHEEMACEM</t>
  </si>
  <si>
    <t>Deepak Chemtex Ltd</t>
  </si>
  <si>
    <t>DEEPAKCHEM</t>
  </si>
  <si>
    <t>IFL Enterprises Ltd</t>
  </si>
  <si>
    <t>IFL</t>
  </si>
  <si>
    <t>Krishna Ventures Ltd</t>
  </si>
  <si>
    <t>KRISHNA</t>
  </si>
  <si>
    <t>Skyline Millars Ltd</t>
  </si>
  <si>
    <t>SKYLMILAR</t>
  </si>
  <si>
    <t>Manoj Ceramic Ltd</t>
  </si>
  <si>
    <t>MCPL</t>
  </si>
  <si>
    <t>Kemp and Company Ltd</t>
  </si>
  <si>
    <t>KEMP</t>
  </si>
  <si>
    <t>Everlon Financials Ltd</t>
  </si>
  <si>
    <t>EVERFIN</t>
  </si>
  <si>
    <t>Retina Paints Ltd</t>
  </si>
  <si>
    <t>RETINA</t>
  </si>
  <si>
    <t>Thacker and Company Ltd</t>
  </si>
  <si>
    <t>THACKER</t>
  </si>
  <si>
    <t>Chartered Logistics Ltd</t>
  </si>
  <si>
    <t>CHLOGIST</t>
  </si>
  <si>
    <t>Nilachal Refractories Ltd</t>
  </si>
  <si>
    <t>NILACHAL</t>
  </si>
  <si>
    <t>Ind Swift Ltd</t>
  </si>
  <si>
    <t>INDSWFTLTD</t>
  </si>
  <si>
    <t>Holmarc Opto-Mechatronics Ltd</t>
  </si>
  <si>
    <t>HOLMARC</t>
  </si>
  <si>
    <t>VMS Industries Ltd</t>
  </si>
  <si>
    <t>VMS</t>
  </si>
  <si>
    <t>Zenith Drugs Ltd</t>
  </si>
  <si>
    <t>ZENITHDRUG</t>
  </si>
  <si>
    <t>AVSL Industries Ltd</t>
  </si>
  <si>
    <t>AVSL</t>
  </si>
  <si>
    <t>Aztec Fluids &amp; Machinery Ltd</t>
  </si>
  <si>
    <t>AZTEC</t>
  </si>
  <si>
    <t>Dutron Polymers Ltd</t>
  </si>
  <si>
    <t>DUTRON</t>
  </si>
  <si>
    <t>Max Heights Infrastructure Ltd</t>
  </si>
  <si>
    <t>MAXHEIGHTS</t>
  </si>
  <si>
    <t>Super Tannery Ltd</t>
  </si>
  <si>
    <t>SUPTANERY</t>
  </si>
  <si>
    <t>Celebrity Fashions Ltd</t>
  </si>
  <si>
    <t>CELEBRITY</t>
  </si>
  <si>
    <t>Key Corp Ltd</t>
  </si>
  <si>
    <t>KEYCORP</t>
  </si>
  <si>
    <t>Vaswani Industries Ltd</t>
  </si>
  <si>
    <t>VASWANI</t>
  </si>
  <si>
    <t>Burnpur Cement Ltd</t>
  </si>
  <si>
    <t>BURNPUR</t>
  </si>
  <si>
    <t>Aplab Ltd</t>
  </si>
  <si>
    <t>APLAB</t>
  </si>
  <si>
    <t>Sayaji Industries Ltd</t>
  </si>
  <si>
    <t>SAYAJIIND</t>
  </si>
  <si>
    <t>ICICI Prudential Silver ETF</t>
  </si>
  <si>
    <t>SILVERIETF</t>
  </si>
  <si>
    <t>Delta Manufacturing Ltd</t>
  </si>
  <si>
    <t>DELTAMAGNT</t>
  </si>
  <si>
    <t>Marco Cables &amp; Conductors Ltd</t>
  </si>
  <si>
    <t>MARCO</t>
  </si>
  <si>
    <t>Srei Infrastructure Finance Ltd</t>
  </si>
  <si>
    <t>SREINFRA</t>
  </si>
  <si>
    <t>Presstonic Engineering Ltd</t>
  </si>
  <si>
    <t>PRESSTONIC</t>
  </si>
  <si>
    <t>Locomotive Engines &amp; Rolling Stock</t>
  </si>
  <si>
    <t>Remi Edelstahl Tubulars Ltd</t>
  </si>
  <si>
    <t>REMIEDEL</t>
  </si>
  <si>
    <t>Upsurge Investment and Finance Ltd</t>
  </si>
  <si>
    <t>UPSURGE</t>
  </si>
  <si>
    <t>One Global Service Provider Ltd</t>
  </si>
  <si>
    <t>ONEGLOBAL</t>
  </si>
  <si>
    <t>Orient Press Ltd</t>
  </si>
  <si>
    <t>ORIENTLTD</t>
  </si>
  <si>
    <t>Womancart Ltd</t>
  </si>
  <si>
    <t>WOMANCART</t>
  </si>
  <si>
    <t>Auro Impex &amp; Chemicals Ltd</t>
  </si>
  <si>
    <t>AUROIMPEX</t>
  </si>
  <si>
    <t>Rama Vision Ltd</t>
  </si>
  <si>
    <t>RAMAVISION</t>
  </si>
  <si>
    <t>SecMark Consultancy Ltd</t>
  </si>
  <si>
    <t>SECMARK</t>
  </si>
  <si>
    <t>Mohite Industries Ltd</t>
  </si>
  <si>
    <t>MOHITE</t>
  </si>
  <si>
    <t>Ganga Forging Ltd</t>
  </si>
  <si>
    <t>GANGAFORGE</t>
  </si>
  <si>
    <t>Cravatex Ltd</t>
  </si>
  <si>
    <t>CRAVATEX</t>
  </si>
  <si>
    <t>Auto Pins (India) Ltd</t>
  </si>
  <si>
    <t>AUTOPINS</t>
  </si>
  <si>
    <t>Freshtrop Fruits Ltd</t>
  </si>
  <si>
    <t>FRSHTRP</t>
  </si>
  <si>
    <t>Samrat Pharmachem Ltd</t>
  </si>
  <si>
    <t>SAMRATPH</t>
  </si>
  <si>
    <t>Flexituff Ventures International Ltd</t>
  </si>
  <si>
    <t>FLEXITUFF</t>
  </si>
  <si>
    <t>Biogen Pharmachem Industries Ltd</t>
  </si>
  <si>
    <t>BIOGEN</t>
  </si>
  <si>
    <t>BLB Ltd</t>
  </si>
  <si>
    <t>BLBLIMITED</t>
  </si>
  <si>
    <t>Agro Phos (India) Ltd</t>
  </si>
  <si>
    <t>AGROPHOS</t>
  </si>
  <si>
    <t>Archit Organosys Ltd</t>
  </si>
  <si>
    <t>ARCHITORG</t>
  </si>
  <si>
    <t>Shetron Ltd</t>
  </si>
  <si>
    <t>SHETR</t>
  </si>
  <si>
    <t>Cinevista Ltd</t>
  </si>
  <si>
    <t>CINEVISTA</t>
  </si>
  <si>
    <t>Titan Securities Ltd</t>
  </si>
  <si>
    <t>TITANSEC</t>
  </si>
  <si>
    <t>Trans India House Impex Ltd</t>
  </si>
  <si>
    <t>TIHIL</t>
  </si>
  <si>
    <t>Future Enterprises Ltd</t>
  </si>
  <si>
    <t>FELDVR</t>
  </si>
  <si>
    <t>Acme Resources Ltd</t>
  </si>
  <si>
    <t>ACME</t>
  </si>
  <si>
    <t>Mangalam Alloys Ltd</t>
  </si>
  <si>
    <t>MAL</t>
  </si>
  <si>
    <t>Aimco Pesticides Ltd</t>
  </si>
  <si>
    <t>AIMCOPEST</t>
  </si>
  <si>
    <t>Tayo Rolls Ltd</t>
  </si>
  <si>
    <t>TATAYODOGA</t>
  </si>
  <si>
    <t>SVP Global Textiles Ltd</t>
  </si>
  <si>
    <t>SVPGLOB</t>
  </si>
  <si>
    <t>Lykis Ltd</t>
  </si>
  <si>
    <t>LYKISLTD</t>
  </si>
  <si>
    <t>Good Value Irrigation Ltd</t>
  </si>
  <si>
    <t>VUENOW</t>
  </si>
  <si>
    <t>Yaari Digital Integrated Services Ltd</t>
  </si>
  <si>
    <t>YAARI</t>
  </si>
  <si>
    <t>Sunil Healthcare Ltd</t>
  </si>
  <si>
    <t>SUNLOC</t>
  </si>
  <si>
    <t>Source Natural Foods and Herbal Supplements Ltd</t>
  </si>
  <si>
    <t>SOURCENTRL</t>
  </si>
  <si>
    <t>Tera Software Ltd</t>
  </si>
  <si>
    <t>TERASOFT</t>
  </si>
  <si>
    <t>Baroda Extrusion Ltd</t>
  </si>
  <si>
    <t>BAROEXT</t>
  </si>
  <si>
    <t>Sky Industries Ltd</t>
  </si>
  <si>
    <t>SKYIND</t>
  </si>
  <si>
    <t>Sameera Agro and Infra Ltd</t>
  </si>
  <si>
    <t>SAIFL</t>
  </si>
  <si>
    <t>Homebuilding</t>
  </si>
  <si>
    <t>Pentagon Rubber Ltd</t>
  </si>
  <si>
    <t>PENTAGON</t>
  </si>
  <si>
    <t>Healthy Life Agritec Ltd</t>
  </si>
  <si>
    <t>HEALTHYLIFE</t>
  </si>
  <si>
    <t>Scoobee Day Garments (India) Ltd</t>
  </si>
  <si>
    <t>SCOOBEEDAY</t>
  </si>
  <si>
    <t>Futuristic Solutions Ltd</t>
  </si>
  <si>
    <t>FUTSOL</t>
  </si>
  <si>
    <t>Harshdeep Hortico Ltd</t>
  </si>
  <si>
    <t>HARSHDEEP</t>
  </si>
  <si>
    <t>Titan Intech Ltd</t>
  </si>
  <si>
    <t>TITANIN</t>
  </si>
  <si>
    <t>Vinny Overseas Ltd</t>
  </si>
  <si>
    <t>VINNY</t>
  </si>
  <si>
    <t>Madhav Copper Ltd</t>
  </si>
  <si>
    <t>MCL</t>
  </si>
  <si>
    <t>B C C Fuba India Ltd</t>
  </si>
  <si>
    <t>BCCFUBA</t>
  </si>
  <si>
    <t>McNally Bharat Engg Co Ltd</t>
  </si>
  <si>
    <t>MBECL</t>
  </si>
  <si>
    <t>BSEL Algo Ltd</t>
  </si>
  <si>
    <t>BSELALGO</t>
  </si>
  <si>
    <t>Sambhaav Media Ltd</t>
  </si>
  <si>
    <t>SAMBHAAV</t>
  </si>
  <si>
    <t>Ahasolar Technologies Ltd</t>
  </si>
  <si>
    <t>AHASOLAR</t>
  </si>
  <si>
    <t>Rasi Electrodes Ltd</t>
  </si>
  <si>
    <t>RASIELEC</t>
  </si>
  <si>
    <t>Lexus Granito (India) Ltd</t>
  </si>
  <si>
    <t>LEXUS</t>
  </si>
  <si>
    <t>Gokak Textiles Ltd</t>
  </si>
  <si>
    <t>GOKAKTEX</t>
  </si>
  <si>
    <t>Global Pet Industries Ltd</t>
  </si>
  <si>
    <t>GLOBALPET</t>
  </si>
  <si>
    <t>Saptarishi Agro Industries Ltd</t>
  </si>
  <si>
    <t>SPTRSHI</t>
  </si>
  <si>
    <t>Raaj Medisafe India Ltd</t>
  </si>
  <si>
    <t>RAAJMEDI</t>
  </si>
  <si>
    <t>Pritish Nandy Communications Ltd</t>
  </si>
  <si>
    <t>PNC</t>
  </si>
  <si>
    <t>Daikaffil Chemicals India Ltd</t>
  </si>
  <si>
    <t>DAIKAFFI</t>
  </si>
  <si>
    <t>Latteys Industries Ltd</t>
  </si>
  <si>
    <t>LATTEYS</t>
  </si>
  <si>
    <t>Shilp Gravures Ltd</t>
  </si>
  <si>
    <t>SHILGRAVQ</t>
  </si>
  <si>
    <t>Raminfo Ltd</t>
  </si>
  <si>
    <t>RAMINFO</t>
  </si>
  <si>
    <t>Riddhi Corporate Services Ltd</t>
  </si>
  <si>
    <t>RIDDHICORP</t>
  </si>
  <si>
    <t>Excel Realty N Infra Ltd</t>
  </si>
  <si>
    <t>EXCEL</t>
  </si>
  <si>
    <t>Keerthi Industries Ltd</t>
  </si>
  <si>
    <t>KEERTHI</t>
  </si>
  <si>
    <t>Ansal Buildwell Ltd</t>
  </si>
  <si>
    <t>ANSALBU</t>
  </si>
  <si>
    <t>Sangam Finserv Ltd</t>
  </si>
  <si>
    <t>SANGAMFIN</t>
  </si>
  <si>
    <t>Vippy Spinpro Ltd</t>
  </si>
  <si>
    <t>VIPPYSP</t>
  </si>
  <si>
    <t>Chowgule Steamships Ltd</t>
  </si>
  <si>
    <t>CHOWGULSTM</t>
  </si>
  <si>
    <t>LIC MF Nifty 8-13 yr G-Sec ETF</t>
  </si>
  <si>
    <t>LICNETFGSC</t>
  </si>
  <si>
    <t>Dhanashree Electronics Ltd</t>
  </si>
  <si>
    <t>DEL</t>
  </si>
  <si>
    <t>Universal Starch Chem Allied Ltd</t>
  </si>
  <si>
    <t>UNIVSTAR</t>
  </si>
  <si>
    <t>Power and Instrumentation (Gujarat) Ltd</t>
  </si>
  <si>
    <t>PIGL</t>
  </si>
  <si>
    <t>Mukesh Babu Financial Services Ltd</t>
  </si>
  <si>
    <t>MUKESHB</t>
  </si>
  <si>
    <t>Vasundhara Rasayans Ltd</t>
  </si>
  <si>
    <t>VRL</t>
  </si>
  <si>
    <t>MKP Mobility Ltd</t>
  </si>
  <si>
    <t>MKPMOB</t>
  </si>
  <si>
    <t>Ashika Credit Capital Ltd</t>
  </si>
  <si>
    <t>ASHIKA</t>
  </si>
  <si>
    <t>IDBI Gold Exchange Traded Fund</t>
  </si>
  <si>
    <t>LICMFGOLD</t>
  </si>
  <si>
    <t>Synoptics Technologies Ltd</t>
  </si>
  <si>
    <t>SYNOPTICS</t>
  </si>
  <si>
    <t>Patdiam Jewellery Ltd</t>
  </si>
  <si>
    <t>PJL</t>
  </si>
  <si>
    <t>Quicktouch Technologies Ltd</t>
  </si>
  <si>
    <t>QUICKTOUCH</t>
  </si>
  <si>
    <t>Spectrum Foods Ltd</t>
  </si>
  <si>
    <t>SPECFOOD</t>
  </si>
  <si>
    <t>Sakthi Finance Ltd</t>
  </si>
  <si>
    <t>SAKTHIFIN</t>
  </si>
  <si>
    <t>Banas Finance Ltd</t>
  </si>
  <si>
    <t>BANASFN</t>
  </si>
  <si>
    <t>Dev Labtech Venture Ltd</t>
  </si>
  <si>
    <t>DEVLAB</t>
  </si>
  <si>
    <t>Welcast Steels Ltd</t>
  </si>
  <si>
    <t>ZWELCAST</t>
  </si>
  <si>
    <t>Dollex Agrotech Ltd</t>
  </si>
  <si>
    <t>DOLLEX</t>
  </si>
  <si>
    <t>Acknit Industries Ltd</t>
  </si>
  <si>
    <t>ACKNIT</t>
  </si>
  <si>
    <t>Gujarat Containers Ltd</t>
  </si>
  <si>
    <t>GUJCONT</t>
  </si>
  <si>
    <t>Real Touch Finance Ltd</t>
  </si>
  <si>
    <t>RTFL</t>
  </si>
  <si>
    <t>SKP Securities Ltd</t>
  </si>
  <si>
    <t>SKPSEC</t>
  </si>
  <si>
    <t>Aro Granite Industries Ltd</t>
  </si>
  <si>
    <t>AROGRANITE</t>
  </si>
  <si>
    <t>Baba Food Processing (India) Ltd</t>
  </si>
  <si>
    <t>BABAFP</t>
  </si>
  <si>
    <t>Hindustan Hardy Ltd</t>
  </si>
  <si>
    <t>HINDHARD</t>
  </si>
  <si>
    <t>East West Holdings Ltd</t>
  </si>
  <si>
    <t>EASTWEST</t>
  </si>
  <si>
    <t>Royale Manor Hotels and Industries Ltd</t>
  </si>
  <si>
    <t>RAYALEMA</t>
  </si>
  <si>
    <t>KBS India Ltd</t>
  </si>
  <si>
    <t>KBSINDIA</t>
  </si>
  <si>
    <t>Rainbow Foundations Ltd</t>
  </si>
  <si>
    <t>RAINBOWF</t>
  </si>
  <si>
    <t>Akiko Global Services Ltd</t>
  </si>
  <si>
    <t>AKIKO</t>
  </si>
  <si>
    <t>NRB Industrial Bearings Ltd</t>
  </si>
  <si>
    <t>NIBL</t>
  </si>
  <si>
    <t>Constronics Infra Ltd</t>
  </si>
  <si>
    <t>CONSTRONIC</t>
  </si>
  <si>
    <t>Shristi Infrastructure Development Corporation Ltd</t>
  </si>
  <si>
    <t>SHRISTI</t>
  </si>
  <si>
    <t>Bright Brothers Ltd</t>
  </si>
  <si>
    <t>BRIGHTBR</t>
  </si>
  <si>
    <t>ITCONS e-Solutions Ltd</t>
  </si>
  <si>
    <t>ITCONS</t>
  </si>
  <si>
    <t>Maitreya Medicare Ltd</t>
  </si>
  <si>
    <t>MAITREYA</t>
  </si>
  <si>
    <t>Dharni Capital Services Ltd</t>
  </si>
  <si>
    <t>DHARNI</t>
  </si>
  <si>
    <t>Rajeshwari Cans Ltd</t>
  </si>
  <si>
    <t>RCAN</t>
  </si>
  <si>
    <t>Maestros Electronics &amp; Telecommunications Systems Ltd</t>
  </si>
  <si>
    <t>METSL</t>
  </si>
  <si>
    <t>Ludlow Jute &amp; Specialities Ltd</t>
  </si>
  <si>
    <t>LUDLOWJUT</t>
  </si>
  <si>
    <t>Mirae Asset S&amp;P 500 Top 50 ETF</t>
  </si>
  <si>
    <t>MASPTOP50</t>
  </si>
  <si>
    <t>Rajgor Castor Derivatives Ltd</t>
  </si>
  <si>
    <t>RCDL</t>
  </si>
  <si>
    <t>Vertexplus Technologies Ltd</t>
  </si>
  <si>
    <t>VERTEXPLUS</t>
  </si>
  <si>
    <t>Graphisads Ltd</t>
  </si>
  <si>
    <t>GRAPHISAD</t>
  </si>
  <si>
    <t>Jamshri Realty Ltd</t>
  </si>
  <si>
    <t>JAMSHRI</t>
  </si>
  <si>
    <t>Aayush Wellness Ltd</t>
  </si>
  <si>
    <t>AAYUSH</t>
  </si>
  <si>
    <t>Alkosign Ltd</t>
  </si>
  <si>
    <t>ALKOSIGN</t>
  </si>
  <si>
    <t>Saboo Sodium Chloro Ltd</t>
  </si>
  <si>
    <t>SABOOSOD</t>
  </si>
  <si>
    <t>Siddhika Coatings Ltd</t>
  </si>
  <si>
    <t>SIDDHIKA</t>
  </si>
  <si>
    <t>Le Lavoir Ltd</t>
  </si>
  <si>
    <t>LELAVOIR</t>
  </si>
  <si>
    <t>CNI Research Ltd</t>
  </si>
  <si>
    <t>CNIRESLTD</t>
  </si>
  <si>
    <t>Gujarat Poly Electronics Ltd</t>
  </si>
  <si>
    <t>GUJARATPOLY</t>
  </si>
  <si>
    <t>Prolife Industries Ltd</t>
  </si>
  <si>
    <t>PROLIFE</t>
  </si>
  <si>
    <t>HB Stockholdings Ltd</t>
  </si>
  <si>
    <t>HBSL</t>
  </si>
  <si>
    <t>Arabian Petroleum Ltd</t>
  </si>
  <si>
    <t>ARABIAN</t>
  </si>
  <si>
    <t>Gini Silk Mills Ltd</t>
  </si>
  <si>
    <t>GINISILK</t>
  </si>
  <si>
    <t>Mirae Asset NYSE FANG+ ETF</t>
  </si>
  <si>
    <t>MAFANG</t>
  </si>
  <si>
    <t>Ambo Agritec Ltd</t>
  </si>
  <si>
    <t>AMBOAGRI</t>
  </si>
  <si>
    <t>Mehai Technology Ltd</t>
  </si>
  <si>
    <t>MEHAI</t>
  </si>
  <si>
    <t>Munoth Capital Market Ltd</t>
  </si>
  <si>
    <t>MUNCAPM</t>
  </si>
  <si>
    <t>Escorp Asset Management Ltd</t>
  </si>
  <si>
    <t>ESCORP</t>
  </si>
  <si>
    <t>Envair Electrodyne Ltd</t>
  </si>
  <si>
    <t>ENVAIREL</t>
  </si>
  <si>
    <t>Minal Industries Ltd</t>
  </si>
  <si>
    <t>MINALIND</t>
  </si>
  <si>
    <t>Radiowalla Network Ltd</t>
  </si>
  <si>
    <t>RADIOWALLA</t>
  </si>
  <si>
    <t>SunGarner Energies Ltd</t>
  </si>
  <si>
    <t>SEL</t>
  </si>
  <si>
    <t>Deem Roll Tech Ltd</t>
  </si>
  <si>
    <t>DEEM</t>
  </si>
  <si>
    <t>Archies Ltd</t>
  </si>
  <si>
    <t>ARCHIES</t>
  </si>
  <si>
    <t>Aditya BSL Nifty Bank ETF</t>
  </si>
  <si>
    <t>ABSLBANETF</t>
  </si>
  <si>
    <t>HOV Services Ltd</t>
  </si>
  <si>
    <t>HOVS</t>
  </si>
  <si>
    <t>CIL Nova Petrochemicals Ltd</t>
  </si>
  <si>
    <t>CNOVAPETRO</t>
  </si>
  <si>
    <t>Prospect Commodities Ltd</t>
  </si>
  <si>
    <t>PCL</t>
  </si>
  <si>
    <t>ICICI Prudential S&amp;P BSE Liquid Rate ETF</t>
  </si>
  <si>
    <t>LIQUIDIETF</t>
  </si>
  <si>
    <t>City Pulse Multiplex Ltd</t>
  </si>
  <si>
    <t>CPML</t>
  </si>
  <si>
    <t>Pulsar International Ltd</t>
  </si>
  <si>
    <t>PULSRIN</t>
  </si>
  <si>
    <t>Karma Energy Ltd</t>
  </si>
  <si>
    <t>KARMAENG</t>
  </si>
  <si>
    <t>Mena Mani Industries Ltd</t>
  </si>
  <si>
    <t>MENAMANI</t>
  </si>
  <si>
    <t>Cranes Software International Ltd</t>
  </si>
  <si>
    <t>CRANESSOFT</t>
  </si>
  <si>
    <t>Supra Pacific Financial Services Ltd</t>
  </si>
  <si>
    <t>SUPRAPFSL</t>
  </si>
  <si>
    <t>Ameya Precision Engineers Ltd</t>
  </si>
  <si>
    <t>AMEYA</t>
  </si>
  <si>
    <t>Kalyan Capitals Ltd</t>
  </si>
  <si>
    <t>KALYANCAP</t>
  </si>
  <si>
    <t>Sam Industries Ltd</t>
  </si>
  <si>
    <t>SAMINDUS</t>
  </si>
  <si>
    <t>AIK Pipes and Polymers Ltd</t>
  </si>
  <si>
    <t>AIKPIPES</t>
  </si>
  <si>
    <t>VSF Projects Ltd</t>
  </si>
  <si>
    <t>VSFPROJ</t>
  </si>
  <si>
    <t>Shree Krishna Infrastructure Ltd</t>
  </si>
  <si>
    <t>SKIFL</t>
  </si>
  <si>
    <t>Sanrhea Technical Textiles Ltd</t>
  </si>
  <si>
    <t>SANTETX</t>
  </si>
  <si>
    <t>Achyut Healthcare Ltd</t>
  </si>
  <si>
    <t>ACHYUT</t>
  </si>
  <si>
    <t>TPI India Ltd</t>
  </si>
  <si>
    <t>TPINDIA</t>
  </si>
  <si>
    <t>Amrapali Industries Ltd</t>
  </si>
  <si>
    <t>AMRAPLIN</t>
  </si>
  <si>
    <t>Shivam Chemicals Ltd</t>
  </si>
  <si>
    <t>SHIVAM</t>
  </si>
  <si>
    <t>Ambar Protein Industries Ltd</t>
  </si>
  <si>
    <t>AMBARPIL</t>
  </si>
  <si>
    <t>Rolta India Ltd</t>
  </si>
  <si>
    <t>ROLTA</t>
  </si>
  <si>
    <t>Mahickra Chemicals Ltd</t>
  </si>
  <si>
    <t>MAHICKRA</t>
  </si>
  <si>
    <t>TCFC Finance Ltd</t>
  </si>
  <si>
    <t>TCFCFINQ</t>
  </si>
  <si>
    <t>Kreon Finnancial Services Ltd</t>
  </si>
  <si>
    <t>KREONFIN</t>
  </si>
  <si>
    <t>Gujchem Distillers India Ltd</t>
  </si>
  <si>
    <t>GUJCMDS</t>
  </si>
  <si>
    <t>Nova Iron and Steel Ltd</t>
  </si>
  <si>
    <t>NOVIS</t>
  </si>
  <si>
    <t>Virat Industries Ltd</t>
  </si>
  <si>
    <t>VIRAT</t>
  </si>
  <si>
    <t>Nandani Creation Ltd</t>
  </si>
  <si>
    <t>JAIPURKURT</t>
  </si>
  <si>
    <t>Comrade Appliances Ltd</t>
  </si>
  <si>
    <t>COMRADE</t>
  </si>
  <si>
    <t>Orient Beverages Ltd</t>
  </si>
  <si>
    <t>ORIBEVER</t>
  </si>
  <si>
    <t>Pattech Fitwell Tube Components Ltd</t>
  </si>
  <si>
    <t>PATTECH</t>
  </si>
  <si>
    <t>Makers Laboratories Ltd</t>
  </si>
  <si>
    <t>MAKERSL</t>
  </si>
  <si>
    <t>G-Tec Jainx Education Ltd</t>
  </si>
  <si>
    <t>GTECJAINX</t>
  </si>
  <si>
    <t>James Warren Tea Ltd</t>
  </si>
  <si>
    <t>JAMESWARREN</t>
  </si>
  <si>
    <t>Punjab Communications Ltd</t>
  </si>
  <si>
    <t>PUNJCOMMU</t>
  </si>
  <si>
    <t>M V K Agro Food Product Ltd</t>
  </si>
  <si>
    <t>MVKAGRO</t>
  </si>
  <si>
    <t>HB Portfolio Ltd</t>
  </si>
  <si>
    <t>HBPOR</t>
  </si>
  <si>
    <t>Moksh Ornaments Ltd</t>
  </si>
  <si>
    <t>MOKSH</t>
  </si>
  <si>
    <t>Kanishk Steel Industries Ltd</t>
  </si>
  <si>
    <t>KANSHST</t>
  </si>
  <si>
    <t>Alfa Transformers Ltd</t>
  </si>
  <si>
    <t>ALFATRAN</t>
  </si>
  <si>
    <t>Growington Ventures India Ltd</t>
  </si>
  <si>
    <t>GROWINGTON</t>
  </si>
  <si>
    <t>Chrome Silicon Ltd</t>
  </si>
  <si>
    <t>CHROME</t>
  </si>
  <si>
    <t>Shreyas Intermediates Ltd</t>
  </si>
  <si>
    <t>SHREYASI</t>
  </si>
  <si>
    <t>Balkrishna Paper Mills Ltd</t>
  </si>
  <si>
    <t>BALKRISHNA</t>
  </si>
  <si>
    <t>Marshall Machines Ltd</t>
  </si>
  <si>
    <t>MARSHALL</t>
  </si>
  <si>
    <t>Jeevan Scientific Technology Ltd</t>
  </si>
  <si>
    <t>JSTL</t>
  </si>
  <si>
    <t>Evans Electric Ltd</t>
  </si>
  <si>
    <t>EVANS</t>
  </si>
  <si>
    <t>Crop Life Science Ltd</t>
  </si>
  <si>
    <t>CLSL</t>
  </si>
  <si>
    <t>Omfurn India Ltd</t>
  </si>
  <si>
    <t>OMFURN</t>
  </si>
  <si>
    <t>Dhanalaxmi Roto Spinners Ltd</t>
  </si>
  <si>
    <t>DHANROTO</t>
  </si>
  <si>
    <t>F Mec International Financial Services Ltd</t>
  </si>
  <si>
    <t>FMEC</t>
  </si>
  <si>
    <t>Perfectpac Ltd</t>
  </si>
  <si>
    <t>PERFEPA</t>
  </si>
  <si>
    <t>Shiva Mills Ltd</t>
  </si>
  <si>
    <t>SHIVAMILLS</t>
  </si>
  <si>
    <t>Expo Gas Containers Ltd</t>
  </si>
  <si>
    <t>EXPOGAS</t>
  </si>
  <si>
    <t>Gujarat Hotels Ltd</t>
  </si>
  <si>
    <t>GUJHOTE</t>
  </si>
  <si>
    <t>Precision Metaliks Ltd</t>
  </si>
  <si>
    <t>PRECISION</t>
  </si>
  <si>
    <t>GV Films Ltd</t>
  </si>
  <si>
    <t>GVFILM</t>
  </si>
  <si>
    <t>Austin Engineering Company Ltd</t>
  </si>
  <si>
    <t>AUSTENG</t>
  </si>
  <si>
    <t>Ganesha Ecoverse Ltd</t>
  </si>
  <si>
    <t>GANVERSE</t>
  </si>
  <si>
    <t>Candour Techtex Ltd</t>
  </si>
  <si>
    <t>CANDOUR</t>
  </si>
  <si>
    <t>Kranti Industries Ltd</t>
  </si>
  <si>
    <t>KRANTI</t>
  </si>
  <si>
    <t>Olatech Solutions Ltd</t>
  </si>
  <si>
    <t>OLATECH</t>
  </si>
  <si>
    <t>Walchand Peoplefirst Ltd</t>
  </si>
  <si>
    <t>WALCHPF</t>
  </si>
  <si>
    <t>Divyashakti Ltd</t>
  </si>
  <si>
    <t>DIVSHKT</t>
  </si>
  <si>
    <t>Balgopal Commercial Ltd</t>
  </si>
  <si>
    <t>BALGOPAL</t>
  </si>
  <si>
    <t>Bombay Cycle and Motor Agency Ltd</t>
  </si>
  <si>
    <t>BOMBCYC</t>
  </si>
  <si>
    <t>Jindal Hotels Ltd</t>
  </si>
  <si>
    <t>JINDHOT</t>
  </si>
  <si>
    <t>Optimus Finance Ltd</t>
  </si>
  <si>
    <t>OPTIFIN</t>
  </si>
  <si>
    <t>Thinkink Picturez Ltd</t>
  </si>
  <si>
    <t>THINKINK</t>
  </si>
  <si>
    <t>Riba Textiles Ltd</t>
  </si>
  <si>
    <t>RIBATEX</t>
  </si>
  <si>
    <t>Bombay Metrics Supply Chain Ltd</t>
  </si>
  <si>
    <t>BMETRICS</t>
  </si>
  <si>
    <t>Cerebra Integrated Technologies Ltd</t>
  </si>
  <si>
    <t>CEREBRAINT</t>
  </si>
  <si>
    <t>Vidli Restaurants Ltd</t>
  </si>
  <si>
    <t>VIDLI</t>
  </si>
  <si>
    <t>Vruddhi Engineering Works Ltd</t>
  </si>
  <si>
    <t>VRUDDHI</t>
  </si>
  <si>
    <t>Phoenix International Ltd</t>
  </si>
  <si>
    <t>PHOENXINTL</t>
  </si>
  <si>
    <t>Sunrise Efficient Marketing Ltd</t>
  </si>
  <si>
    <t>SEML</t>
  </si>
  <si>
    <t>Nakoda Group of Industries Ltd</t>
  </si>
  <si>
    <t>NGIL</t>
  </si>
  <si>
    <t>Royal Sense Ltd</t>
  </si>
  <si>
    <t>ROYAL</t>
  </si>
  <si>
    <t>Akshar Spintex Ltd</t>
  </si>
  <si>
    <t>AKSHAR</t>
  </si>
  <si>
    <t>Kalahridhaan Trendz Ltd</t>
  </si>
  <si>
    <t>KTL</t>
  </si>
  <si>
    <t>Shri Vasuprada Plantations Ltd</t>
  </si>
  <si>
    <t>VASUPRADA</t>
  </si>
  <si>
    <t>Godavari Drugs Ltd</t>
  </si>
  <si>
    <t>GODAVARI</t>
  </si>
  <si>
    <t>Godha Cabcon &amp; Insulation Ltd</t>
  </si>
  <si>
    <t>GODHA</t>
  </si>
  <si>
    <t>Trishakti Industries Ltd</t>
  </si>
  <si>
    <t>TRISHAKT</t>
  </si>
  <si>
    <t>Twentyfirst Century Management Services Ltd</t>
  </si>
  <si>
    <t>21STCENMGM</t>
  </si>
  <si>
    <t>We Win Ltd</t>
  </si>
  <si>
    <t>WEWIN</t>
  </si>
  <si>
    <t>Rathi Bars Ltd</t>
  </si>
  <si>
    <t>RATHIBAR</t>
  </si>
  <si>
    <t>Motilal Oswal Midcap 100 ETF</t>
  </si>
  <si>
    <t>MOM100</t>
  </si>
  <si>
    <t>Raj Oil Mills Ltd</t>
  </si>
  <si>
    <t>ROML</t>
  </si>
  <si>
    <t>Elegant Marbles and Grani Industries Ltd</t>
  </si>
  <si>
    <t>ELEMARB</t>
  </si>
  <si>
    <t>Shrenik Ltd</t>
  </si>
  <si>
    <t>SHRENIK</t>
  </si>
  <si>
    <t>Slone Infosystems Ltd</t>
  </si>
  <si>
    <t>SLONE</t>
  </si>
  <si>
    <t>Modulex Construction Technologies Ltd</t>
  </si>
  <si>
    <t>MODULEX</t>
  </si>
  <si>
    <t>SM Auto Stamping Ltd</t>
  </si>
  <si>
    <t>SMAUTO</t>
  </si>
  <si>
    <t>Signoria Creation Ltd</t>
  </si>
  <si>
    <t>SIGNORIA</t>
  </si>
  <si>
    <t>Golden Tobacco Ltd</t>
  </si>
  <si>
    <t>GOLDENTOBC</t>
  </si>
  <si>
    <t>Landmarc Leisure Corporation Ltd</t>
  </si>
  <si>
    <t>LANDMARC</t>
  </si>
  <si>
    <t>Monotype India Ltd</t>
  </si>
  <si>
    <t>MONOT</t>
  </si>
  <si>
    <t>Hariyana Ship Breakers Ltd</t>
  </si>
  <si>
    <t>HRYNSHP</t>
  </si>
  <si>
    <t>Arihant Academy Ltd</t>
  </si>
  <si>
    <t>ARIHANTACA</t>
  </si>
  <si>
    <t>Ekansh Concepts Ltd</t>
  </si>
  <si>
    <t>EKANSH</t>
  </si>
  <si>
    <t>Milton Industries Ltd</t>
  </si>
  <si>
    <t>MILTON</t>
  </si>
  <si>
    <t>UR Sugar Industries Ltd</t>
  </si>
  <si>
    <t>URSUGAR</t>
  </si>
  <si>
    <t>Ravi Kumar Distilleries Ltd</t>
  </si>
  <si>
    <t>RKDL</t>
  </si>
  <si>
    <t>Magson Retail and Distribution Ltd</t>
  </si>
  <si>
    <t>MAGSON</t>
  </si>
  <si>
    <t>MM Rubber Company Ltd</t>
  </si>
  <si>
    <t>MMRUBBR-B</t>
  </si>
  <si>
    <t>Kotak Nifty PSU Bank ETF</t>
  </si>
  <si>
    <t>PSUBANK</t>
  </si>
  <si>
    <t>Pritika Engineering Components Ltd</t>
  </si>
  <si>
    <t>PRITIKA</t>
  </si>
  <si>
    <t>Shree Marutinandan Tubes Ltd</t>
  </si>
  <si>
    <t>SHREE</t>
  </si>
  <si>
    <t>Chartered Capital and Investment Ltd</t>
  </si>
  <si>
    <t>CHRTEDCA</t>
  </si>
  <si>
    <t>Invesco India Gold Exchange Traded Fund</t>
  </si>
  <si>
    <t>IVZINGOLD</t>
  </si>
  <si>
    <t>Tridhya Tech Ltd</t>
  </si>
  <si>
    <t>TRIDHYA</t>
  </si>
  <si>
    <t>Viaz Tyres Ltd</t>
  </si>
  <si>
    <t>VIAZ</t>
  </si>
  <si>
    <t>National Oxygen Ltd</t>
  </si>
  <si>
    <t>NOL</t>
  </si>
  <si>
    <t>Aristo Bio-Tech and Lifescience Ltd</t>
  </si>
  <si>
    <t>ARISTO</t>
  </si>
  <si>
    <t>Prudential Sugar Corp Ltd</t>
  </si>
  <si>
    <t>PRUDMOULI</t>
  </si>
  <si>
    <t>Modipon Ltd</t>
  </si>
  <si>
    <t>MODIPON</t>
  </si>
  <si>
    <t>Apoorva Leasing Finance and Investment Company Ltd</t>
  </si>
  <si>
    <t>APOORVA</t>
  </si>
  <si>
    <t>Vishwas Agri Seeds Ltd</t>
  </si>
  <si>
    <t>VISHWAS</t>
  </si>
  <si>
    <t>Mefcom Capital Markets Ltd</t>
  </si>
  <si>
    <t>MEFCOMCAP</t>
  </si>
  <si>
    <t>Shalimar Productions Ltd</t>
  </si>
  <si>
    <t>SHALPRO</t>
  </si>
  <si>
    <t>Gita Renewable Energy Ltd</t>
  </si>
  <si>
    <t>GITARENEW</t>
  </si>
  <si>
    <t>Rex Pipes and Cables Industries Ltd</t>
  </si>
  <si>
    <t>REXPIPES</t>
  </si>
  <si>
    <t>Jagan Lamps Ltd</t>
  </si>
  <si>
    <t>JAGANLAM</t>
  </si>
  <si>
    <t>Southern Magnesium and Chemicals Ltd</t>
  </si>
  <si>
    <t>SOUTHMG</t>
  </si>
  <si>
    <t>Kontor Space Ltd</t>
  </si>
  <si>
    <t>KONTOR</t>
  </si>
  <si>
    <t>West Leisure Resorts Ltd</t>
  </si>
  <si>
    <t>WESTLEIRES</t>
  </si>
  <si>
    <t>Deccan Health Care Ltd</t>
  </si>
  <si>
    <t>DECCAN</t>
  </si>
  <si>
    <t>Terai Tea Co Ltd</t>
  </si>
  <si>
    <t>TERAI</t>
  </si>
  <si>
    <t>Dhampure Speciality Sugars Ltd</t>
  </si>
  <si>
    <t>DHAMPURE</t>
  </si>
  <si>
    <t>Kenvi Jewels Ltd</t>
  </si>
  <si>
    <t>KENVI</t>
  </si>
  <si>
    <t>Ceejay Finance Ltd</t>
  </si>
  <si>
    <t>CEEJAY</t>
  </si>
  <si>
    <t>Vels Film International Ltd</t>
  </si>
  <si>
    <t>VELS</t>
  </si>
  <si>
    <t>Sri KPR Industries Ltd</t>
  </si>
  <si>
    <t>SRIKPRIND</t>
  </si>
  <si>
    <t>Amkay Products Ltd</t>
  </si>
  <si>
    <t>AMKAY</t>
  </si>
  <si>
    <t>Diligent Industries Ltd</t>
  </si>
  <si>
    <t>DILIGENT</t>
  </si>
  <si>
    <t>Silkflex Polymers (India) Ltd</t>
  </si>
  <si>
    <t>SILKFLEX</t>
  </si>
  <si>
    <t>Mirae Asset Nifty Financial Services ETF</t>
  </si>
  <si>
    <t>BFSI</t>
  </si>
  <si>
    <t>Ushanti Colour Chem Ltd</t>
  </si>
  <si>
    <t>UCL</t>
  </si>
  <si>
    <t>Rasandik Engineering Industries India Ltd</t>
  </si>
  <si>
    <t>RASANDIK</t>
  </si>
  <si>
    <t>Eiko Lifesciences Ltd</t>
  </si>
  <si>
    <t>EIKO</t>
  </si>
  <si>
    <t>Joindre Capital Services Ltd</t>
  </si>
  <si>
    <t>JOINDRE</t>
  </si>
  <si>
    <t>P H Capital Ltd</t>
  </si>
  <si>
    <t>PHCAP</t>
  </si>
  <si>
    <t>Shree Pacetronix Ltd</t>
  </si>
  <si>
    <t>SHREEPAC</t>
  </si>
  <si>
    <t>Superior Industrial Enterprises Ltd</t>
  </si>
  <si>
    <t>SIEL</t>
  </si>
  <si>
    <t>Mandeep Auto Industries Ltd</t>
  </si>
  <si>
    <t>MANDEEP</t>
  </si>
  <si>
    <t>Mono Pharmacare Ltd</t>
  </si>
  <si>
    <t>MONOPHARMA</t>
  </si>
  <si>
    <t>Baba Arts Ltd</t>
  </si>
  <si>
    <t>BABA</t>
  </si>
  <si>
    <t>Transgene Biotek Ltd</t>
  </si>
  <si>
    <t>TRABI</t>
  </si>
  <si>
    <t>Inani Marbles and Industries Ltd</t>
  </si>
  <si>
    <t>INANI</t>
  </si>
  <si>
    <t>Kshitij Polyline Ltd</t>
  </si>
  <si>
    <t>KSHITIJPOL</t>
  </si>
  <si>
    <t>Johnson Pharmacare Ltd</t>
  </si>
  <si>
    <t>JOHNPHARMA</t>
  </si>
  <si>
    <t>Aarvee Denims and Exports Ltd</t>
  </si>
  <si>
    <t>AARVEEDEN</t>
  </si>
  <si>
    <t>Vadivarhe Speciality Chemicals Ltd</t>
  </si>
  <si>
    <t>VSCL</t>
  </si>
  <si>
    <t>Banaras Beads Ltd</t>
  </si>
  <si>
    <t>BANARBEADS</t>
  </si>
  <si>
    <t>Vista Pharmaceuticals Ltd</t>
  </si>
  <si>
    <t>VISTAPH</t>
  </si>
  <si>
    <t>Hindustan Appliances Ltd</t>
  </si>
  <si>
    <t>HINDAPL</t>
  </si>
  <si>
    <t>AKG Exim Ltd</t>
  </si>
  <si>
    <t>AKG</t>
  </si>
  <si>
    <t>Omnitex Industries (India) Ltd</t>
  </si>
  <si>
    <t>OMNITEX</t>
  </si>
  <si>
    <t>Popees Cares Ltd</t>
  </si>
  <si>
    <t>POPEES</t>
  </si>
  <si>
    <t>Fundviser Capital (India) Ltd</t>
  </si>
  <si>
    <t>FUNDVISER</t>
  </si>
  <si>
    <t>Astal Laboratories Ltd</t>
  </si>
  <si>
    <t>ASTALLTD</t>
  </si>
  <si>
    <t>Ashnoor Textile Mills Ltd</t>
  </si>
  <si>
    <t>ASHNOOR</t>
  </si>
  <si>
    <t>Silgo Retail Ltd</t>
  </si>
  <si>
    <t>SILGO</t>
  </si>
  <si>
    <t>SVC Industries Ltd</t>
  </si>
  <si>
    <t>SVCIND</t>
  </si>
  <si>
    <t>ARC Finance Ltd</t>
  </si>
  <si>
    <t>ARCFIN</t>
  </si>
  <si>
    <t>3P Land Holdings Ltd</t>
  </si>
  <si>
    <t>3PLAND</t>
  </si>
  <si>
    <t>Innovative Tech Pack Ltd</t>
  </si>
  <si>
    <t>INNOVTEC</t>
  </si>
  <si>
    <t>AccelerateBS India Ltd</t>
  </si>
  <si>
    <t>ACCELERATE</t>
  </si>
  <si>
    <t>Morarka Finance Ltd</t>
  </si>
  <si>
    <t>MORARKFI</t>
  </si>
  <si>
    <t>Hardcastle and Waud Manufacturing Co Ltd</t>
  </si>
  <si>
    <t>HARDCAS</t>
  </si>
  <si>
    <t>S &amp; T Corporation Ltd</t>
  </si>
  <si>
    <t>STCORP</t>
  </si>
  <si>
    <t>Veeram Securities Ltd</t>
  </si>
  <si>
    <t>VSL</t>
  </si>
  <si>
    <t>Sambandam Spinning Mills Ltd</t>
  </si>
  <si>
    <t>SAMBANDAM</t>
  </si>
  <si>
    <t>Arvind and Company Shipping Agencies Ltd</t>
  </si>
  <si>
    <t>ACSAL</t>
  </si>
  <si>
    <t>P B M Polytex Ltd</t>
  </si>
  <si>
    <t>PBMPOLY</t>
  </si>
  <si>
    <t>Yudiz Solutions Ltd</t>
  </si>
  <si>
    <t>YUDIZ</t>
  </si>
  <si>
    <t>K G Denim Ltd</t>
  </si>
  <si>
    <t>KGDENIM</t>
  </si>
  <si>
    <t>Orchasp Ltd</t>
  </si>
  <si>
    <t>ORCHASP</t>
  </si>
  <si>
    <t>Service Care Ltd</t>
  </si>
  <si>
    <t>SERVICE</t>
  </si>
  <si>
    <t>ANG Lifesciences India Ltd</t>
  </si>
  <si>
    <t>ANG</t>
  </si>
  <si>
    <t>Franklin Industries Ltd</t>
  </si>
  <si>
    <t>FRANKLININD</t>
  </si>
  <si>
    <t>Cell Point (India) Ltd</t>
  </si>
  <si>
    <t>CELLPOINT</t>
  </si>
  <si>
    <t>HOAC Foods India Ltd</t>
  </si>
  <si>
    <t>HOACFOODS</t>
  </si>
  <si>
    <t>Goel Food Products Ltd</t>
  </si>
  <si>
    <t>GOEL</t>
  </si>
  <si>
    <t>Mish Designs Ltd</t>
  </si>
  <si>
    <t>MISHDESIGN</t>
  </si>
  <si>
    <t>AmpVolts Ltd</t>
  </si>
  <si>
    <t>QUEST</t>
  </si>
  <si>
    <t>Real Eco Energy Ltd</t>
  </si>
  <si>
    <t>REALECO</t>
  </si>
  <si>
    <t>Committed Cargo Care Ltd</t>
  </si>
  <si>
    <t>COMMITTED</t>
  </si>
  <si>
    <t>Manugraph India Ltd</t>
  </si>
  <si>
    <t>MANUGRAPH</t>
  </si>
  <si>
    <t>Prismx Global Ventures Ltd</t>
  </si>
  <si>
    <t>PRISMX</t>
  </si>
  <si>
    <t>Rapicut Carbides Ltd</t>
  </si>
  <si>
    <t>RAPICUT</t>
  </si>
  <si>
    <t>Garment Mantra Lifestyle Ltd</t>
  </si>
  <si>
    <t>GARMNTMNTR</t>
  </si>
  <si>
    <t>Pace E-Commerce Ventures Ltd</t>
  </si>
  <si>
    <t>PACE</t>
  </si>
  <si>
    <t>Innovassynth Investments Ltd</t>
  </si>
  <si>
    <t>INOVSYNTH</t>
  </si>
  <si>
    <t>Lee &amp; Nee Softwares (Exports) Ltd</t>
  </si>
  <si>
    <t>LEENEE</t>
  </si>
  <si>
    <t>Camex Ltd</t>
  </si>
  <si>
    <t>CAMEXLTD</t>
  </si>
  <si>
    <t>AJR Infra and Tolling Ltd</t>
  </si>
  <si>
    <t>AJRINFRA</t>
  </si>
  <si>
    <t>Uma Converter Ltd</t>
  </si>
  <si>
    <t>UMA</t>
  </si>
  <si>
    <t>Ambani Orgochem Ltd</t>
  </si>
  <si>
    <t>AMBANIORG</t>
  </si>
  <si>
    <t>Anand Rayons Ltd</t>
  </si>
  <si>
    <t>ARL</t>
  </si>
  <si>
    <t>Sheetal Universal Ltd</t>
  </si>
  <si>
    <t>SHEETAL</t>
  </si>
  <si>
    <t>Teesta Agro Industries Ltd</t>
  </si>
  <si>
    <t>TEEAI</t>
  </si>
  <si>
    <t>Katare Spinning Mills Ltd</t>
  </si>
  <si>
    <t>KATRSPG</t>
  </si>
  <si>
    <t>CCL International Ltd</t>
  </si>
  <si>
    <t>CCLINTER</t>
  </si>
  <si>
    <t>Ravalgaon Sugar Farm Ltd</t>
  </si>
  <si>
    <t>RAVALSUGAR</t>
  </si>
  <si>
    <t>GTN Industries Ltd</t>
  </si>
  <si>
    <t>GTNINDS</t>
  </si>
  <si>
    <t>Malu Paper Mills Ltd</t>
  </si>
  <si>
    <t>MALUPAPER</t>
  </si>
  <si>
    <t>Krypton Industries Ltd</t>
  </si>
  <si>
    <t>KRYPTONQ</t>
  </si>
  <si>
    <t>Polylink Polymers (India) Ltd</t>
  </si>
  <si>
    <t>POLYLINK</t>
  </si>
  <si>
    <t>Jet Freight Logistics Ltd</t>
  </si>
  <si>
    <t>JETFREIGHT</t>
  </si>
  <si>
    <t>DRA Consultants Ltd</t>
  </si>
  <si>
    <t>DRA</t>
  </si>
  <si>
    <t>Swasti Vinayaka Synthetics Ltd</t>
  </si>
  <si>
    <t>SWASTIVI</t>
  </si>
  <si>
    <t>Sylph Technologies Ltd</t>
  </si>
  <si>
    <t>SYLPH</t>
  </si>
  <si>
    <t>Softrak Venture Investment Limited</t>
  </si>
  <si>
    <t>SOFTRAKV</t>
  </si>
  <si>
    <t>Isl Consulting Ltd</t>
  </si>
  <si>
    <t>ISLCONSUL</t>
  </si>
  <si>
    <t>PS IT Infrastructure &amp; Services Ltd</t>
  </si>
  <si>
    <t>PSITINFRA</t>
  </si>
  <si>
    <t>Hemadri Cements Ltd</t>
  </si>
  <si>
    <t>HEMACEM</t>
  </si>
  <si>
    <t>Lakshmi Finance and Industrial Corp Ltd</t>
  </si>
  <si>
    <t>LFIC</t>
  </si>
  <si>
    <t>GSM Foils Ltd</t>
  </si>
  <si>
    <t>GSMFOILS</t>
  </si>
  <si>
    <t>Sampre Nutritions Ltd</t>
  </si>
  <si>
    <t>SAMPRE</t>
  </si>
  <si>
    <t>Poddar Housing and Development Ltd</t>
  </si>
  <si>
    <t>PODDARHOUS</t>
  </si>
  <si>
    <t>Dmr Hydroengineering &amp; Infrastructures Ltd</t>
  </si>
  <si>
    <t>DMR</t>
  </si>
  <si>
    <t>Aeonx Digital Technology Ltd</t>
  </si>
  <si>
    <t>AEONXDIGI</t>
  </si>
  <si>
    <t>Shelter Pharma Ltd</t>
  </si>
  <si>
    <t>SHELTER</t>
  </si>
  <si>
    <t>Diligent Media Corporation Ltd</t>
  </si>
  <si>
    <t>DNAMEDIA</t>
  </si>
  <si>
    <t>Khoobsurat Ltd</t>
  </si>
  <si>
    <t>KHOOBSURAT</t>
  </si>
  <si>
    <t>Bang Overseas Ltd</t>
  </si>
  <si>
    <t>BANG</t>
  </si>
  <si>
    <t>Sangani Hospitals Ltd</t>
  </si>
  <si>
    <t>SANGANI</t>
  </si>
  <si>
    <t>Advance Metering Technology Ltd</t>
  </si>
  <si>
    <t>AMTL</t>
  </si>
  <si>
    <t>Mittal Life Style Ltd</t>
  </si>
  <si>
    <t>MITTAL</t>
  </si>
  <si>
    <t>Seya Industries Ltd</t>
  </si>
  <si>
    <t>SEYAIND</t>
  </si>
  <si>
    <t>Akash Infra-Projects Ltd</t>
  </si>
  <si>
    <t>AKASH</t>
  </si>
  <si>
    <t>Abm International Ltd</t>
  </si>
  <si>
    <t>ABMINTLLTD</t>
  </si>
  <si>
    <t>Naapbooks Ltd</t>
  </si>
  <si>
    <t>NBL</t>
  </si>
  <si>
    <t>Angel Fibers Ltd</t>
  </si>
  <si>
    <t>ANGEL</t>
  </si>
  <si>
    <t>G.S. Auto International Ltd</t>
  </si>
  <si>
    <t>GSAUTO</t>
  </si>
  <si>
    <t>CMX Holdings Ltd</t>
  </si>
  <si>
    <t>SIELFNS</t>
  </si>
  <si>
    <t>Vistar Amar Ltd</t>
  </si>
  <si>
    <t>VISTARAMAR</t>
  </si>
  <si>
    <t>Metal Coatings (India) Ltd</t>
  </si>
  <si>
    <t>METALCO</t>
  </si>
  <si>
    <t>Vivid Mercantile Ltd</t>
  </si>
  <si>
    <t>VIVIDM</t>
  </si>
  <si>
    <t>Erp Soft Systems Ltd</t>
  </si>
  <si>
    <t>ERPSOFT</t>
  </si>
  <si>
    <t>Ind Bank Housing Ltd</t>
  </si>
  <si>
    <t>INDBNK</t>
  </si>
  <si>
    <t>Dhanlaxmi Fabrics Ltd</t>
  </si>
  <si>
    <t>DHANFAB</t>
  </si>
  <si>
    <t>Rose Merc Ltd</t>
  </si>
  <si>
    <t>ROSEMER</t>
  </si>
  <si>
    <t>Gujarat Craft Industries Ltd</t>
  </si>
  <si>
    <t>GUJCRAFT</t>
  </si>
  <si>
    <t>Sandu Pharmaceuticals Ltd</t>
  </si>
  <si>
    <t>SANDUPHQ</t>
  </si>
  <si>
    <t>Micropro Software Solutions Ltd</t>
  </si>
  <si>
    <t>MICROPRO</t>
  </si>
  <si>
    <t>Yamini Investments Company Ltd</t>
  </si>
  <si>
    <t>YAMNINV</t>
  </si>
  <si>
    <t>DK Enterprises Global Ltd</t>
  </si>
  <si>
    <t>DKEGL</t>
  </si>
  <si>
    <t>Sonu Infratech Ltd</t>
  </si>
  <si>
    <t>SONUINFRA</t>
  </si>
  <si>
    <t>Nhc Foods Ltd</t>
  </si>
  <si>
    <t>NHCFOODS</t>
  </si>
  <si>
    <t>Mediaone Global Entertainment Ltd</t>
  </si>
  <si>
    <t>MEDIAONE</t>
  </si>
  <si>
    <t>FEL</t>
  </si>
  <si>
    <t>Cranex Ltd</t>
  </si>
  <si>
    <t>CRANEX</t>
  </si>
  <si>
    <t>G G Dandekar Properties Ltd</t>
  </si>
  <si>
    <t>GGDPROP</t>
  </si>
  <si>
    <t>Tatia Global Vennture Ltd</t>
  </si>
  <si>
    <t>TATIAGLOB</t>
  </si>
  <si>
    <t>Saven Technologies Ltd</t>
  </si>
  <si>
    <t>7TEC</t>
  </si>
  <si>
    <t>Pan India Corp Ltd</t>
  </si>
  <si>
    <t>PANINDIAC</t>
  </si>
  <si>
    <t>Siti Networks Ltd</t>
  </si>
  <si>
    <t>SITINET</t>
  </si>
  <si>
    <t>SPS Finquest Ltd</t>
  </si>
  <si>
    <t>SPS</t>
  </si>
  <si>
    <t>Anjani Synthetics Ltd</t>
  </si>
  <si>
    <t>ANJANI</t>
  </si>
  <si>
    <t>Visagar Financial Services Ltd</t>
  </si>
  <si>
    <t>VISAGAR</t>
  </si>
  <si>
    <t>Aatmaj Healthcare Ltd</t>
  </si>
  <si>
    <t>AATMAJ</t>
  </si>
  <si>
    <t>Innokaiz India Ltd</t>
  </si>
  <si>
    <t>INNOKAIZ</t>
  </si>
  <si>
    <t>Kanani Industries Ltd</t>
  </si>
  <si>
    <t>KANANIIND</t>
  </si>
  <si>
    <t>Hindoostan Mills Ltd</t>
  </si>
  <si>
    <t>HINDMILL</t>
  </si>
  <si>
    <t>Sintex Plastics Technology Ltd</t>
  </si>
  <si>
    <t>SPTL</t>
  </si>
  <si>
    <t>Ashnisha Industries Ltd</t>
  </si>
  <si>
    <t>ASHNI</t>
  </si>
  <si>
    <t>Arex Industries Ltd</t>
  </si>
  <si>
    <t>AREXMIS</t>
  </si>
  <si>
    <t>Medi-Caps Ltd</t>
  </si>
  <si>
    <t>MEDICAPQ</t>
  </si>
  <si>
    <t>KKV Agro Powers Limited</t>
  </si>
  <si>
    <t>KKVAPOW</t>
  </si>
  <si>
    <t>ABC India Ltd</t>
  </si>
  <si>
    <t>ABCINDQ</t>
  </si>
  <si>
    <t>Perfect Infraengineers Ltd</t>
  </si>
  <si>
    <t>PERFECT</t>
  </si>
  <si>
    <t>Unique Organics Ltd</t>
  </si>
  <si>
    <t>UNIQUEO</t>
  </si>
  <si>
    <t>Cian Healthcare Ltd</t>
  </si>
  <si>
    <t>CHCL</t>
  </si>
  <si>
    <t>Inter Globe Finance Ltd</t>
  </si>
  <si>
    <t>INTRGLB</t>
  </si>
  <si>
    <t>Savani Financials Limited</t>
  </si>
  <si>
    <t>SAVFI</t>
  </si>
  <si>
    <t>Zodiac Ventures Ltd</t>
  </si>
  <si>
    <t>ZODIACVEN</t>
  </si>
  <si>
    <t>Hawa Engineers Ltd</t>
  </si>
  <si>
    <t>HAWAENG</t>
  </si>
  <si>
    <t>Pioneer Investcorp Ltd</t>
  </si>
  <si>
    <t>PIONRINV</t>
  </si>
  <si>
    <t>Globalspace Technologies Ltd</t>
  </si>
  <si>
    <t>GSTL</t>
  </si>
  <si>
    <t>Response Informatics Ltd</t>
  </si>
  <si>
    <t>RESPONSINF</t>
  </si>
  <si>
    <t>Greenhitech Ventures Ltd</t>
  </si>
  <si>
    <t>GVL</t>
  </si>
  <si>
    <t>Manjeera Constructions Ltd</t>
  </si>
  <si>
    <t>MANJEERA</t>
  </si>
  <si>
    <t>Containe Technologies Ltd</t>
  </si>
  <si>
    <t>CONTAINE</t>
  </si>
  <si>
    <t>AA Plus Tradelink Ltd</t>
  </si>
  <si>
    <t>AAPLUSTRAD</t>
  </si>
  <si>
    <t>Galactico Corporate Services Ltd</t>
  </si>
  <si>
    <t>GALACTICO</t>
  </si>
  <si>
    <t>Modern Engineering and Projects Ltd</t>
  </si>
  <si>
    <t>MEAPL</t>
  </si>
  <si>
    <t>Gorani Industries Ltd</t>
  </si>
  <si>
    <t>GORANIN</t>
  </si>
  <si>
    <t>Warren Tea Ltd</t>
  </si>
  <si>
    <t>WARRENTEA</t>
  </si>
  <si>
    <t>Inland Printers Ltd</t>
  </si>
  <si>
    <t>INLANPR</t>
  </si>
  <si>
    <t>Winny Immigration &amp; Education Services Ltd</t>
  </si>
  <si>
    <t>WINNY</t>
  </si>
  <si>
    <t>Academic &amp; Educational Services</t>
  </si>
  <si>
    <t>Goblin India Ltd</t>
  </si>
  <si>
    <t>GOBLIN</t>
  </si>
  <si>
    <t>JFL Life Sciences Ltd</t>
  </si>
  <si>
    <t>JFLLIFE</t>
  </si>
  <si>
    <t>National Plastic Industries Ltd</t>
  </si>
  <si>
    <t>NATPLAS</t>
  </si>
  <si>
    <t>NAM Securities Ltd</t>
  </si>
  <si>
    <t>NAM</t>
  </si>
  <si>
    <t>Tapi Fruit Processing Ltd</t>
  </si>
  <si>
    <t>TAPIFRUIT</t>
  </si>
  <si>
    <t>Vivo Bio Tech Ltd</t>
  </si>
  <si>
    <t>VIVOBIOT</t>
  </si>
  <si>
    <t>BDR Buildcon Ltd</t>
  </si>
  <si>
    <t>BDR</t>
  </si>
  <si>
    <t>Elixir Capital Ltd</t>
  </si>
  <si>
    <t>ELIXIR</t>
  </si>
  <si>
    <t>Swarnsarita Jewels India Ltd</t>
  </si>
  <si>
    <t>SWARNSAR</t>
  </si>
  <si>
    <t>Shine Fashions (India) Ltd</t>
  </si>
  <si>
    <t>SHINEFASH</t>
  </si>
  <si>
    <t>Bhatia Colour Chem Ltd</t>
  </si>
  <si>
    <t>BCCL</t>
  </si>
  <si>
    <t>Vineet Laboratories Ltd</t>
  </si>
  <si>
    <t>VINEETLAB</t>
  </si>
  <si>
    <t>Chandra Bhagat Pharma Ltd</t>
  </si>
  <si>
    <t>CBPL</t>
  </si>
  <si>
    <t>PVV Infra Ltd</t>
  </si>
  <si>
    <t>PVVINFRA</t>
  </si>
  <si>
    <t>ARCL Organics Ltd</t>
  </si>
  <si>
    <t>ARCL</t>
  </si>
  <si>
    <t>Associated Ceramics Ltd</t>
  </si>
  <si>
    <t>ASSOCER</t>
  </si>
  <si>
    <t>GKB Ophthalmics Ltd</t>
  </si>
  <si>
    <t>GKB</t>
  </si>
  <si>
    <t>Visaman Global Sales Ltd</t>
  </si>
  <si>
    <t>VISAMAN</t>
  </si>
  <si>
    <t>N G Industries Ltd</t>
  </si>
  <si>
    <t>NGIND</t>
  </si>
  <si>
    <t>C P S Shapers Ltd</t>
  </si>
  <si>
    <t>CPS</t>
  </si>
  <si>
    <t>Grovy India Ltd</t>
  </si>
  <si>
    <t>GROVY</t>
  </si>
  <si>
    <t>Ankit Metal &amp; Power Ltd</t>
  </si>
  <si>
    <t>ANKITMETAL</t>
  </si>
  <si>
    <t>MSR India Ltd</t>
  </si>
  <si>
    <t>MSRINDIA</t>
  </si>
  <si>
    <t>VAMA Industries Ltd</t>
  </si>
  <si>
    <t>VAMA</t>
  </si>
  <si>
    <t>Salora International Ltd</t>
  </si>
  <si>
    <t>SALORAINTL</t>
  </si>
  <si>
    <t>Satchmo Holdings Ltd</t>
  </si>
  <si>
    <t>SATCH</t>
  </si>
  <si>
    <t>Tirupati Tyres Ltd</t>
  </si>
  <si>
    <t>TTIL</t>
  </si>
  <si>
    <t>Walpar Nutritions Ltd</t>
  </si>
  <si>
    <t>WALPAR</t>
  </si>
  <si>
    <t>Phosphate Company Ltd</t>
  </si>
  <si>
    <t>PHOSPHATE</t>
  </si>
  <si>
    <t>Axel Polymers Ltd</t>
  </si>
  <si>
    <t>AXELPOLY</t>
  </si>
  <si>
    <t>Ecoboard Industries Ltd</t>
  </si>
  <si>
    <t>ECOBOAR</t>
  </si>
  <si>
    <t>Sainik Finance &amp; Industries Ltd</t>
  </si>
  <si>
    <t>SAINIK</t>
  </si>
  <si>
    <t>Wires and Fabriks (SA) Ltd</t>
  </si>
  <si>
    <t>WIREFABR</t>
  </si>
  <si>
    <t>AD- Manum Finance Ltd</t>
  </si>
  <si>
    <t>ADMANUM</t>
  </si>
  <si>
    <t>Atal Realtech Ltd</t>
  </si>
  <si>
    <t>ATALREAL</t>
  </si>
  <si>
    <t>Ashoka Metcast Ltd</t>
  </si>
  <si>
    <t>ASHOKAMET</t>
  </si>
  <si>
    <t>Sonal Adhesives Ltd</t>
  </si>
  <si>
    <t>SONALAD</t>
  </si>
  <si>
    <t>ASL Industries Ltd</t>
  </si>
  <si>
    <t>ASLIND</t>
  </si>
  <si>
    <t>PCS Technology Ltd</t>
  </si>
  <si>
    <t>PCS</t>
  </si>
  <si>
    <t>Salem Erode Investments Ltd</t>
  </si>
  <si>
    <t>SALEM</t>
  </si>
  <si>
    <t>Earthstahl &amp; Alloys Ltd</t>
  </si>
  <si>
    <t>EARTH</t>
  </si>
  <si>
    <t>Addi Industries Ltd</t>
  </si>
  <si>
    <t>ADDIND</t>
  </si>
  <si>
    <t>Axis NIFTY IT ETF</t>
  </si>
  <si>
    <t>AXISTECETF</t>
  </si>
  <si>
    <t>ICDS Ltd</t>
  </si>
  <si>
    <t>ICDSLTD</t>
  </si>
  <si>
    <t>H P Cotton Textile Mills Ltd</t>
  </si>
  <si>
    <t>HPCOTTON</t>
  </si>
  <si>
    <t>Balurghat Technologies Ltd</t>
  </si>
  <si>
    <t>BALTE</t>
  </si>
  <si>
    <t>Future Lifestyle Fashions Ltd</t>
  </si>
  <si>
    <t>FLFL</t>
  </si>
  <si>
    <t>Julien Agro Infratech Ltd</t>
  </si>
  <si>
    <t>JULIEN</t>
  </si>
  <si>
    <t>Laxmi Cotspin Ltd</t>
  </si>
  <si>
    <t>LAXMICOT</t>
  </si>
  <si>
    <t>Thakral Services (India) Ltd</t>
  </si>
  <si>
    <t>THAKRAL</t>
  </si>
  <si>
    <t>Yash Chemex Ltd</t>
  </si>
  <si>
    <t>YASHCHEM</t>
  </si>
  <si>
    <t>Artefact Projects Ltd</t>
  </si>
  <si>
    <t>ARTEFACT</t>
  </si>
  <si>
    <t>Regency Fincorp Ltd</t>
  </si>
  <si>
    <t>REGENCY</t>
  </si>
  <si>
    <t>Bonlon Industries Ltd</t>
  </si>
  <si>
    <t>BONLON</t>
  </si>
  <si>
    <t>LCC Infotech Ltd</t>
  </si>
  <si>
    <t>LCCINFOTEC</t>
  </si>
  <si>
    <t>Agarwal Float Glass India Ltd</t>
  </si>
  <si>
    <t>AGARWALFT</t>
  </si>
  <si>
    <t>The Victoria Mills Ltd</t>
  </si>
  <si>
    <t>VICTMILL</t>
  </si>
  <si>
    <t>Kiduja India Ltd</t>
  </si>
  <si>
    <t>KIDUJA</t>
  </si>
  <si>
    <t>ICICI Prudential S&amp;P BSE Sensex ETF</t>
  </si>
  <si>
    <t>SENSEXIETF</t>
  </si>
  <si>
    <t>Gretex Industries Ltd</t>
  </si>
  <si>
    <t>GRETEX</t>
  </si>
  <si>
    <t>Gujrat Credit Corporation Ltd</t>
  </si>
  <si>
    <t>GUJCRED</t>
  </si>
  <si>
    <t>Adroit Infotech Ltd</t>
  </si>
  <si>
    <t>ADROITINFO</t>
  </si>
  <si>
    <t>Tirupati Foam Ltd</t>
  </si>
  <si>
    <t>TIRUFOAM</t>
  </si>
  <si>
    <t>Simran Farms Ltd</t>
  </si>
  <si>
    <t>SIMRAN</t>
  </si>
  <si>
    <t>Country Condo's Ltd</t>
  </si>
  <si>
    <t>COUNCODOS</t>
  </si>
  <si>
    <t>Abhishek Integrations Ltd</t>
  </si>
  <si>
    <t>AILIMITED</t>
  </si>
  <si>
    <t>Sulabh Engineers and Services Ltd</t>
  </si>
  <si>
    <t>SULABEN</t>
  </si>
  <si>
    <t>Nimbus Projects Ltd</t>
  </si>
  <si>
    <t>NIMBSPROJ</t>
  </si>
  <si>
    <t>Kwality Ltd</t>
  </si>
  <si>
    <t>KWALITY</t>
  </si>
  <si>
    <t>Pearl Polymers Ltd</t>
  </si>
  <si>
    <t>PEARLPOLY</t>
  </si>
  <si>
    <t>Jet Knitwears Ltd</t>
  </si>
  <si>
    <t>JETKNIT</t>
  </si>
  <si>
    <t>Cyber Media Research &amp; Services Ltd</t>
  </si>
  <si>
    <t>CMRSL</t>
  </si>
  <si>
    <t>Mishka Exim Ltd</t>
  </si>
  <si>
    <t>MISHKA</t>
  </si>
  <si>
    <t>Shreeram Proteins Ltd</t>
  </si>
  <si>
    <t>SRPL</t>
  </si>
  <si>
    <t>Sacheta Metals Ltd</t>
  </si>
  <si>
    <t>SACHEMT</t>
  </si>
  <si>
    <t>Shree Krishna Paper Mills &amp; Industries Ltd</t>
  </si>
  <si>
    <t>SKPMIL</t>
  </si>
  <si>
    <t>India Cements Capital Ltd</t>
  </si>
  <si>
    <t>INDCEMCAP</t>
  </si>
  <si>
    <t>Unifinz Capital India Ltd</t>
  </si>
  <si>
    <t>UCIL</t>
  </si>
  <si>
    <t>Kaiser Corporation Ltd</t>
  </si>
  <si>
    <t>KACL</t>
  </si>
  <si>
    <t>Kay Power and Paper Ltd</t>
  </si>
  <si>
    <t>KAYPOWR</t>
  </si>
  <si>
    <t>Ashirwad Steels And Industries Ltd</t>
  </si>
  <si>
    <t>ASHSI</t>
  </si>
  <si>
    <t>Prime Property Development Corp Ltd</t>
  </si>
  <si>
    <t>PRIMEPRO</t>
  </si>
  <si>
    <t>Vivanta Industries Ltd</t>
  </si>
  <si>
    <t>VIVANTA</t>
  </si>
  <si>
    <t>Acrow India Ltd</t>
  </si>
  <si>
    <t>ACROW</t>
  </si>
  <si>
    <t>Mohit Paper Mills Ltd</t>
  </si>
  <si>
    <t>MOHITPPR</t>
  </si>
  <si>
    <t>Smiths &amp; Founders (India) Ltd</t>
  </si>
  <si>
    <t>SMFIL</t>
  </si>
  <si>
    <t>ARSS Infrastructure Projects Ltd</t>
  </si>
  <si>
    <t>ARSSINFRA</t>
  </si>
  <si>
    <t>Valencia Nutrition Ltd</t>
  </si>
  <si>
    <t>VALENCIA</t>
  </si>
  <si>
    <t>Italian Edibles Ltd</t>
  </si>
  <si>
    <t>ITALIANE</t>
  </si>
  <si>
    <t>Archidply Decor Ltd</t>
  </si>
  <si>
    <t>ADL</t>
  </si>
  <si>
    <t>Shree Ganesh Bio-Tech (India) Ltd</t>
  </si>
  <si>
    <t>SHREEGANES</t>
  </si>
  <si>
    <t>Restile Ceramics Ltd</t>
  </si>
  <si>
    <t>RESTILE</t>
  </si>
  <si>
    <t>Meera Industries Ltd</t>
  </si>
  <si>
    <t>MEERA</t>
  </si>
  <si>
    <t>Mehta Housing Finance Ltd</t>
  </si>
  <si>
    <t>MEHTAHG</t>
  </si>
  <si>
    <t>Flomic Global Logistics Ltd</t>
  </si>
  <si>
    <t>FLOMIC</t>
  </si>
  <si>
    <t>Haryana Leather Chemicals Ltd</t>
  </si>
  <si>
    <t>HARLETH</t>
  </si>
  <si>
    <t>Maharashtra Corp Ltd</t>
  </si>
  <si>
    <t>MAHACORP</t>
  </si>
  <si>
    <t>City Crops Agro Ltd</t>
  </si>
  <si>
    <t>CCAL</t>
  </si>
  <si>
    <t>Vandana Knitwear Ltd</t>
  </si>
  <si>
    <t>VANDANA</t>
  </si>
  <si>
    <t>Standard Surfactants Ltd</t>
  </si>
  <si>
    <t>STDSFAC</t>
  </si>
  <si>
    <t>Super Crop Safe Ltd</t>
  </si>
  <si>
    <t>SUCROSA</t>
  </si>
  <si>
    <t>Reliable Data Services Ltd</t>
  </si>
  <si>
    <t>RELIABLE</t>
  </si>
  <si>
    <t>Vasudhagama Enterprises Ltd</t>
  </si>
  <si>
    <t>VASUDHAGAM</t>
  </si>
  <si>
    <t>Unison Metals Ltd</t>
  </si>
  <si>
    <t>UNISON</t>
  </si>
  <si>
    <t>Eighty Jewellers Ltd</t>
  </si>
  <si>
    <t>EIGHTY</t>
  </si>
  <si>
    <t>Ashirwad Capital Ltd</t>
  </si>
  <si>
    <t>ASHCAP</t>
  </si>
  <si>
    <t>Ishan International Ltd</t>
  </si>
  <si>
    <t>ISHAN</t>
  </si>
  <si>
    <t>Simplex Realty Ltd</t>
  </si>
  <si>
    <t>SIMPLXREA</t>
  </si>
  <si>
    <t>Nidan Laboratories and Healthcare Ltd</t>
  </si>
  <si>
    <t>NIDAN</t>
  </si>
  <si>
    <t>Comfort Fincap Ltd</t>
  </si>
  <si>
    <t>COMFINCAP</t>
  </si>
  <si>
    <t>Arigato Universe Ltd</t>
  </si>
  <si>
    <t>ARIGATO</t>
  </si>
  <si>
    <t>Binani Industries Ltd</t>
  </si>
  <si>
    <t>BINANIIND</t>
  </si>
  <si>
    <t>Destiny Logistics &amp; Infra Ltd</t>
  </si>
  <si>
    <t>DESTINY</t>
  </si>
  <si>
    <t>Ladderup Finance Ltd</t>
  </si>
  <si>
    <t>LADDERUP</t>
  </si>
  <si>
    <t>Manbro Industries Ltd</t>
  </si>
  <si>
    <t>MANBRO</t>
  </si>
  <si>
    <t>Sunil Agro Foods Ltd</t>
  </si>
  <si>
    <t>SUNILAGR</t>
  </si>
  <si>
    <t>Uttam Galva Steels Ltd</t>
  </si>
  <si>
    <t>UTTAMSTL</t>
  </si>
  <si>
    <t>Contil India Ltd</t>
  </si>
  <si>
    <t>CONTILI</t>
  </si>
  <si>
    <t>Morgan Ventures Ltd</t>
  </si>
  <si>
    <t>MORGAN</t>
  </si>
  <si>
    <t>Gayatri BioOrganics Ltd</t>
  </si>
  <si>
    <t>GAYATRIBI</t>
  </si>
  <si>
    <t>Dynamic Portfolio Management &amp; Services Ltd</t>
  </si>
  <si>
    <t>DYNAMICP</t>
  </si>
  <si>
    <t>Iykot Hitech Toolroom</t>
  </si>
  <si>
    <t>IYKOTHITE</t>
  </si>
  <si>
    <t>Timescan Logistics (India) Ltd</t>
  </si>
  <si>
    <t>TIMESCAN</t>
  </si>
  <si>
    <t>Sellwin Traders Ltd</t>
  </si>
  <si>
    <t>SELLWIN</t>
  </si>
  <si>
    <t>TGB Banquets and Hotels Ltd</t>
  </si>
  <si>
    <t>TGBHOTELS</t>
  </si>
  <si>
    <t>Solitaire Machine Tools Ltd</t>
  </si>
  <si>
    <t>SOLIMAC</t>
  </si>
  <si>
    <t>Tijaria Polypipes Ltd</t>
  </si>
  <si>
    <t>TIJARIA</t>
  </si>
  <si>
    <t>Ultra Wiring Connectivity System Ltd</t>
  </si>
  <si>
    <t>UWCSL</t>
  </si>
  <si>
    <t>Telogica Ltd</t>
  </si>
  <si>
    <t>TELOGICA</t>
  </si>
  <si>
    <t>Kavveri Telecom Products Ltd</t>
  </si>
  <si>
    <t>KAVVERITEL</t>
  </si>
  <si>
    <t>Cybele Industries Ltd</t>
  </si>
  <si>
    <t>CYBELEIND</t>
  </si>
  <si>
    <t>Morarjee Textiles Ltd</t>
  </si>
  <si>
    <t>MORARJEE</t>
  </si>
  <si>
    <t>Standard Batteries Ltd</t>
  </si>
  <si>
    <t>STDBAT</t>
  </si>
  <si>
    <t>Tirupati Sarjan Ltd</t>
  </si>
  <si>
    <t>TIRSARJ</t>
  </si>
  <si>
    <t>Conart Engineers Ltd</t>
  </si>
  <si>
    <t>CONART</t>
  </si>
  <si>
    <t>Ahmedabad Steel Craft Ltd</t>
  </si>
  <si>
    <t>AHMDSTE</t>
  </si>
  <si>
    <t>RR Metalmakers India Ltd</t>
  </si>
  <si>
    <t>RRMETAL</t>
  </si>
  <si>
    <t>STL Global Ltd</t>
  </si>
  <si>
    <t>SGL</t>
  </si>
  <si>
    <t>Gogia Capital Services Ltd</t>
  </si>
  <si>
    <t>GOGIACAP</t>
  </si>
  <si>
    <t>Super Spinning Mills Ltd</t>
  </si>
  <si>
    <t>SUPERSPIN</t>
  </si>
  <si>
    <t>Polyspin Exports Ltd</t>
  </si>
  <si>
    <t>POLYSPIN</t>
  </si>
  <si>
    <t>Yasons Chemex Care Ltd</t>
  </si>
  <si>
    <t>YCCL</t>
  </si>
  <si>
    <t>Assam Entrade Ltd</t>
  </si>
  <si>
    <t>ASSAMENT</t>
  </si>
  <si>
    <t>VERTEX Securities Ltd</t>
  </si>
  <si>
    <t>VERTEX</t>
  </si>
  <si>
    <t>Fervent Synergies Ltd</t>
  </si>
  <si>
    <t>FERVENTSYN</t>
  </si>
  <si>
    <t>Indianivesh Ltd</t>
  </si>
  <si>
    <t>INDIANVSH</t>
  </si>
  <si>
    <t>E-Land Apparel Ltd</t>
  </si>
  <si>
    <t>ELAND</t>
  </si>
  <si>
    <t>Shanthala FMCG Products Ltd</t>
  </si>
  <si>
    <t>SHANTHALA</t>
  </si>
  <si>
    <t>Swasti Vinayaka Art and Heritage Corporation Ltd</t>
  </si>
  <si>
    <t>SVARTCORP</t>
  </si>
  <si>
    <t>Medico Intercontinental Ltd</t>
  </si>
  <si>
    <t>MIL</t>
  </si>
  <si>
    <t>Tejnaksh Healthcare Ltd</t>
  </si>
  <si>
    <t>TEJNAKSH</t>
  </si>
  <si>
    <t>Ceeta Industries Ltd</t>
  </si>
  <si>
    <t>CEETAIN</t>
  </si>
  <si>
    <t>Sanginita Chemicals Ltd</t>
  </si>
  <si>
    <t>SANGINITA</t>
  </si>
  <si>
    <t>Prabhhans Industries Ltd</t>
  </si>
  <si>
    <t>PRABHHANS</t>
  </si>
  <si>
    <t>Tamilnadu Telecommunication Ltd</t>
  </si>
  <si>
    <t>TNTELE</t>
  </si>
  <si>
    <t>Riddhi Steel and Tube Ltd</t>
  </si>
  <si>
    <t>RSTL</t>
  </si>
  <si>
    <t>Frontier Capital Ltd</t>
  </si>
  <si>
    <t>FRONTCAP</t>
  </si>
  <si>
    <t>Suryaamba Spinning Mills Ltd</t>
  </si>
  <si>
    <t>SURYAAMBA</t>
  </si>
  <si>
    <t>Add-Shop E-Retail Ltd</t>
  </si>
  <si>
    <t>ASRL</t>
  </si>
  <si>
    <t>Viji Finance Ltd</t>
  </si>
  <si>
    <t>VIJIFIN</t>
  </si>
  <si>
    <t>Shiva Global Agro Industries Ltd</t>
  </si>
  <si>
    <t>SHIVAAGRO</t>
  </si>
  <si>
    <t>Roopa Industries Ltd</t>
  </si>
  <si>
    <t>ROOPAIND</t>
  </si>
  <si>
    <t>Cospower Engineering Ltd</t>
  </si>
  <si>
    <t>COSPOWER</t>
  </si>
  <si>
    <t>Libas Consumer Products Ltd</t>
  </si>
  <si>
    <t>LIBAS</t>
  </si>
  <si>
    <t>Next Mediaworks Ltd</t>
  </si>
  <si>
    <t>NEXTMEDIA</t>
  </si>
  <si>
    <t>DSJ Keep Learning Ltd</t>
  </si>
  <si>
    <t>KEEPLEARN</t>
  </si>
  <si>
    <t>Secur Credentials Ltd</t>
  </si>
  <si>
    <t>SECURCRED</t>
  </si>
  <si>
    <t>Poojawestern Metaliks Ltd</t>
  </si>
  <si>
    <t>POOJA</t>
  </si>
  <si>
    <t>Faalcon Concepts Ltd</t>
  </si>
  <si>
    <t>FAALCON</t>
  </si>
  <si>
    <t>E L Forge Ltd</t>
  </si>
  <si>
    <t>ELFORGE</t>
  </si>
  <si>
    <t>J Taparia Projects Ltd</t>
  </si>
  <si>
    <t>JTAPARIA</t>
  </si>
  <si>
    <t>Sagardeep Alloys Ltd</t>
  </si>
  <si>
    <t>SAGARDEEP</t>
  </si>
  <si>
    <t>Rolcon Engineering Company Ltd</t>
  </si>
  <si>
    <t>ROLCOEN</t>
  </si>
  <si>
    <t>Lesha Industries Ltd</t>
  </si>
  <si>
    <t>LESHAIND</t>
  </si>
  <si>
    <t>Khandwala Securities Ltd</t>
  </si>
  <si>
    <t>KHANDSE</t>
  </si>
  <si>
    <t>Centenial Surgical Suture Ltd</t>
  </si>
  <si>
    <t>CSURGSU</t>
  </si>
  <si>
    <t>Ambica Agarbathies Aroma &amp; Industries Ltd</t>
  </si>
  <si>
    <t>AMBICAAGAR</t>
  </si>
  <si>
    <t>Nippon India Nifty Pharma ETF</t>
  </si>
  <si>
    <t>PHARMABEES</t>
  </si>
  <si>
    <t>Maks Energy Solutions India Ltd</t>
  </si>
  <si>
    <t>MAKS</t>
  </si>
  <si>
    <t>Transchem Ltd</t>
  </si>
  <si>
    <t>TRANSCHEM</t>
  </si>
  <si>
    <t>Inspire Films Ltd</t>
  </si>
  <si>
    <t>INSPIRE</t>
  </si>
  <si>
    <t>Inditrade Capital Ltd</t>
  </si>
  <si>
    <t>INDICAP</t>
  </si>
  <si>
    <t>BITS Ltd</t>
  </si>
  <si>
    <t>BITS</t>
  </si>
  <si>
    <t>Naturite Agro Products Ltd</t>
  </si>
  <si>
    <t>NAPL</t>
  </si>
  <si>
    <t>Nirmitee Robotics India Ltd</t>
  </si>
  <si>
    <t>NIRMITEE</t>
  </si>
  <si>
    <t>Tecil Chemicals and Hydro Power Ltd</t>
  </si>
  <si>
    <t>TECILCHEM</t>
  </si>
  <si>
    <t>Odyssey Corporation Ltd</t>
  </si>
  <si>
    <t>ODYCORP</t>
  </si>
  <si>
    <t>Fine-Line Circuits Ltd</t>
  </si>
  <si>
    <t>FINELINE</t>
  </si>
  <si>
    <t>Yug Decor Ltd</t>
  </si>
  <si>
    <t>YUG</t>
  </si>
  <si>
    <t>Chandra Prabhu International Ltd</t>
  </si>
  <si>
    <t>CHANDRAP</t>
  </si>
  <si>
    <t>Integra Switchgear Ltd</t>
  </si>
  <si>
    <t>INTEGSW</t>
  </si>
  <si>
    <t>Sai Capital Ltd</t>
  </si>
  <si>
    <t>SAICAPI</t>
  </si>
  <si>
    <t>Suncare Traders Ltd</t>
  </si>
  <si>
    <t>SCTL</t>
  </si>
  <si>
    <t>Chennai Ferrous Industries Ltd</t>
  </si>
  <si>
    <t>CHENFERRO</t>
  </si>
  <si>
    <t>India Home Loan Ltd</t>
  </si>
  <si>
    <t>INDIAHOME</t>
  </si>
  <si>
    <t>Sawaca Business Machines Ltd</t>
  </si>
  <si>
    <t>SAWABUSI</t>
  </si>
  <si>
    <t>Nivaka Fashions Ltd</t>
  </si>
  <si>
    <t>NIVAKA</t>
  </si>
  <si>
    <t>Hiliks Technologies Ltd</t>
  </si>
  <si>
    <t>HILIKS</t>
  </si>
  <si>
    <t>Utique Enterprises Ltd</t>
  </si>
  <si>
    <t>UTIQUE</t>
  </si>
  <si>
    <t>Madhav Marbles and Granites Ltd</t>
  </si>
  <si>
    <t>MADHAV</t>
  </si>
  <si>
    <t>National General Industries Ltd</t>
  </si>
  <si>
    <t>NATGENI</t>
  </si>
  <si>
    <t>Nippon India Silver ETF</t>
  </si>
  <si>
    <t>SILVERBEES</t>
  </si>
  <si>
    <t>Sri Ramakrishna Mills (Coimbatore) Ltd</t>
  </si>
  <si>
    <t>SRMCL</t>
  </si>
  <si>
    <t>Ravileela Granites Ltd</t>
  </si>
  <si>
    <t>RALEGRA</t>
  </si>
  <si>
    <t>Veerhealth Care Ltd</t>
  </si>
  <si>
    <t>VEERHEALTH</t>
  </si>
  <si>
    <t>Benchmark Computer Solutions Ltd</t>
  </si>
  <si>
    <t>BENCHMARK</t>
  </si>
  <si>
    <t>DECO MICA Ltd</t>
  </si>
  <si>
    <t>DECOMIC</t>
  </si>
  <si>
    <t>Suumaya Industries Ltd</t>
  </si>
  <si>
    <t>SUULD</t>
  </si>
  <si>
    <t>Luharuka Media &amp; Infra Ltd</t>
  </si>
  <si>
    <t>LUHARUKA</t>
  </si>
  <si>
    <t>Veritaas Advertising Ltd</t>
  </si>
  <si>
    <t>VERITAAS</t>
  </si>
  <si>
    <t>Piotex Industries Ltd</t>
  </si>
  <si>
    <t>PIOTEX</t>
  </si>
  <si>
    <t>Kemistar Corporation Ltd</t>
  </si>
  <si>
    <t>KEMISTAR</t>
  </si>
  <si>
    <t>Laxmipati Engineering Works Ltd</t>
  </si>
  <si>
    <t>LAXMIPATI</t>
  </si>
  <si>
    <t>Mega Flex Plastics Ltd</t>
  </si>
  <si>
    <t>MEGAFLEX</t>
  </si>
  <si>
    <t>Starlog Enterprises Ltd</t>
  </si>
  <si>
    <t>STARLOG</t>
  </si>
  <si>
    <t>Gabriel Pet Straps Ltd</t>
  </si>
  <si>
    <t>GPSL</t>
  </si>
  <si>
    <t>Bhaskar Agro Chemicals Ltd</t>
  </si>
  <si>
    <t>BHASKAGR</t>
  </si>
  <si>
    <t>Kallam Textiles Ltd</t>
  </si>
  <si>
    <t>KALLAM</t>
  </si>
  <si>
    <t>Mohit Industries Ltd</t>
  </si>
  <si>
    <t>MOHITIND</t>
  </si>
  <si>
    <t>Patspin India Ltd</t>
  </si>
  <si>
    <t>PATSPINLTD</t>
  </si>
  <si>
    <t>SP Refractories Ltd</t>
  </si>
  <si>
    <t>SPRL</t>
  </si>
  <si>
    <t>Kabsons Industries Ltd</t>
  </si>
  <si>
    <t>KABSON</t>
  </si>
  <si>
    <t>Williamson Magor and Co Ltd</t>
  </si>
  <si>
    <t>WILLAMAGOR</t>
  </si>
  <si>
    <t>Omega Interactive Technologies Ltd</t>
  </si>
  <si>
    <t>OMEGAIN</t>
  </si>
  <si>
    <t>GACM Technologies Ltd</t>
  </si>
  <si>
    <t>GATECH</t>
  </si>
  <si>
    <t>Kamadgiri Fashion Ltd</t>
  </si>
  <si>
    <t>KAMADGIRI</t>
  </si>
  <si>
    <t>Grill Splendour Services Ltd</t>
  </si>
  <si>
    <t>BIRDYS</t>
  </si>
  <si>
    <t>Golden Crest Education &amp; Services Ltd</t>
  </si>
  <si>
    <t>GOLDENCREST</t>
  </si>
  <si>
    <t>Nippon India ETF Nifty 50 Value 20</t>
  </si>
  <si>
    <t>NV20BEES</t>
  </si>
  <si>
    <t>Duropack Ltd</t>
  </si>
  <si>
    <t>DUROPACK</t>
  </si>
  <si>
    <t>Rishi Techtex Ltd</t>
  </si>
  <si>
    <t>RISHITECH</t>
  </si>
  <si>
    <t>Olympia Industries Ltd</t>
  </si>
  <si>
    <t>OLYMPTX</t>
  </si>
  <si>
    <t>KMS Medisurgi Ltd</t>
  </si>
  <si>
    <t>KMSMEDI</t>
  </si>
  <si>
    <t>Emergent Industrial Solutions Ltd</t>
  </si>
  <si>
    <t>EMERGENT</t>
  </si>
  <si>
    <t>Bombay Wire Ropes Ltd</t>
  </si>
  <si>
    <t>BOMBWIR</t>
  </si>
  <si>
    <t>Pratik Panels Ltd</t>
  </si>
  <si>
    <t>PRATIK</t>
  </si>
  <si>
    <t>Continental Petroleums Ltd</t>
  </si>
  <si>
    <t>CONTPTR</t>
  </si>
  <si>
    <t>Bombay Talkies Ltd</t>
  </si>
  <si>
    <t>BOMTALKIES</t>
  </si>
  <si>
    <t>Diana Tea Co Ltd</t>
  </si>
  <si>
    <t>DIANATEA</t>
  </si>
  <si>
    <t>Smart Finsec Ltd</t>
  </si>
  <si>
    <t>SMARTFIN</t>
  </si>
  <si>
    <t>Infronics Systems Ltd</t>
  </si>
  <si>
    <t>INFRONICS</t>
  </si>
  <si>
    <t>Family Care Hospitals Ltd</t>
  </si>
  <si>
    <t>FAMILYCARE</t>
  </si>
  <si>
    <t>Bizotic Commercial Ltd</t>
  </si>
  <si>
    <t>BIZOTIC</t>
  </si>
  <si>
    <t>Future Market Networks Ltd</t>
  </si>
  <si>
    <t>FMNL</t>
  </si>
  <si>
    <t>Falcon Technoprojects India Ltd</t>
  </si>
  <si>
    <t>FALCONTECH</t>
  </si>
  <si>
    <t>Unick Fix-A-Form And Printers Ltd</t>
  </si>
  <si>
    <t>UNICK</t>
  </si>
  <si>
    <t>Uniinfo Telecom Services Ltd</t>
  </si>
  <si>
    <t>UNIINFO</t>
  </si>
  <si>
    <t>Megri Soft Ltd</t>
  </si>
  <si>
    <t>MEGRISOFT</t>
  </si>
  <si>
    <t>Picturehouse Media Ltd</t>
  </si>
  <si>
    <t>PICTUREHS</t>
  </si>
  <si>
    <t>Sumedha Fiscal Services Ltd</t>
  </si>
  <si>
    <t>SUMEDHA</t>
  </si>
  <si>
    <t>Hemang Resources Ltd</t>
  </si>
  <si>
    <t>HEMANG</t>
  </si>
  <si>
    <t>Mudunuru Ltd</t>
  </si>
  <si>
    <t>MUDUNURU</t>
  </si>
  <si>
    <t>Globesecure Technologies Ltd</t>
  </si>
  <si>
    <t>Five Core Electronics Ltd</t>
  </si>
  <si>
    <t>FIVECORE</t>
  </si>
  <si>
    <t>Visagar Polytex Ltd</t>
  </si>
  <si>
    <t>VIVIDHA</t>
  </si>
  <si>
    <t>Gothi Plascon (India) Ltd</t>
  </si>
  <si>
    <t>GOTHIPL</t>
  </si>
  <si>
    <t>Aditya Spinners Ltd</t>
  </si>
  <si>
    <t>ADITYASP</t>
  </si>
  <si>
    <t>Trident Texofab Ltd</t>
  </si>
  <si>
    <t>TTFL</t>
  </si>
  <si>
    <t>Vinyoflex Ltd</t>
  </si>
  <si>
    <t>VINYOFL</t>
  </si>
  <si>
    <t>Varyaa Creations Ltd</t>
  </si>
  <si>
    <t>VARYAA</t>
  </si>
  <si>
    <t>Prakash Woollen &amp; Synthetic Mills Ltd</t>
  </si>
  <si>
    <t>PWASML</t>
  </si>
  <si>
    <t>Hind Aluminium Industries Ltd</t>
  </si>
  <si>
    <t>HINDALUMI</t>
  </si>
  <si>
    <t>Pearl Green Clubs and Resorts Ltd</t>
  </si>
  <si>
    <t>PGCRL</t>
  </si>
  <si>
    <t>Sri Havisha Hospitality and Infrastructure Ltd</t>
  </si>
  <si>
    <t>HAVISHA</t>
  </si>
  <si>
    <t>Shreeshay Engineers Ltd</t>
  </si>
  <si>
    <t>SHREESHAY</t>
  </si>
  <si>
    <t>DocMode Health Technologies Ltd</t>
  </si>
  <si>
    <t>DHTL</t>
  </si>
  <si>
    <t>Moxsh Overseas Educon Ltd</t>
  </si>
  <si>
    <t>MOXSH</t>
  </si>
  <si>
    <t>Kridhan Infra Ltd</t>
  </si>
  <si>
    <t>KRIDHANINF</t>
  </si>
  <si>
    <t>Yuranus Infrastructure Ltd</t>
  </si>
  <si>
    <t>YURANUS</t>
  </si>
  <si>
    <t>Markobenz Ventures Ltd</t>
  </si>
  <si>
    <t>MARKOBENZ</t>
  </si>
  <si>
    <t>Sadhna Broadcast Ltd</t>
  </si>
  <si>
    <t>SADHNA</t>
  </si>
  <si>
    <t>Transvoy Logistics India Ltd</t>
  </si>
  <si>
    <t>TRANSVOY</t>
  </si>
  <si>
    <t>Aastamangalam Finance Ltd</t>
  </si>
  <si>
    <t>AASTAFIN</t>
  </si>
  <si>
    <t>Hrh Next Services Ltd</t>
  </si>
  <si>
    <t>HRHNEXT</t>
  </si>
  <si>
    <t>Call Center Services</t>
  </si>
  <si>
    <t>Netlink Solutions (India) Ltd</t>
  </si>
  <si>
    <t>NETLINK</t>
  </si>
  <si>
    <t>UTI Nifty Bank ETF</t>
  </si>
  <si>
    <t>UTIBANKETF</t>
  </si>
  <si>
    <t>Crestchem Ltd</t>
  </si>
  <si>
    <t>CRSTCHM</t>
  </si>
  <si>
    <t>Swojas Energy Foods Ltd</t>
  </si>
  <si>
    <t>SWOEF</t>
  </si>
  <si>
    <t>Gautam Gems Ltd</t>
  </si>
  <si>
    <t>GGL</t>
  </si>
  <si>
    <t>Choksi Laboratories Ltd</t>
  </si>
  <si>
    <t>CHOKSILA</t>
  </si>
  <si>
    <t>Concord Drugs Ltd</t>
  </si>
  <si>
    <t>CONCORD</t>
  </si>
  <si>
    <t>Safa Systems &amp; Technologies Ltd</t>
  </si>
  <si>
    <t>SSTL</t>
  </si>
  <si>
    <t>Virtual Global Education Ltd</t>
  </si>
  <si>
    <t>VIRTUALG</t>
  </si>
  <si>
    <t>Kcl Infra Projects Ltd</t>
  </si>
  <si>
    <t>KCLINFRA</t>
  </si>
  <si>
    <t>Epuja Spiritech Ltd</t>
  </si>
  <si>
    <t>EPUJA</t>
  </si>
  <si>
    <t>Sparc Electrex Ltd</t>
  </si>
  <si>
    <t>SPAR</t>
  </si>
  <si>
    <t>Techindia Nirman Ltd</t>
  </si>
  <si>
    <t>TECHIN</t>
  </si>
  <si>
    <t>Qgo Finance Ltd</t>
  </si>
  <si>
    <t>QGO</t>
  </si>
  <si>
    <t>Jigar Cables Ltd</t>
  </si>
  <si>
    <t>JIGAR</t>
  </si>
  <si>
    <t>Mukand Engineers Ltd</t>
  </si>
  <si>
    <t>MUKANDENGG</t>
  </si>
  <si>
    <t>Vikas WSP Ltd</t>
  </si>
  <si>
    <t>VIKASWSP</t>
  </si>
  <si>
    <t>Global Capital Markets Ltd</t>
  </si>
  <si>
    <t>GLOBALCA</t>
  </si>
  <si>
    <t>Raw Edge Industrial Solutions Ltd</t>
  </si>
  <si>
    <t>RAWEDGE</t>
  </si>
  <si>
    <t>Mirae Asset Nifty India Manufacturing ETF</t>
  </si>
  <si>
    <t>MAKEINDIA</t>
  </si>
  <si>
    <t>Sudal Industries Ltd</t>
  </si>
  <si>
    <t>SUDAI</t>
  </si>
  <si>
    <t>Vapi Enterprise Ltd</t>
  </si>
  <si>
    <t>VAPIENTER</t>
  </si>
  <si>
    <t>Polysil Irrigation Systems Ltd</t>
  </si>
  <si>
    <t>POLYSIL</t>
  </si>
  <si>
    <t>Mirae Asset Nifty Midcap 150 ETF</t>
  </si>
  <si>
    <t>MIDCAPETF</t>
  </si>
  <si>
    <t>Goenka Diamond And Jewels Ltd</t>
  </si>
  <si>
    <t>GOENKA</t>
  </si>
  <si>
    <t>Getalong Enterprise Ltd</t>
  </si>
  <si>
    <t>GETALONG</t>
  </si>
  <si>
    <t>JMD Ventures Ltd</t>
  </si>
  <si>
    <t>JMDVL</t>
  </si>
  <si>
    <t>Hybrid Financial Services Ltd</t>
  </si>
  <si>
    <t>HYBRIDFIN</t>
  </si>
  <si>
    <t>Chordia Food Products Ltd</t>
  </si>
  <si>
    <t>CHORDIA</t>
  </si>
  <si>
    <t>Alfavision Overseas (India) Ltd</t>
  </si>
  <si>
    <t>ALFAVIO</t>
  </si>
  <si>
    <t>Gold Line International Finvest Ltd</t>
  </si>
  <si>
    <t>GOLDLINE</t>
  </si>
  <si>
    <t>Adarsh Plant Protect Ltd</t>
  </si>
  <si>
    <t>ADARSHPL</t>
  </si>
  <si>
    <t>Rex Sealing &amp; Packing Industries Ltd</t>
  </si>
  <si>
    <t>REXSEAL</t>
  </si>
  <si>
    <t>Tejassvi Aaharam Ltd</t>
  </si>
  <si>
    <t>TEJASSVI</t>
  </si>
  <si>
    <t>Shashijit Infraprojects Ltd</t>
  </si>
  <si>
    <t>SHASHIJIT</t>
  </si>
  <si>
    <t>Indong Tea Company Ltd</t>
  </si>
  <si>
    <t>INDONG</t>
  </si>
  <si>
    <t>Cargosol Logistics Ltd</t>
  </si>
  <si>
    <t>CARGOSOL</t>
  </si>
  <si>
    <t>Medinova Diagnostic Services Ltd</t>
  </si>
  <si>
    <t>MEDINOV</t>
  </si>
  <si>
    <t>Adeshwar Meditex Ltd</t>
  </si>
  <si>
    <t>ADESHWAR</t>
  </si>
  <si>
    <t>Bandaram Pharma Packtech Ltd</t>
  </si>
  <si>
    <t>BANDARAM</t>
  </si>
  <si>
    <t>Jiwanram Sheoduttrai Industries Ltd</t>
  </si>
  <si>
    <t>JIWANRAM</t>
  </si>
  <si>
    <t>Axis Nifty 50 ETF</t>
  </si>
  <si>
    <t>AXISNIFTY</t>
  </si>
  <si>
    <t>Ashiana Ispat Ltd</t>
  </si>
  <si>
    <t>ASHIS</t>
  </si>
  <si>
    <t>Accedere Ltd</t>
  </si>
  <si>
    <t>ACCEDERE</t>
  </si>
  <si>
    <t>Cyber Media (India) Ltd</t>
  </si>
  <si>
    <t>CYBERMEDIA</t>
  </si>
  <si>
    <t>Phaarmasia Ltd</t>
  </si>
  <si>
    <t>PHRMASI</t>
  </si>
  <si>
    <t>Garnet Construction Ltd</t>
  </si>
  <si>
    <t>GARNET</t>
  </si>
  <si>
    <t>MPIL Corporation Ltd</t>
  </si>
  <si>
    <t>MPILCORPL</t>
  </si>
  <si>
    <t>Technopack Polymers Ltd</t>
  </si>
  <si>
    <t>TECHNOPACK</t>
  </si>
  <si>
    <t>Hipolin Ltd</t>
  </si>
  <si>
    <t>HIPOLIN</t>
  </si>
  <si>
    <t>Roni Households Ltd</t>
  </si>
  <si>
    <t>RONI</t>
  </si>
  <si>
    <t>Lakhotia Polyesters (India) Ltd</t>
  </si>
  <si>
    <t>LAKHOTIA</t>
  </si>
  <si>
    <t>Nippon India Nifty Auto ETF</t>
  </si>
  <si>
    <t>AUTOBEES</t>
  </si>
  <si>
    <t>Khaitan (India) Ltd</t>
  </si>
  <si>
    <t>KHAITANLTD</t>
  </si>
  <si>
    <t>Vanta Bioscience Ltd</t>
  </si>
  <si>
    <t>VANTABIO</t>
  </si>
  <si>
    <t>Kanco Tea &amp; Industries Ltd</t>
  </si>
  <si>
    <t>KANCOTEA</t>
  </si>
  <si>
    <t>Greencrest Financial Services Ltd</t>
  </si>
  <si>
    <t>GREENCREST</t>
  </si>
  <si>
    <t>Fortune International Ltd</t>
  </si>
  <si>
    <t>FORINTL</t>
  </si>
  <si>
    <t>Gujarat Petrosynthese Ltd</t>
  </si>
  <si>
    <t>GUJPETR</t>
  </si>
  <si>
    <t>Hindustan Fluoro Carbons Ltd</t>
  </si>
  <si>
    <t>HINFLUR</t>
  </si>
  <si>
    <t>Aruna Hotels Ltd</t>
  </si>
  <si>
    <t>ARUNAHTEL</t>
  </si>
  <si>
    <t>TTI Enterprise Ltd</t>
  </si>
  <si>
    <t>TTIENT</t>
  </si>
  <si>
    <t>Infomedia Press Ltd</t>
  </si>
  <si>
    <t>INFOMEDIA</t>
  </si>
  <si>
    <t>Jupiter Infomedia Ltd</t>
  </si>
  <si>
    <t>JUPITERIN</t>
  </si>
  <si>
    <t>Shubhlaxmi Jewel Art Ltd</t>
  </si>
  <si>
    <t>SHUBHLAXMI</t>
  </si>
  <si>
    <t>Suditi Industries Ltd</t>
  </si>
  <si>
    <t>SUDTIND-B</t>
  </si>
  <si>
    <t>Tarini International Ltd</t>
  </si>
  <si>
    <t>TARINI</t>
  </si>
  <si>
    <t>Rithwik Facility Management Services Ltd</t>
  </si>
  <si>
    <t>RITHWIKFMS</t>
  </si>
  <si>
    <t>Martin Burn Ltd</t>
  </si>
  <si>
    <t>MARBU</t>
  </si>
  <si>
    <t>Poona Dal and Oil Industries Ltd</t>
  </si>
  <si>
    <t>POONADAL</t>
  </si>
  <si>
    <t>Mindpool Technologies Ltd</t>
  </si>
  <si>
    <t>MINDPOOL</t>
  </si>
  <si>
    <t>Beekay Niryat Ltd</t>
  </si>
  <si>
    <t>BNL</t>
  </si>
  <si>
    <t>Madhusudan Securities Ltd</t>
  </si>
  <si>
    <t>MADHUSE</t>
  </si>
  <si>
    <t>Informed Technologies India Ltd</t>
  </si>
  <si>
    <t>INFORTEC</t>
  </si>
  <si>
    <t>Marinetrans India Ltd</t>
  </si>
  <si>
    <t>MARINETRAN</t>
  </si>
  <si>
    <t>Panjon Ltd</t>
  </si>
  <si>
    <t>PANJON</t>
  </si>
  <si>
    <t>Grandma Trading and Agencies Ltd</t>
  </si>
  <si>
    <t>GRANDMA</t>
  </si>
  <si>
    <t>Indo Cotspin Ltd</t>
  </si>
  <si>
    <t>ICL</t>
  </si>
  <si>
    <t>Oriental Trimex Ltd</t>
  </si>
  <si>
    <t>ORIENTALTL</t>
  </si>
  <si>
    <t>Gayatri Highways Ltd</t>
  </si>
  <si>
    <t>GAYAHWS</t>
  </si>
  <si>
    <t>Sai Swami Metals and Alloys Ltd</t>
  </si>
  <si>
    <t>SAI</t>
  </si>
  <si>
    <t>DSP NIFTY 1D Rate Liquid ETF</t>
  </si>
  <si>
    <t>LIQUIDETF</t>
  </si>
  <si>
    <t>Shaival Reality Ltd</t>
  </si>
  <si>
    <t>SHAIVAL</t>
  </si>
  <si>
    <t>KCD Industries India Ltd</t>
  </si>
  <si>
    <t>KCDGROUP</t>
  </si>
  <si>
    <t>Mega Corp Ltd</t>
  </si>
  <si>
    <t>MEGACOR</t>
  </si>
  <si>
    <t>Madhusudan Industries Ltd</t>
  </si>
  <si>
    <t>MADHUDIN</t>
  </si>
  <si>
    <t>Gujarat Terce Laboratories Ltd</t>
  </si>
  <si>
    <t>GUJTERC</t>
  </si>
  <si>
    <t>Oasis Securities Ltd</t>
  </si>
  <si>
    <t>OASISEC</t>
  </si>
  <si>
    <t>N K Industries Ltd</t>
  </si>
  <si>
    <t>NKIND</t>
  </si>
  <si>
    <t>Net Avenue Technologies Ltd</t>
  </si>
  <si>
    <t>CBAZAAR</t>
  </si>
  <si>
    <t>Humming Bird Education Ltd</t>
  </si>
  <si>
    <t>HBEL</t>
  </si>
  <si>
    <t>Veejay Lakshmi Engineering Works Ltd</t>
  </si>
  <si>
    <t>VJLAXMIE</t>
  </si>
  <si>
    <t>Munoth Financial Services Ltd</t>
  </si>
  <si>
    <t>MUNOTHFI</t>
  </si>
  <si>
    <t>Computer Point Ltd</t>
  </si>
  <si>
    <t>COMPUPN</t>
  </si>
  <si>
    <t>TCM Ltd</t>
  </si>
  <si>
    <t>TCMLMTD</t>
  </si>
  <si>
    <t>Adhbhut Infrastructure Ltd</t>
  </si>
  <si>
    <t>ADHBHUTIN</t>
  </si>
  <si>
    <t>Zodiac-JRD-MKJ Ltd</t>
  </si>
  <si>
    <t>ZODJRDMKJ</t>
  </si>
  <si>
    <t>Sj Corporation Ltd</t>
  </si>
  <si>
    <t>SJCORP</t>
  </si>
  <si>
    <t>Jetking Infotrain Ltd</t>
  </si>
  <si>
    <t>JETKINGQ</t>
  </si>
  <si>
    <t>RKD Agri &amp; Retail Ltd</t>
  </si>
  <si>
    <t>RKDAGRRTL</t>
  </si>
  <si>
    <t>Ace Integrated Solutions Ltd</t>
  </si>
  <si>
    <t>ACEINTEG</t>
  </si>
  <si>
    <t>Arman Holdings Ltd</t>
  </si>
  <si>
    <t>ARMAN</t>
  </si>
  <si>
    <t>Global Longlife Hospital and Research Ltd</t>
  </si>
  <si>
    <t>GLHRL</t>
  </si>
  <si>
    <t>Sreechem Resins Ltd</t>
  </si>
  <si>
    <t>SRECR</t>
  </si>
  <si>
    <t>The Cochin Malabar Estates and Industries Ltd</t>
  </si>
  <si>
    <t>COCHMAL</t>
  </si>
  <si>
    <t>Neil Industries Ltd</t>
  </si>
  <si>
    <t>NEIL</t>
  </si>
  <si>
    <t>Narmada Agrobase Ltd</t>
  </si>
  <si>
    <t>NARMADA</t>
  </si>
  <si>
    <t>Polymechplast Machines Ltd</t>
  </si>
  <si>
    <t>POLYCHMP</t>
  </si>
  <si>
    <t>Parabolic Drugs Ltd</t>
  </si>
  <si>
    <t>PARABDRUGS</t>
  </si>
  <si>
    <t>Scarnose International Ltd</t>
  </si>
  <si>
    <t>SCARNOSE</t>
  </si>
  <si>
    <t>A G Universal Ltd</t>
  </si>
  <si>
    <t>AGUL</t>
  </si>
  <si>
    <t>Abirami Financial Services (India) Ltd</t>
  </si>
  <si>
    <t>ABIRAFN</t>
  </si>
  <si>
    <t>Asian Tea &amp; Exports Ltd</t>
  </si>
  <si>
    <t>ASIANTNE</t>
  </si>
  <si>
    <t>Mask Investments Ltd</t>
  </si>
  <si>
    <t>MASKINVEST</t>
  </si>
  <si>
    <t>BC Power Controls Ltd</t>
  </si>
  <si>
    <t>BCP</t>
  </si>
  <si>
    <t>Blue Chip Tex Industries Ltd</t>
  </si>
  <si>
    <t>BLUECHIPT</t>
  </si>
  <si>
    <t>Tyroon Tea Co Ltd</t>
  </si>
  <si>
    <t>TYROON</t>
  </si>
  <si>
    <t>KK Shah Hospitals Limited</t>
  </si>
  <si>
    <t>KKSHL</t>
  </si>
  <si>
    <t>Kaushalya Infrastructure Development Corporation Ltd</t>
  </si>
  <si>
    <t>KAUSHALYA</t>
  </si>
  <si>
    <t>Roselabs Finance Ltd</t>
  </si>
  <si>
    <t>ROSELABS</t>
  </si>
  <si>
    <t>Spenta International Ltd</t>
  </si>
  <si>
    <t>SPENTA</t>
  </si>
  <si>
    <t>Aspira Pathlab &amp; Diagnostics Ltd</t>
  </si>
  <si>
    <t>ASPIRA</t>
  </si>
  <si>
    <t>Zenith Fibres Ltd</t>
  </si>
  <si>
    <t>ZENIFIB</t>
  </si>
  <si>
    <t>Leading Leasing Finance and Investment Company Ltd</t>
  </si>
  <si>
    <t>LLFICL</t>
  </si>
  <si>
    <t>USG Tech Solutions Ltd</t>
  </si>
  <si>
    <t>USGTECH</t>
  </si>
  <si>
    <t>Shree Hari Chemicals Export Ltd</t>
  </si>
  <si>
    <t>SHHARICH</t>
  </si>
  <si>
    <t>Nagreeka Capital &amp; Infrastructure Ltd</t>
  </si>
  <si>
    <t>NAGREEKCAP</t>
  </si>
  <si>
    <t>Impex Ferro Tech Ltd</t>
  </si>
  <si>
    <t>IMPEXFERRO</t>
  </si>
  <si>
    <t>Dhanlaxmi Cotex Ltd</t>
  </si>
  <si>
    <t>DHANCOT</t>
  </si>
  <si>
    <t>Palco Metals Ltd</t>
  </si>
  <si>
    <t>PALCO</t>
  </si>
  <si>
    <t>Stanrose Mafatlal Investments and Finance Ltd</t>
  </si>
  <si>
    <t>STANROS</t>
  </si>
  <si>
    <t>KJMC Financial Services Ltd</t>
  </si>
  <si>
    <t>KJMCFIN</t>
  </si>
  <si>
    <t>Garden Silk Mills Ltd</t>
  </si>
  <si>
    <t>GARDENSILK</t>
  </si>
  <si>
    <t>DSP Nifty50 Equal weight ETF</t>
  </si>
  <si>
    <t>EQUAL50ADD</t>
  </si>
  <si>
    <t>Incap Ltd</t>
  </si>
  <si>
    <t>INCAP</t>
  </si>
  <si>
    <t>Pasupati Spinning and Weaving Mills Ltd</t>
  </si>
  <si>
    <t>PASUSPG</t>
  </si>
  <si>
    <t>SBI Nifty 200 Quality 30 ETF</t>
  </si>
  <si>
    <t>SBIETFQLTY</t>
  </si>
  <si>
    <t>Mini Diamonds (India) Ltd</t>
  </si>
  <si>
    <t>MINID</t>
  </si>
  <si>
    <t>Zenith Healthcare Ltd</t>
  </si>
  <si>
    <t>ZENITHHE</t>
  </si>
  <si>
    <t>Starcom Information Technology Ltd</t>
  </si>
  <si>
    <t>STARCOM</t>
  </si>
  <si>
    <t>Quality Foils (India) Ltd</t>
  </si>
  <si>
    <t>QFIL</t>
  </si>
  <si>
    <t>Laffans Petrochemicals Ltd</t>
  </si>
  <si>
    <t>LAFFANSQ</t>
  </si>
  <si>
    <t>Motilal Oswal M50 ETF</t>
  </si>
  <si>
    <t>MOM50</t>
  </si>
  <si>
    <t>Jay Kailash Namkeen Ltd</t>
  </si>
  <si>
    <t>JAYKAILASH</t>
  </si>
  <si>
    <t>Sabar Flex India Ltd</t>
  </si>
  <si>
    <t>SABAR</t>
  </si>
  <si>
    <t>Betex India Ltd</t>
  </si>
  <si>
    <t>BETXIND</t>
  </si>
  <si>
    <t>B2B Software Technologies Ltd</t>
  </si>
  <si>
    <t>B2BSOFT</t>
  </si>
  <si>
    <t>HB Leasing and Finance Co Ltd</t>
  </si>
  <si>
    <t>HBLEAS</t>
  </si>
  <si>
    <t>COSYN Ltd</t>
  </si>
  <si>
    <t>COSYN</t>
  </si>
  <si>
    <t>Sagar Diamonds Ltd</t>
  </si>
  <si>
    <t>SAGAR</t>
  </si>
  <si>
    <t>MFL India Ltd</t>
  </si>
  <si>
    <t>MFLINDIA</t>
  </si>
  <si>
    <t>Veer Energy &amp; Infrastructure Ltd</t>
  </si>
  <si>
    <t>VEERENRGY</t>
  </si>
  <si>
    <t>Nippon India ETF Nifty 5 yr Benchmark G-Sec</t>
  </si>
  <si>
    <t>GILT5YBEES</t>
  </si>
  <si>
    <t>J A Finance Ltd</t>
  </si>
  <si>
    <t>JAFINANCE</t>
  </si>
  <si>
    <t>Sunil Industries Ltd</t>
  </si>
  <si>
    <t>SUNILTX</t>
  </si>
  <si>
    <t>Salguti Industries Ltd</t>
  </si>
  <si>
    <t>SALGUTI</t>
  </si>
  <si>
    <t>Texel Industries Ltd</t>
  </si>
  <si>
    <t>TEXELIN</t>
  </si>
  <si>
    <t>Maris Spinners Ltd</t>
  </si>
  <si>
    <t>MARIS</t>
  </si>
  <si>
    <t>Kratos Energy &amp; Infrastructure Ltd</t>
  </si>
  <si>
    <t>KRATOSENER</t>
  </si>
  <si>
    <t>Pecos Hotels and Pubs Ltd</t>
  </si>
  <si>
    <t>PECOS</t>
  </si>
  <si>
    <t>Pentokey Organy (India) Ltd</t>
  </si>
  <si>
    <t>PNTKYOR</t>
  </si>
  <si>
    <t>HCKK Ventures Ltd</t>
  </si>
  <si>
    <t>HCKKVENTURE</t>
  </si>
  <si>
    <t>Winro Commercial (India) Ltd</t>
  </si>
  <si>
    <t>WINROC</t>
  </si>
  <si>
    <t>Intec Capital Ltd</t>
  </si>
  <si>
    <t>INTECCAP</t>
  </si>
  <si>
    <t>SMIFS Capital Markets Ltd</t>
  </si>
  <si>
    <t>SMIFS</t>
  </si>
  <si>
    <t>Ventura Textiles Ltd</t>
  </si>
  <si>
    <t>VENTURA</t>
  </si>
  <si>
    <t>Danube Industries Ltd</t>
  </si>
  <si>
    <t>DANUBE</t>
  </si>
  <si>
    <t>Supreme Engineering Ltd</t>
  </si>
  <si>
    <t>SUPREMEENG</t>
  </si>
  <si>
    <t>Shree Securities Ltd</t>
  </si>
  <si>
    <t>SHREESEC</t>
  </si>
  <si>
    <t>Shree Rajasthan Syntex Ltd</t>
  </si>
  <si>
    <t>SHRAJSYNQ</t>
  </si>
  <si>
    <t>Castex Technologies Ltd</t>
  </si>
  <si>
    <t>CASTEXTECH</t>
  </si>
  <si>
    <t>Sinnar Bidi Udyog Ltd</t>
  </si>
  <si>
    <t>SINNAR</t>
  </si>
  <si>
    <t>Ajel Ltd</t>
  </si>
  <si>
    <t>AJEL</t>
  </si>
  <si>
    <t>BAMPSL Securities Ltd</t>
  </si>
  <si>
    <t>BAMPSL</t>
  </si>
  <si>
    <t>Naturo Indiabull Ltd</t>
  </si>
  <si>
    <t>NATURO</t>
  </si>
  <si>
    <t>Orient Tradelink Ltd</t>
  </si>
  <si>
    <t>ORIENTTR</t>
  </si>
  <si>
    <t>Best Eastern Hotels Ltd</t>
  </si>
  <si>
    <t>BESTEAST</t>
  </si>
  <si>
    <t>Oneclick Logistics India Ltd</t>
  </si>
  <si>
    <t>OLIL</t>
  </si>
  <si>
    <t>Citadel Realty and Developers Ltd</t>
  </si>
  <si>
    <t>CITADEL</t>
  </si>
  <si>
    <t>Miven Machine Tools Ltd</t>
  </si>
  <si>
    <t>MIVENMACH</t>
  </si>
  <si>
    <t>ACI Infocom Ltd</t>
  </si>
  <si>
    <t>ACIIN</t>
  </si>
  <si>
    <t>Benara Bearings and Pistons Ltd</t>
  </si>
  <si>
    <t>BENARA</t>
  </si>
  <si>
    <t>Nalin Lease Finance Ltd</t>
  </si>
  <si>
    <t>NLFL</t>
  </si>
  <si>
    <t>Compuage Infocom Ltd</t>
  </si>
  <si>
    <t>COMPINFO</t>
  </si>
  <si>
    <t>Venlon Enterprises Ltd</t>
  </si>
  <si>
    <t>VENLONENT</t>
  </si>
  <si>
    <t>Aditya BSL Nifty IT ETF</t>
  </si>
  <si>
    <t>TECH</t>
  </si>
  <si>
    <t>Lex Nimble Solutions Ltd</t>
  </si>
  <si>
    <t>LEX</t>
  </si>
  <si>
    <t>Innovative Ideals and Services (India) Ltd</t>
  </si>
  <si>
    <t>INNOVATIVE</t>
  </si>
  <si>
    <t>TV Vision Ltd</t>
  </si>
  <si>
    <t>TVVISION</t>
  </si>
  <si>
    <t>Sanwaria Consumer Ltd</t>
  </si>
  <si>
    <t>SANWARIA</t>
  </si>
  <si>
    <t>Yaan Enterprises Ltd</t>
  </si>
  <si>
    <t>YAANENT</t>
  </si>
  <si>
    <t>Sangal Papers Ltd</t>
  </si>
  <si>
    <t>SANPA</t>
  </si>
  <si>
    <t>Purshottam Investofin Ltd</t>
  </si>
  <si>
    <t>PURSHOTTAM</t>
  </si>
  <si>
    <t>ICICI Prudential S&amp;P BSE Midcap Select ETF</t>
  </si>
  <si>
    <t>MIDSELIETF</t>
  </si>
  <si>
    <t>Shubham Polyspin Ltd</t>
  </si>
  <si>
    <t>SHUBHAM</t>
  </si>
  <si>
    <t>Arrowhead Seperation Engineering Ltd</t>
  </si>
  <si>
    <t>ARROWHEAD</t>
  </si>
  <si>
    <t>Educomp Solutions Ltd</t>
  </si>
  <si>
    <t>EDUCOMP</t>
  </si>
  <si>
    <t>H S India Ltd</t>
  </si>
  <si>
    <t>HOTLSILV</t>
  </si>
  <si>
    <t>Quality RO Industries Ltd</t>
  </si>
  <si>
    <t>QRIL</t>
  </si>
  <si>
    <t>Quadpro Ites Ltd</t>
  </si>
  <si>
    <t>QUADPRO</t>
  </si>
  <si>
    <t>Kapil Cotex Ltd</t>
  </si>
  <si>
    <t>KAPILCO</t>
  </si>
  <si>
    <t>Chothani Foods Ltd</t>
  </si>
  <si>
    <t>CHOTHANI</t>
  </si>
  <si>
    <t>Harshil Agrotech Ltd</t>
  </si>
  <si>
    <t>HARSHILAGR</t>
  </si>
  <si>
    <t>Croissance Ltd</t>
  </si>
  <si>
    <t>CROISSANCE</t>
  </si>
  <si>
    <t>Sanblue Corporation Ltd</t>
  </si>
  <si>
    <t>SANBLUE</t>
  </si>
  <si>
    <t>Shantidoot Infra Services Ltd</t>
  </si>
  <si>
    <t>SISL</t>
  </si>
  <si>
    <t>Magenta Lifecare Ltd</t>
  </si>
  <si>
    <t>MAGENTA</t>
  </si>
  <si>
    <t>Rishab Special Yarns Ltd</t>
  </si>
  <si>
    <t>RISHYRN</t>
  </si>
  <si>
    <t>Nuway Organic Naturals India Ltd</t>
  </si>
  <si>
    <t>NUWAY</t>
  </si>
  <si>
    <t>Lerthai Finance Ltd</t>
  </si>
  <si>
    <t>LERTHAI</t>
  </si>
  <si>
    <t>Narendra Properties Ltd</t>
  </si>
  <si>
    <t>NARPROP</t>
  </si>
  <si>
    <t>Kandarp Digi Smart Bpo Ltd</t>
  </si>
  <si>
    <t>KANDARP</t>
  </si>
  <si>
    <t>S P Capital Financing Ltd</t>
  </si>
  <si>
    <t>SPCAPIT</t>
  </si>
  <si>
    <t>Associated Coaters Ltd</t>
  </si>
  <si>
    <t>ASSOCIATED</t>
  </si>
  <si>
    <t>VR Films &amp; Studios Ltd</t>
  </si>
  <si>
    <t>VRFILMS</t>
  </si>
  <si>
    <t>SBI Nifty 10 yr Benchmark G-Sec ETF</t>
  </si>
  <si>
    <t>SETF10GILT</t>
  </si>
  <si>
    <t>Roopshri Resorts Ltd</t>
  </si>
  <si>
    <t>ROOPSHRI</t>
  </si>
  <si>
    <t>Steel Strips Infrastructures Ltd</t>
  </si>
  <si>
    <t>STLSTRINF</t>
  </si>
  <si>
    <t>NMS Global Ltd</t>
  </si>
  <si>
    <t>NMSRESRC</t>
  </si>
  <si>
    <t>Cityman Ltd</t>
  </si>
  <si>
    <t>CITYMAN</t>
  </si>
  <si>
    <t>Jaysynth Orgochem Ltd</t>
  </si>
  <si>
    <t>JDORGOCHEM</t>
  </si>
  <si>
    <t>Brisk Technovision Ltd</t>
  </si>
  <si>
    <t>BRISK</t>
  </si>
  <si>
    <t>Shahi Shipping Ltd</t>
  </si>
  <si>
    <t>SHAHISHIP</t>
  </si>
  <si>
    <t>Kotak Nifty IT ETF</t>
  </si>
  <si>
    <t>IT</t>
  </si>
  <si>
    <t>Shree Hanuman Sugar &amp; Industries Ltd</t>
  </si>
  <si>
    <t>HANSUGAR</t>
  </si>
  <si>
    <t>Vilin Bio Med Ltd</t>
  </si>
  <si>
    <t>VILINBIO</t>
  </si>
  <si>
    <t>Ashish Polyplast Ltd</t>
  </si>
  <si>
    <t>ASHISHPO</t>
  </si>
  <si>
    <t>Rodium Realty Ltd</t>
  </si>
  <si>
    <t>RODIUM</t>
  </si>
  <si>
    <t>Ascensive Educare Ltd</t>
  </si>
  <si>
    <t>ASCENSIVE</t>
  </si>
  <si>
    <t>Sibar Auto Parts Ltd</t>
  </si>
  <si>
    <t>SIBARAUT</t>
  </si>
  <si>
    <t>Gconnect Logitech and Supply Chain Ltd</t>
  </si>
  <si>
    <t>GCONNECT</t>
  </si>
  <si>
    <t>Jayshree Chemicals Ltd</t>
  </si>
  <si>
    <t>JAYCH</t>
  </si>
  <si>
    <t>Grand Foundry Ltd</t>
  </si>
  <si>
    <t>GFSTEELS</t>
  </si>
  <si>
    <t>Sunrest Lifescience Ltd</t>
  </si>
  <si>
    <t>SUNREST</t>
  </si>
  <si>
    <t>Sobhaygya Mercantile Ltd</t>
  </si>
  <si>
    <t>SOBME</t>
  </si>
  <si>
    <t>Focus Business Solution Ltd</t>
  </si>
  <si>
    <t>Alfa Ica (India) Ltd</t>
  </si>
  <si>
    <t>ALFAICA</t>
  </si>
  <si>
    <t>Groarc Industries India Ltd</t>
  </si>
  <si>
    <t>TELESYS</t>
  </si>
  <si>
    <t>N D Metal Industries Ltd</t>
  </si>
  <si>
    <t>NDMETAL</t>
  </si>
  <si>
    <t>MPDLLtd</t>
  </si>
  <si>
    <t>MPDL</t>
  </si>
  <si>
    <t>Interworld Digital Ltd</t>
  </si>
  <si>
    <t>INTERDIGI</t>
  </si>
  <si>
    <t>MY Money Securities Ltd</t>
  </si>
  <si>
    <t>MYMONEY</t>
  </si>
  <si>
    <t>Chennai Meenakshi Multispeciality Hospital Ltd</t>
  </si>
  <si>
    <t>CMMHOSP</t>
  </si>
  <si>
    <t>Deep Diamond India Ltd</t>
  </si>
  <si>
    <t>DDIL</t>
  </si>
  <si>
    <t>Apex Capital and Finance Ltd</t>
  </si>
  <si>
    <t>ACFL</t>
  </si>
  <si>
    <t>Advance Lifestyles Ltd</t>
  </si>
  <si>
    <t>ADVLIFE</t>
  </si>
  <si>
    <t>Amin Tannery Ltd</t>
  </si>
  <si>
    <t>AMINTAN</t>
  </si>
  <si>
    <t>Axis NIFTY Healthcare ETF</t>
  </si>
  <si>
    <t>AXISHCETF</t>
  </si>
  <si>
    <t>HDFC Nifty IT ETF</t>
  </si>
  <si>
    <t>HDFCNIFIT</t>
  </si>
  <si>
    <t>Sumeet Industries Ltd</t>
  </si>
  <si>
    <t>SUMEETINDS</t>
  </si>
  <si>
    <t>Choksi Imaging Ltd</t>
  </si>
  <si>
    <t>CHOKSI</t>
  </si>
  <si>
    <t>Adcon Capital Services Ltd</t>
  </si>
  <si>
    <t>ADCON</t>
  </si>
  <si>
    <t>EP Biocomposites Ltd</t>
  </si>
  <si>
    <t>EPBIO</t>
  </si>
  <si>
    <t>Vikas Proppant &amp; Granite Ltd</t>
  </si>
  <si>
    <t>VIKASPROP</t>
  </si>
  <si>
    <t>Sancode Technologies Ltd</t>
  </si>
  <si>
    <t>SANCODE</t>
  </si>
  <si>
    <t>Elnet Technologies Ltd</t>
  </si>
  <si>
    <t>ELNET</t>
  </si>
  <si>
    <t>Fruition venture Ltd</t>
  </si>
  <si>
    <t>FRUTION</t>
  </si>
  <si>
    <t>Zenlabs Ethica Ltd</t>
  </si>
  <si>
    <t>ZENLABS</t>
  </si>
  <si>
    <t>Tai Industries Ltd</t>
  </si>
  <si>
    <t>TAIIND</t>
  </si>
  <si>
    <t>Misquita Engineering Ltd</t>
  </si>
  <si>
    <t>MISQUITA</t>
  </si>
  <si>
    <t>Triveni Glass Ltd</t>
  </si>
  <si>
    <t>TRIVENIGQ</t>
  </si>
  <si>
    <t>Modern Steel Ltd</t>
  </si>
  <si>
    <t>MDRNSTL</t>
  </si>
  <si>
    <t>Amco India Ltd</t>
  </si>
  <si>
    <t>AMCOIND</t>
  </si>
  <si>
    <t>Gujarat Lease Financing Ltd</t>
  </si>
  <si>
    <t>GLFL</t>
  </si>
  <si>
    <t>Sahaj Fashions Ltd</t>
  </si>
  <si>
    <t>SAHAJ</t>
  </si>
  <si>
    <t>Alan Scott Enterprises Ltd</t>
  </si>
  <si>
    <t>ALAN SCOTT</t>
  </si>
  <si>
    <t>KJMC Corporate Advisors (India) Ltd</t>
  </si>
  <si>
    <t>KJMCCORP</t>
  </si>
  <si>
    <t>Plada Infotech Services Ltd</t>
  </si>
  <si>
    <t>PLADAINFO</t>
  </si>
  <si>
    <t>CIL Securities Ltd</t>
  </si>
  <si>
    <t>CILSEC</t>
  </si>
  <si>
    <t>SBEC Systems (India) Ltd</t>
  </si>
  <si>
    <t>SBECSYS</t>
  </si>
  <si>
    <t>JMJ Fintech Ltd</t>
  </si>
  <si>
    <t>JMJFIN</t>
  </si>
  <si>
    <t>Tarapur Transformers Ltd</t>
  </si>
  <si>
    <t>TARAPUR</t>
  </si>
  <si>
    <t>Caprolactam Chemicals Ltd</t>
  </si>
  <si>
    <t>CAPRO</t>
  </si>
  <si>
    <t>Genus Prime Infra Ltd</t>
  </si>
  <si>
    <t>GENUSPRIME</t>
  </si>
  <si>
    <t>MRC Agrotech Ltd</t>
  </si>
  <si>
    <t>MRCAGRO</t>
  </si>
  <si>
    <t>Heads UP Ventures Limited</t>
  </si>
  <si>
    <t>HEADSUP</t>
  </si>
  <si>
    <t>Winsome Yarns Ltd</t>
  </si>
  <si>
    <t>WINSOME</t>
  </si>
  <si>
    <t>Challani Capital Ltd</t>
  </si>
  <si>
    <t>CHALLANI</t>
  </si>
  <si>
    <t>Tuni Textile Mills Ltd</t>
  </si>
  <si>
    <t>TUNITEX</t>
  </si>
  <si>
    <t>Blue Chip India Ltd</t>
  </si>
  <si>
    <t>BLUECHIP</t>
  </si>
  <si>
    <t>PlatinumOne Business Services Ltd</t>
  </si>
  <si>
    <t>POBS</t>
  </si>
  <si>
    <t>Bhakti Gems and Jewellery Ltd</t>
  </si>
  <si>
    <t>BGJL</t>
  </si>
  <si>
    <t>Samsrita Labs Ltd</t>
  </si>
  <si>
    <t>SAMSRITA</t>
  </si>
  <si>
    <t>EVOQ Remedies Ltd</t>
  </si>
  <si>
    <t>EVOQ</t>
  </si>
  <si>
    <t>California Software Company Ltd</t>
  </si>
  <si>
    <t>CALSOFT</t>
  </si>
  <si>
    <t>Indergiri Finance Ltd</t>
  </si>
  <si>
    <t>INDERGR</t>
  </si>
  <si>
    <t>Shanti Guru Industries Ltd</t>
  </si>
  <si>
    <t>SHANTIGURU</t>
  </si>
  <si>
    <t>LWS Knitwear Ltd</t>
  </si>
  <si>
    <t>LWSKNIT</t>
  </si>
  <si>
    <t>Prime Urban Development India Ltd</t>
  </si>
  <si>
    <t>PRIMEURB</t>
  </si>
  <si>
    <t>Anupam Finserv Ltd</t>
  </si>
  <si>
    <t>ANUPAM</t>
  </si>
  <si>
    <t>Machhar Industries Ltd</t>
  </si>
  <si>
    <t>MACIND</t>
  </si>
  <si>
    <t>Cella Space Ltd</t>
  </si>
  <si>
    <t>CELLA</t>
  </si>
  <si>
    <t>Pan Electronics (India) Ltd</t>
  </si>
  <si>
    <t>PANELEC</t>
  </si>
  <si>
    <t>Lead Reclaim and Rubber Products Ltd</t>
  </si>
  <si>
    <t>LRRPL</t>
  </si>
  <si>
    <t>Bervin Investment and Leasing Ltd</t>
  </si>
  <si>
    <t>BERVINL</t>
  </si>
  <si>
    <t>Vera Synthetic Ltd</t>
  </si>
  <si>
    <t>VERA</t>
  </si>
  <si>
    <t>Continental Seeds and Chemicals Ltd</t>
  </si>
  <si>
    <t>CONTI</t>
  </si>
  <si>
    <t>Jindal Capital Ltd</t>
  </si>
  <si>
    <t>JINDCAP</t>
  </si>
  <si>
    <t>Sanathnagar Enterprises Ltd</t>
  </si>
  <si>
    <t>Gajanan Securities Services Ltd</t>
  </si>
  <si>
    <t>GAJANANSEC</t>
  </si>
  <si>
    <t>Anuroop Packaging Ltd</t>
  </si>
  <si>
    <t>ANUROOP</t>
  </si>
  <si>
    <t>Silver Oak (India) Ltd</t>
  </si>
  <si>
    <t>SILVOAK</t>
  </si>
  <si>
    <t>Command Polymers Ltd</t>
  </si>
  <si>
    <t>COMMAND</t>
  </si>
  <si>
    <t>N D A Securities Ltd</t>
  </si>
  <si>
    <t>NDASEC</t>
  </si>
  <si>
    <t>Tradewell Holdings Ltd</t>
  </si>
  <si>
    <t>TRADEWELL</t>
  </si>
  <si>
    <t>Cargotrans Maritime Ltd</t>
  </si>
  <si>
    <t>CARGOTRANS</t>
  </si>
  <si>
    <t>Indifra Ltd</t>
  </si>
  <si>
    <t>INDIFRA</t>
  </si>
  <si>
    <t>Suvidha Infraestate Corporation Ltd</t>
  </si>
  <si>
    <t>SICL</t>
  </si>
  <si>
    <t>Ajwa Fun World and Resort Ltd</t>
  </si>
  <si>
    <t>AJWAFUN</t>
  </si>
  <si>
    <t>Bhanderi Infracon Ltd</t>
  </si>
  <si>
    <t>BHANDERI</t>
  </si>
  <si>
    <t>White Organic Agro Ltd</t>
  </si>
  <si>
    <t>WHITEORG</t>
  </si>
  <si>
    <t>Ecs Biztech Ltd</t>
  </si>
  <si>
    <t>ECS</t>
  </si>
  <si>
    <t>Mihika Industries Ltd</t>
  </si>
  <si>
    <t>MIHIKA</t>
  </si>
  <si>
    <t>Nirav Commercials Ltd</t>
  </si>
  <si>
    <t>NIRAVCOM</t>
  </si>
  <si>
    <t>SBI Nifty Next 50 ETF</t>
  </si>
  <si>
    <t>SETFNN50</t>
  </si>
  <si>
    <t>RO Jewels Ltd</t>
  </si>
  <si>
    <t>ROJL</t>
  </si>
  <si>
    <t>Sahara Housingfina Corporation Ltd</t>
  </si>
  <si>
    <t>SAHARAHOUS</t>
  </si>
  <si>
    <t>Inducto Steels Ltd</t>
  </si>
  <si>
    <t>INDCTST</t>
  </si>
  <si>
    <t>Bangalore Fort Farms Ltd</t>
  </si>
  <si>
    <t>BFFL</t>
  </si>
  <si>
    <t>SSPDL Ltd</t>
  </si>
  <si>
    <t>SSPDL</t>
  </si>
  <si>
    <t>Aditya BSL Nifty Healthcare ETF</t>
  </si>
  <si>
    <t>HEALTHY</t>
  </si>
  <si>
    <t>Kapil Raj Finance Ltd</t>
  </si>
  <si>
    <t>KAPILRAJ</t>
  </si>
  <si>
    <t>Easun Capital Markets Ltd</t>
  </si>
  <si>
    <t>EASUN</t>
  </si>
  <si>
    <t>Gujarat Raffia Industries Ltd</t>
  </si>
  <si>
    <t>GUJRAFFIA</t>
  </si>
  <si>
    <t>3C IT Solutions &amp; Telecoms (India) Ltd</t>
  </si>
  <si>
    <t>3CIT</t>
  </si>
  <si>
    <t>Invigorated Business Consulting Ltd</t>
  </si>
  <si>
    <t>INVIGO</t>
  </si>
  <si>
    <t>Vrundavan Plantation Ltd</t>
  </si>
  <si>
    <t>VPL</t>
  </si>
  <si>
    <t>Paragon Finance Ltd</t>
  </si>
  <si>
    <t>PARAGONF</t>
  </si>
  <si>
    <t>Gujarat Inject Kerala Ltd</t>
  </si>
  <si>
    <t>GUJINJEC</t>
  </si>
  <si>
    <t>TGIF Agribusiness Ltd</t>
  </si>
  <si>
    <t>TGIF</t>
  </si>
  <si>
    <t>Sanghvi Forging and Engineering Ltd</t>
  </si>
  <si>
    <t>SANGHVIFOR</t>
  </si>
  <si>
    <t>Sungold Media and Entertainment Ltd</t>
  </si>
  <si>
    <t>SMEL</t>
  </si>
  <si>
    <t>Veerkrupa Jewellers Ltd</t>
  </si>
  <si>
    <t>VEERKRUPA</t>
  </si>
  <si>
    <t>Omkar Pharmachem Ltd</t>
  </si>
  <si>
    <t>OMKARPH</t>
  </si>
  <si>
    <t>Crane Infrastructure Ltd</t>
  </si>
  <si>
    <t>CRANEINFRA</t>
  </si>
  <si>
    <t>Jackson Investments Ltd</t>
  </si>
  <si>
    <t>JACKSON</t>
  </si>
  <si>
    <t>Daulat Securities Ltd</t>
  </si>
  <si>
    <t>DAULAT</t>
  </si>
  <si>
    <t>Innovatus Entertainment Networks Ltd</t>
  </si>
  <si>
    <t>INNOVATUS</t>
  </si>
  <si>
    <t>JHS Svendgaard Retail Ventures Ltd</t>
  </si>
  <si>
    <t>RETAIL</t>
  </si>
  <si>
    <t>Jainex Aamcol Ltd</t>
  </si>
  <si>
    <t>JAINEX</t>
  </si>
  <si>
    <t>Scan Projects Ltd</t>
  </si>
  <si>
    <t>SCANPRO</t>
  </si>
  <si>
    <t>ICL Organic Dairy Products Ltd</t>
  </si>
  <si>
    <t>ICLORGANIC</t>
  </si>
  <si>
    <t>Karnavati Finance Ltd</t>
  </si>
  <si>
    <t>KARNAVATI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</si>
  <si>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</si>
  <si>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</si>
  <si>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</si>
  <si>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</si>
  <si>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</si>
  <si>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</si>
  <si>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MT Educare Ltd</t>
  </si>
  <si>
    <t>MTEDUCARE</t>
  </si>
  <si>
    <t>Comfort Commotrade Ltd</t>
  </si>
  <si>
    <t>COMCL</t>
  </si>
  <si>
    <t>IITL Projects Ltd</t>
  </si>
  <si>
    <t>IITLPROJ</t>
  </si>
  <si>
    <t>Trans Freight Containers Ltd</t>
  </si>
  <si>
    <t>TRANSFRE</t>
  </si>
  <si>
    <t>Gian Life Care Ltd</t>
  </si>
  <si>
    <t>GIANLIFE</t>
  </si>
  <si>
    <t>Franklin Leasing and Finance Ltd</t>
  </si>
  <si>
    <t>FRANKLIN</t>
  </si>
  <si>
    <t>Nanavati Ventures Ltd</t>
  </si>
  <si>
    <t>NVENTURES</t>
  </si>
  <si>
    <t>Indus Finance Ltd</t>
  </si>
  <si>
    <t>INDUSFINL</t>
  </si>
  <si>
    <t>HDFC Silver ETF</t>
  </si>
  <si>
    <t>HDFCSILVER</t>
  </si>
  <si>
    <t>Asian Warehousing Ltd</t>
  </si>
  <si>
    <t>ASIAN</t>
  </si>
  <si>
    <t>Antarctica Ltd</t>
  </si>
  <si>
    <t>ANTGRAPHIC</t>
  </si>
  <si>
    <t>Reliable Ventures India Ltd</t>
  </si>
  <si>
    <t>RELIABVEN</t>
  </si>
  <si>
    <t>Titaanium Ten Enterprise Ltd</t>
  </si>
  <si>
    <t>TITAANIUM</t>
  </si>
  <si>
    <t>Ritesh International Ltd</t>
  </si>
  <si>
    <t>RITESHIN</t>
  </si>
  <si>
    <t>Shrydus Industries Ltd</t>
  </si>
  <si>
    <t>SHRYDUS</t>
  </si>
  <si>
    <t>Adinath Textiles Ltd</t>
  </si>
  <si>
    <t>ADINATH</t>
  </si>
  <si>
    <t>Diggi Multitrade Ltd</t>
  </si>
  <si>
    <t>DML</t>
  </si>
  <si>
    <t>Clara Industries Ltd</t>
  </si>
  <si>
    <t>CLARA</t>
  </si>
  <si>
    <t>Jaihind Synthetics Ltd</t>
  </si>
  <si>
    <t>JAIHINDS</t>
  </si>
  <si>
    <t>Octavius Plantations Ltd</t>
  </si>
  <si>
    <t>OCTAVIUSPL</t>
  </si>
  <si>
    <t>WINPRO INDUSTRIES LIMITED</t>
  </si>
  <si>
    <t>WINPRO</t>
  </si>
  <si>
    <t>Gujarat Hy Spin Ltd</t>
  </si>
  <si>
    <t>GUJHYSPIN</t>
  </si>
  <si>
    <t>Easy Fincorp Ltd</t>
  </si>
  <si>
    <t>EASYFIN</t>
  </si>
  <si>
    <t>Prag Bosimi Synthetics Ltd</t>
  </si>
  <si>
    <t>PRAGBOS</t>
  </si>
  <si>
    <t>Jaipan Industries Ltd</t>
  </si>
  <si>
    <t>JAIPAN</t>
  </si>
  <si>
    <t>SVS Ventures Ltd</t>
  </si>
  <si>
    <t>SVS</t>
  </si>
  <si>
    <t>Darshan Orna Ltd</t>
  </si>
  <si>
    <t>DARSHANORNA</t>
  </si>
  <si>
    <t>Kamanwala Housing Construction Ltd</t>
  </si>
  <si>
    <t>KAMANWALA</t>
  </si>
  <si>
    <t>Yogi Infra Projects Ltd</t>
  </si>
  <si>
    <t>YOGISUNG</t>
  </si>
  <si>
    <t>Onelife Capital Advisors Ltd</t>
  </si>
  <si>
    <t>ONELIFECAP</t>
  </si>
  <si>
    <t>Popular Estate Management Ltd</t>
  </si>
  <si>
    <t>POPULARES</t>
  </si>
  <si>
    <t>Tci Finance Ltd</t>
  </si>
  <si>
    <t>TCIFINANCE</t>
  </si>
  <si>
    <t>Libord Finance Ltd</t>
  </si>
  <si>
    <t>LIBORDFIN</t>
  </si>
  <si>
    <t>Ind Renewable Energy Ltd</t>
  </si>
  <si>
    <t>INDRENEW</t>
  </si>
  <si>
    <t>Axis NIFTY India Consumption ETF</t>
  </si>
  <si>
    <t>AXISCETF</t>
  </si>
  <si>
    <t>ETT Ltd</t>
  </si>
  <si>
    <t>ETT</t>
  </si>
  <si>
    <t>Shreevatsaa Finance and Leasing Ltd</t>
  </si>
  <si>
    <t>SHVFL</t>
  </si>
  <si>
    <t>Sarthak Industries Ltd</t>
  </si>
  <si>
    <t>SARTHAKIND</t>
  </si>
  <si>
    <t>Pro Fin Capital Services Ltd</t>
  </si>
  <si>
    <t>PROFINC</t>
  </si>
  <si>
    <t>BNR Udyog Ltd</t>
  </si>
  <si>
    <t>BNRUDY</t>
  </si>
  <si>
    <t>Novateor Research Laboratories Ltd</t>
  </si>
  <si>
    <t>NOVATEOR</t>
  </si>
  <si>
    <t>Milestone Global Limited</t>
  </si>
  <si>
    <t>MILESTONE</t>
  </si>
  <si>
    <t>Reetech International Cargo and Courier Ltd</t>
  </si>
  <si>
    <t>REETECH</t>
  </si>
  <si>
    <t>Stephanotis Finance Ltd</t>
  </si>
  <si>
    <t>STEPHANOTIS</t>
  </si>
  <si>
    <t>Continental Securities Ltd</t>
  </si>
  <si>
    <t>CSL</t>
  </si>
  <si>
    <t>Valson Industries Ltd</t>
  </si>
  <si>
    <t>VALSONQ</t>
  </si>
  <si>
    <t>RTCL Ltd</t>
  </si>
  <si>
    <t>RAGHUTOB</t>
  </si>
  <si>
    <t>Tasty Dairy Specialities Ltd</t>
  </si>
  <si>
    <t>TDSL</t>
  </si>
  <si>
    <t>Ajcon Global Services Ltd</t>
  </si>
  <si>
    <t>AJCON</t>
  </si>
  <si>
    <t>Jai Mata Glass Ltd</t>
  </si>
  <si>
    <t>JAIMATAG</t>
  </si>
  <si>
    <t>ICICI Pru Nifty 5 yr Benchmark G-SEC ETF</t>
  </si>
  <si>
    <t>GSEC5IETF</t>
  </si>
  <si>
    <t>Howard Hotels Ltd</t>
  </si>
  <si>
    <t>HOWARHO</t>
  </si>
  <si>
    <t>Neeraj Paper Marketing Ltd</t>
  </si>
  <si>
    <t>NEERAJ</t>
  </si>
  <si>
    <t>SPA Capital Advisors Limited</t>
  </si>
  <si>
    <t>SPACAPS</t>
  </si>
  <si>
    <t>U H Zaveri Ltd</t>
  </si>
  <si>
    <t>UHZAVERI</t>
  </si>
  <si>
    <t>Ranjeet Mechatronics Ltd</t>
  </si>
  <si>
    <t>RANJEET</t>
  </si>
  <si>
    <t>Samtex Fashions Ltd</t>
  </si>
  <si>
    <t>SAMTEX</t>
  </si>
  <si>
    <t>Labelkraft Technologies Ltd</t>
  </si>
  <si>
    <t>LABELKRAFT</t>
  </si>
  <si>
    <t>Palm Jewels Limited</t>
  </si>
  <si>
    <t>PALMJEWELS</t>
  </si>
  <si>
    <t>Dynamic Industries Ltd</t>
  </si>
  <si>
    <t>DYNAMIND</t>
  </si>
  <si>
    <t>Vijay Textiles Ltd</t>
  </si>
  <si>
    <t>VIJAYTX</t>
  </si>
  <si>
    <t>Richfield Financial Services Ltd</t>
  </si>
  <si>
    <t>RFSL</t>
  </si>
  <si>
    <t>Gem Spinners India Ltd</t>
  </si>
  <si>
    <t>GEMSPIN</t>
  </si>
  <si>
    <t>Margo Finance Ltd</t>
  </si>
  <si>
    <t>MARGOFIN</t>
  </si>
  <si>
    <t>Sterling Guaranty &amp; Finance Ltd</t>
  </si>
  <si>
    <t>STRLGUA</t>
  </si>
  <si>
    <t>Bohra Industries Ltd</t>
  </si>
  <si>
    <t>BOHRAIND</t>
  </si>
  <si>
    <t>Vamshi Rubber Ltd</t>
  </si>
  <si>
    <t>VAMSHIRU</t>
  </si>
  <si>
    <t>Nippon India ETF Nifty IT</t>
  </si>
  <si>
    <t>ITBEES</t>
  </si>
  <si>
    <t>Usha Martin Education And Solutions Ltd</t>
  </si>
  <si>
    <t>UMESLTD</t>
  </si>
  <si>
    <t>Duke Offshore Ltd</t>
  </si>
  <si>
    <t>DUKEOFS</t>
  </si>
  <si>
    <t>Shree Bhavya Fabrics Ltd</t>
  </si>
  <si>
    <t>SBFL</t>
  </si>
  <si>
    <t>Southern Latex Ltd</t>
  </si>
  <si>
    <t>SOUTLAT</t>
  </si>
  <si>
    <t>Patron Exim Ltd</t>
  </si>
  <si>
    <t>PATRON</t>
  </si>
  <si>
    <t>O P Chains Ltd</t>
  </si>
  <si>
    <t>OPCHAINS</t>
  </si>
  <si>
    <t>Shree Karthik Papers Ltd</t>
  </si>
  <si>
    <t>SHKARTP</t>
  </si>
  <si>
    <t>Gautam Exim Ltd</t>
  </si>
  <si>
    <t>GEL</t>
  </si>
  <si>
    <t>G K P Printing &amp; Packaging Ltd</t>
  </si>
  <si>
    <t>GKP</t>
  </si>
  <si>
    <t>Northlink Fiscal and Capital Services Ltd</t>
  </si>
  <si>
    <t>NORTHLINK</t>
  </si>
  <si>
    <t>IEL Ltd</t>
  </si>
  <si>
    <t>INDXTRA</t>
  </si>
  <si>
    <t>Finelistings Technologies Ltd</t>
  </si>
  <si>
    <t>FTL</t>
  </si>
  <si>
    <t>Sujala Trading &amp; Holdings Ltd</t>
  </si>
  <si>
    <t>SUJALA</t>
  </si>
  <si>
    <t>Velan Hotels Ltd</t>
  </si>
  <si>
    <t>VELHO</t>
  </si>
  <si>
    <t>Nippon India ETF Nifty India Consumption</t>
  </si>
  <si>
    <t>CONSUMBEES</t>
  </si>
  <si>
    <t>Switching Technologies Gunther Ltd</t>
  </si>
  <si>
    <t>SWITCHTE</t>
  </si>
  <si>
    <t>Sarvottam Finvest Ltd</t>
  </si>
  <si>
    <t>SARVOTTAM</t>
  </si>
  <si>
    <t>Sanghvi Brands Ltd</t>
  </si>
  <si>
    <t>SBRANDS</t>
  </si>
  <si>
    <t>Neelkanth Ltd</t>
  </si>
  <si>
    <t>NEELKANTH</t>
  </si>
  <si>
    <t>DSP Silver ETF</t>
  </si>
  <si>
    <t>SILVERADD</t>
  </si>
  <si>
    <t>R R Financial Consultants Ltd</t>
  </si>
  <si>
    <t>RRFIN</t>
  </si>
  <si>
    <t>Stampede Capital Ltd</t>
  </si>
  <si>
    <t>GATECHDVR</t>
  </si>
  <si>
    <t>Dhanuka Realty Ltd</t>
  </si>
  <si>
    <t>DRL</t>
  </si>
  <si>
    <t>Emmessar Biotech and Nutrition Ltd</t>
  </si>
  <si>
    <t>EMMESSA</t>
  </si>
  <si>
    <t>Garbi Finvest Ltd</t>
  </si>
  <si>
    <t>GARBIFIN</t>
  </si>
  <si>
    <t>Link Pharmachem Ltd</t>
  </si>
  <si>
    <t>LINKPH</t>
  </si>
  <si>
    <t>Jagjanani Textiles Ltd</t>
  </si>
  <si>
    <t>JAGJANANI</t>
  </si>
  <si>
    <t>Octaware Technologies Ltd</t>
  </si>
  <si>
    <t>OCTAWARE</t>
  </si>
  <si>
    <t>Jyotirgamya Enterprises Ltd</t>
  </si>
  <si>
    <t>JEL</t>
  </si>
  <si>
    <t>Parshwanath Corp Ltd</t>
  </si>
  <si>
    <t>PARSHWANA</t>
  </si>
  <si>
    <t>Glance Finance Ltd</t>
  </si>
  <si>
    <t>GLANCE</t>
  </si>
  <si>
    <t>Tavernier Resources Ltd</t>
  </si>
  <si>
    <t>TAVERNIER</t>
  </si>
  <si>
    <t>Osiajee Texfab Ltd</t>
  </si>
  <si>
    <t>OSIAJEE</t>
  </si>
  <si>
    <t>Uniroyal Industries Ltd</t>
  </si>
  <si>
    <t>UNIROYAL</t>
  </si>
  <si>
    <t>Classic Filaments Ltd</t>
  </si>
  <si>
    <t>CFL</t>
  </si>
  <si>
    <t>Interstate Oil Carrier Ltd</t>
  </si>
  <si>
    <t>INTSTOIL</t>
  </si>
  <si>
    <t>Indiabulls NIFTY50 Exchange Traded Fund</t>
  </si>
  <si>
    <t>IBMFNIFTY</t>
  </si>
  <si>
    <t>Bothra Metals and Alloys Ltd</t>
  </si>
  <si>
    <t>BMAL</t>
  </si>
  <si>
    <t>Paramount Cosmetics (India) Ltd</t>
  </si>
  <si>
    <t>PARMCOS-B</t>
  </si>
  <si>
    <t>Colinz Laboratories Ltd</t>
  </si>
  <si>
    <t>COLINZ</t>
  </si>
  <si>
    <t>BKV Industries Ltd</t>
  </si>
  <si>
    <t>BKV</t>
  </si>
  <si>
    <t>Nippon India ETF S&amp;P BSE Sensex Next 50</t>
  </si>
  <si>
    <t>SNXT50BEES</t>
  </si>
  <si>
    <t>MPL Plastics Ltd</t>
  </si>
  <si>
    <t>MPL</t>
  </si>
  <si>
    <t>South Asian Enterprises Ltd</t>
  </si>
  <si>
    <t>SAENTER</t>
  </si>
  <si>
    <t>Vivanza Biosciences Ltd</t>
  </si>
  <si>
    <t>VIVANZA</t>
  </si>
  <si>
    <t>Brandbucket Media &amp; Technology Ltd</t>
  </si>
  <si>
    <t>BRANDBUCKT</t>
  </si>
  <si>
    <t>K-Lifestyle and Industries Ltd</t>
  </si>
  <si>
    <t>KLIFESTYL</t>
  </si>
  <si>
    <t>APT Packaging Ltd</t>
  </si>
  <si>
    <t>APTPACK</t>
  </si>
  <si>
    <t>Euphoria Infotech (India) Ltd</t>
  </si>
  <si>
    <t>EUPHORIAIT</t>
  </si>
  <si>
    <t>Marble City India Ltd</t>
  </si>
  <si>
    <t>MARBLE</t>
  </si>
  <si>
    <t>Frontline corporation Ltd</t>
  </si>
  <si>
    <t>FRONTCORP</t>
  </si>
  <si>
    <t>Nyssa Corporation Ltd</t>
  </si>
  <si>
    <t>NYSSACORP</t>
  </si>
  <si>
    <t>Vaxtex Cotfab Ltd</t>
  </si>
  <si>
    <t>VCL</t>
  </si>
  <si>
    <t>Polymac Thermoformers Ltd</t>
  </si>
  <si>
    <t>POLYMAC</t>
  </si>
  <si>
    <t>Trimurthi Ltd</t>
  </si>
  <si>
    <t>TRIMURTHI</t>
  </si>
  <si>
    <t>Dipna Pharmachem Ltd</t>
  </si>
  <si>
    <t>DPL</t>
  </si>
  <si>
    <t>Samyak International Ltd</t>
  </si>
  <si>
    <t>SAMYAKINT</t>
  </si>
  <si>
    <t>Gala Global Products Ltd</t>
  </si>
  <si>
    <t>GGPL</t>
  </si>
  <si>
    <t>ICICI Prudential Nifty FMCG ETF</t>
  </si>
  <si>
    <t>FMCGIETF</t>
  </si>
  <si>
    <t>Span Divergent Ltd</t>
  </si>
  <si>
    <t>SDL</t>
  </si>
  <si>
    <t>Hindustan Agrigentics Ltd</t>
  </si>
  <si>
    <t>HINDUST</t>
  </si>
  <si>
    <t>Shiva Granito Export Ltd</t>
  </si>
  <si>
    <t>SHIVAEXPO</t>
  </si>
  <si>
    <t>Delta Industrial Resources Ltd</t>
  </si>
  <si>
    <t>DELTA</t>
  </si>
  <si>
    <t>Citizen Infoline Ltd</t>
  </si>
  <si>
    <t>CIL</t>
  </si>
  <si>
    <t>Husys Consulting Ltd</t>
  </si>
  <si>
    <t>HUSYSLTD</t>
  </si>
  <si>
    <t>Mukat Pipes Ltd</t>
  </si>
  <si>
    <t>MUKATPIP</t>
  </si>
  <si>
    <t>Sugal and Damani Share Brokers Ltd</t>
  </si>
  <si>
    <t>SUGALDAM</t>
  </si>
  <si>
    <t>Ishita Drugs and Industries Ltd</t>
  </si>
  <si>
    <t>ISHITADR</t>
  </si>
  <si>
    <t>Tarai Foods Ltd</t>
  </si>
  <si>
    <t>TARAI</t>
  </si>
  <si>
    <t>Kunststoffe Industries Ltd</t>
  </si>
  <si>
    <t>KUNSTOFF</t>
  </si>
  <si>
    <t>Silly Monks Entertainment Ltd</t>
  </si>
  <si>
    <t>SILLYMONKS</t>
  </si>
  <si>
    <t>Minaxi Textiles Ltd</t>
  </si>
  <si>
    <t>MINAXI</t>
  </si>
  <si>
    <t>Paos Industries Ltd</t>
  </si>
  <si>
    <t>PAOS</t>
  </si>
  <si>
    <t>Mid India Industries Ltd</t>
  </si>
  <si>
    <t>MIDINDIA</t>
  </si>
  <si>
    <t>Eastern Treads Ltd</t>
  </si>
  <si>
    <t>EASTRED</t>
  </si>
  <si>
    <t>ICICI Prudential Nifty 100 ETF</t>
  </si>
  <si>
    <t>NIF100IETF</t>
  </si>
  <si>
    <t>Polo Hotels Ltd</t>
  </si>
  <si>
    <t>POLOHOT</t>
  </si>
  <si>
    <t>Shree Metalloys Ltd</t>
  </si>
  <si>
    <t>SHREMETAL</t>
  </si>
  <si>
    <t>ISF Ltd</t>
  </si>
  <si>
    <t>ISFL</t>
  </si>
  <si>
    <t>Billwin Industries Ltd</t>
  </si>
  <si>
    <t>BILLWIN</t>
  </si>
  <si>
    <t>NIKS Technology Ltd</t>
  </si>
  <si>
    <t>NIKSTECH</t>
  </si>
  <si>
    <t>Rishabh Digha Steel and Allied Products Ltd</t>
  </si>
  <si>
    <t>RISHDIGA</t>
  </si>
  <si>
    <t>ABC Gas (International) Ltd</t>
  </si>
  <si>
    <t>ABCGAS</t>
  </si>
  <si>
    <t>Onesource Ideas Venture Ltd</t>
  </si>
  <si>
    <t>OIVL</t>
  </si>
  <si>
    <t>GCM Securities Ltd</t>
  </si>
  <si>
    <t>GCMSECU</t>
  </si>
  <si>
    <t>IB Infotech Enterprises Ltd</t>
  </si>
  <si>
    <t>IBINFO</t>
  </si>
  <si>
    <t>Helpage Finlease Ltd</t>
  </si>
  <si>
    <t>HELPAGE</t>
  </si>
  <si>
    <t>Rajkamal Synthetics Ltd</t>
  </si>
  <si>
    <t>RAJKSYN</t>
  </si>
  <si>
    <t>Premier Capital Services Ltd</t>
  </si>
  <si>
    <t>PREMCAP</t>
  </si>
  <si>
    <t>Sterling Powergensys Ltd</t>
  </si>
  <si>
    <t>STERPOW</t>
  </si>
  <si>
    <t>Manraj Housing Finance Ltd</t>
  </si>
  <si>
    <t>MANRAJH</t>
  </si>
  <si>
    <t>Satra Properties (India) Ltd</t>
  </si>
  <si>
    <t>SATRAPROP</t>
  </si>
  <si>
    <t>Marg Techno-Projects Ltd</t>
  </si>
  <si>
    <t>MTPL</t>
  </si>
  <si>
    <t>Muller and Phipps (India) Ltd</t>
  </si>
  <si>
    <t>MULLER</t>
  </si>
  <si>
    <t>Chandni Machines Ltd</t>
  </si>
  <si>
    <t>CHANDNIMACH</t>
  </si>
  <si>
    <t>Kahan Packaging Ltd</t>
  </si>
  <si>
    <t>KAHAN</t>
  </si>
  <si>
    <t>Saianand Commercial Ltd</t>
  </si>
  <si>
    <t>SAICOM</t>
  </si>
  <si>
    <t>Prism Finance Ltd</t>
  </si>
  <si>
    <t>PRISMFN</t>
  </si>
  <si>
    <t>Natraj Proteins Ltd</t>
  </si>
  <si>
    <t>NATRAJPR</t>
  </si>
  <si>
    <t>Mahaan Foods Ltd</t>
  </si>
  <si>
    <t>MAHAANF</t>
  </si>
  <si>
    <t>Sita Enterprises Ltd</t>
  </si>
  <si>
    <t>SITAENT</t>
  </si>
  <si>
    <t>Ironwood Education Ltd</t>
  </si>
  <si>
    <t>IRONWOOD</t>
  </si>
  <si>
    <t>Solid Stone Co Ltd</t>
  </si>
  <si>
    <t>SOLIDSTON</t>
  </si>
  <si>
    <t>Bhudevi Infra Projects Ltd</t>
  </si>
  <si>
    <t>BHUDEVI</t>
  </si>
  <si>
    <t>Hisar Spinning Mills Ltd</t>
  </si>
  <si>
    <t>HISARSP</t>
  </si>
  <si>
    <t>Kartik Investments Trust Ltd</t>
  </si>
  <si>
    <t>KARTKIN</t>
  </si>
  <si>
    <t>S R G Securities Finance Ltd</t>
  </si>
  <si>
    <t>SRGSFL</t>
  </si>
  <si>
    <t>Nippon India ETF Nifty Infrastructure BeES</t>
  </si>
  <si>
    <t>INFRABEES</t>
  </si>
  <si>
    <t>Econo Trade (India) Ltd</t>
  </si>
  <si>
    <t>ETIL</t>
  </si>
  <si>
    <t>Cindrella Hotels Ltd</t>
  </si>
  <si>
    <t>CINDHO</t>
  </si>
  <si>
    <t>Catvision Ltd</t>
  </si>
  <si>
    <t>CATVISION</t>
  </si>
  <si>
    <t>Sun Retail Ltd</t>
  </si>
  <si>
    <t>SUNRETAIL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</si>
  <si>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</si>
  <si>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</si>
  <si>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</si>
  <si>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</si>
  <si>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</si>
  <si>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</si>
  <si>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Decipher Labs Ltd</t>
  </si>
  <si>
    <t>DECIPHER</t>
  </si>
  <si>
    <t>Lime Chemicals Ltd</t>
  </si>
  <si>
    <t>LIMECHM</t>
  </si>
  <si>
    <t>Metalyst Forgings Ltd</t>
  </si>
  <si>
    <t>METALFORGE</t>
  </si>
  <si>
    <t>Flora Textiles Ltd</t>
  </si>
  <si>
    <t>FLORATX</t>
  </si>
  <si>
    <t>Bright Solar Ltd</t>
  </si>
  <si>
    <t>Mansi Finance (Chennai) Ltd</t>
  </si>
  <si>
    <t>MANSIFIN</t>
  </si>
  <si>
    <t>Amarnath Securities Ltd</t>
  </si>
  <si>
    <t>AMARSEC</t>
  </si>
  <si>
    <t>Advance Petrochemicals Ltd</t>
  </si>
  <si>
    <t>ADVPETR-B</t>
  </si>
  <si>
    <t>Rite Zone Chemcon India Ltd</t>
  </si>
  <si>
    <t>RITEZONE</t>
  </si>
  <si>
    <t>S M Gold Ltd</t>
  </si>
  <si>
    <t>SMGOLD</t>
  </si>
  <si>
    <t>Nagarjuna Agri Tech Ltd</t>
  </si>
  <si>
    <t>NAGTECH</t>
  </si>
  <si>
    <t>Kush Industries Ltd</t>
  </si>
  <si>
    <t>KUSHIND</t>
  </si>
  <si>
    <t>Shanti Overseas (India) Ltd</t>
  </si>
  <si>
    <t>SHANTI</t>
  </si>
  <si>
    <t>Orosil Smiths India Ltd</t>
  </si>
  <si>
    <t>OROSMITHS</t>
  </si>
  <si>
    <t>Mitshi India Ltd</t>
  </si>
  <si>
    <t>MITSHI</t>
  </si>
  <si>
    <t>Amforge Industries Ltd</t>
  </si>
  <si>
    <t>AMFORG</t>
  </si>
  <si>
    <t>Saroja Pharma Industries India Ltd</t>
  </si>
  <si>
    <t>SAROJA</t>
  </si>
  <si>
    <t>First Custodian Fund (India) Ltd</t>
  </si>
  <si>
    <t>1STCUS</t>
  </si>
  <si>
    <t>White Organic Retail Ltd</t>
  </si>
  <si>
    <t>WORL</t>
  </si>
  <si>
    <t>Aditya BSL Silver ETF</t>
  </si>
  <si>
    <t>SILVER</t>
  </si>
  <si>
    <t>Yunik Managing Advisors Ltd</t>
  </si>
  <si>
    <t>YUNIKM</t>
  </si>
  <si>
    <t>ICICI Prudential Nifty Healthcare ETF</t>
  </si>
  <si>
    <t>HEALTHIETF</t>
  </si>
  <si>
    <t>United Credit Ltd</t>
  </si>
  <si>
    <t>UNITDCR</t>
  </si>
  <si>
    <t>Kkalpana Plastick Limited</t>
  </si>
  <si>
    <t>KKPLASTICK</t>
  </si>
  <si>
    <t>Enbee Trade and Finance Ltd</t>
  </si>
  <si>
    <t>ENBETRD</t>
  </si>
  <si>
    <t>Amrapali Fincap Ltd</t>
  </si>
  <si>
    <t>AMRAFIN</t>
  </si>
  <si>
    <t>Triveni Enterprises Ltd</t>
  </si>
  <si>
    <t>TRIVENIENT</t>
  </si>
  <si>
    <t>ICICI Prudential Nifty Auto ETF</t>
  </si>
  <si>
    <t>AUTOIETF</t>
  </si>
  <si>
    <t>Suncity Synthetics Ltd</t>
  </si>
  <si>
    <t>SUNCITYSY</t>
  </si>
  <si>
    <t>S V J Enterprises Ltd</t>
  </si>
  <si>
    <t>SVJ</t>
  </si>
  <si>
    <t>Harish Textile Engineers Ltd</t>
  </si>
  <si>
    <t>HARISH</t>
  </si>
  <si>
    <t>Yuvraaj Hygiene Products Ltd</t>
  </si>
  <si>
    <t>YUVRAAJHPL</t>
  </si>
  <si>
    <t>Bloom Industries Ltd</t>
  </si>
  <si>
    <t>BLOIN</t>
  </si>
  <si>
    <t>Modern Shares and Stockbrokers Ltd</t>
  </si>
  <si>
    <t>MODRNSH</t>
  </si>
  <si>
    <t>Mehta Integrated Finance Ltd</t>
  </si>
  <si>
    <t>MEHIF</t>
  </si>
  <si>
    <t>Beryl Drugs Ltd</t>
  </si>
  <si>
    <t>BERLDRG</t>
  </si>
  <si>
    <t>Ortin Laboratories Ltd</t>
  </si>
  <si>
    <t>ORTINLAB</t>
  </si>
  <si>
    <t>Indo-City Infotech Ltd</t>
  </si>
  <si>
    <t>INDOCITY</t>
  </si>
  <si>
    <t>Continental Chemicals Ltd</t>
  </si>
  <si>
    <t>CONTCHM</t>
  </si>
  <si>
    <t>Neueon Towers Ltd</t>
  </si>
  <si>
    <t>NTL</t>
  </si>
  <si>
    <t>Golechha Global Finance Ltd</t>
  </si>
  <si>
    <t>GOLECHA</t>
  </si>
  <si>
    <t>Ekennis Software Service Ltd</t>
  </si>
  <si>
    <t>EKENNIS</t>
  </si>
  <si>
    <t>Rita Finance and Leasing Ltd</t>
  </si>
  <si>
    <t>RFLL</t>
  </si>
  <si>
    <t>Aryavan Enterprise Ltd</t>
  </si>
  <si>
    <t>ARYAVAN</t>
  </si>
  <si>
    <t>Hathway Bhawani Cabletel and Datacom Ltd</t>
  </si>
  <si>
    <t>HATHWAYB</t>
  </si>
  <si>
    <t>GTN Textiles Ltd</t>
  </si>
  <si>
    <t>GTNTEX</t>
  </si>
  <si>
    <t>BFL Asset Finvest Ltd</t>
  </si>
  <si>
    <t>BFLAFL</t>
  </si>
  <si>
    <t>Tirth Plastic Ltd</t>
  </si>
  <si>
    <t>TIRTPLS</t>
  </si>
  <si>
    <t>Regent Enterprises Ltd</t>
  </si>
  <si>
    <t>REGENTRP</t>
  </si>
  <si>
    <t>Amalgamated Electricity Company Ltd</t>
  </si>
  <si>
    <t>AMALGAM</t>
  </si>
  <si>
    <t>SBI Nifty Consumption ETF</t>
  </si>
  <si>
    <t>SBIETFCON</t>
  </si>
  <si>
    <t>Sovereign Diamonds Ltd</t>
  </si>
  <si>
    <t>SOVERDIA</t>
  </si>
  <si>
    <t>Square Four Projects India Ltd</t>
  </si>
  <si>
    <t>SFPIL</t>
  </si>
  <si>
    <t>Parle Industries Ltd</t>
  </si>
  <si>
    <t>PARLEIND</t>
  </si>
  <si>
    <t>Sri Nachammai Cotton Mills Ltd</t>
  </si>
  <si>
    <t>SRINACHA</t>
  </si>
  <si>
    <t>K K Fincorp Ltd</t>
  </si>
  <si>
    <t>KKFIN</t>
  </si>
  <si>
    <t>Padam Cotton Yarns Ltd</t>
  </si>
  <si>
    <t>PADAMCO</t>
  </si>
  <si>
    <t>Vivo Collaboration Solutions Ltd</t>
  </si>
  <si>
    <t>VIVO</t>
  </si>
  <si>
    <t>DSP Nifty Midcap 150 Quality 50 ETF</t>
  </si>
  <si>
    <t>MIDQ50ADD</t>
  </si>
  <si>
    <t>Unistar Multimedia Ltd</t>
  </si>
  <si>
    <t>UNISTRMU</t>
  </si>
  <si>
    <t>KMG Milk Food Ltd</t>
  </si>
  <si>
    <t>KMGMILK</t>
  </si>
  <si>
    <t>Sarda Proteins Ltd</t>
  </si>
  <si>
    <t>SRDAPRT</t>
  </si>
  <si>
    <t>CRP Risk Management Ltd</t>
  </si>
  <si>
    <t>CRPRISK</t>
  </si>
  <si>
    <t>Shyam Telecom Ltd</t>
  </si>
  <si>
    <t>SHYAMTEL</t>
  </si>
  <si>
    <t>7NR Retail Ltd</t>
  </si>
  <si>
    <t>7NR</t>
  </si>
  <si>
    <t>Madhya Pradesh Today Media Ltd</t>
  </si>
  <si>
    <t>MPTODAY</t>
  </si>
  <si>
    <t>HDFC Nifty50 Value 20 ETF</t>
  </si>
  <si>
    <t>HDFCVALUE</t>
  </si>
  <si>
    <t>R J Shah and Company Ltd</t>
  </si>
  <si>
    <t>RJSHAH</t>
  </si>
  <si>
    <t>Kachchh Minerals Ltd</t>
  </si>
  <si>
    <t>KACHCHH</t>
  </si>
  <si>
    <t>Alps Industries Ltd</t>
  </si>
  <si>
    <t>ALPSINDUS</t>
  </si>
  <si>
    <t>Ras Resorts and Apart Hotels Ltd</t>
  </si>
  <si>
    <t>RASRESOR</t>
  </si>
  <si>
    <t>Pradhin Ltd</t>
  </si>
  <si>
    <t>PRADHIN</t>
  </si>
  <si>
    <t>Spice Islands Industries Ltd</t>
  </si>
  <si>
    <t>SPICEISL</t>
  </si>
  <si>
    <t>Tokyo Finance Ltd</t>
  </si>
  <si>
    <t>TOKYOFIN</t>
  </si>
  <si>
    <t>Vivaa Tradecom Ltd</t>
  </si>
  <si>
    <t>VIVAA</t>
  </si>
  <si>
    <t>Swarna Securities Ltd</t>
  </si>
  <si>
    <t>SWRNASE</t>
  </si>
  <si>
    <t>Seven Hill Industries Ltd</t>
  </si>
  <si>
    <t>SEVENHILL</t>
  </si>
  <si>
    <t>Svaraj Trading and Agencies Ltd</t>
  </si>
  <si>
    <t>ZSVARAJT</t>
  </si>
  <si>
    <t>Ador Multi Products Ltd</t>
  </si>
  <si>
    <t>ADORMUL</t>
  </si>
  <si>
    <t>Jindal Leasefin Ltd</t>
  </si>
  <si>
    <t>JLL</t>
  </si>
  <si>
    <t>United Interactive Ltd</t>
  </si>
  <si>
    <t>UNITEDINT</t>
  </si>
  <si>
    <t>RICHA INFO SYSTEMS LIMITED</t>
  </si>
  <si>
    <t>RICHA</t>
  </si>
  <si>
    <t>Raasi Refractories Ltd</t>
  </si>
  <si>
    <t>RASSIREF</t>
  </si>
  <si>
    <t>DAPS Advertising Ltd</t>
  </si>
  <si>
    <t>DAPS</t>
  </si>
  <si>
    <t>Vishvprabha Ventures Ltd</t>
  </si>
  <si>
    <t>VISVEN</t>
  </si>
  <si>
    <t>Tata Nifty India Digital Exchange Traded Fund</t>
  </si>
  <si>
    <t>TNIDETF</t>
  </si>
  <si>
    <t>PBA Infrastructure Ltd</t>
  </si>
  <si>
    <t>PBAINFRA</t>
  </si>
  <si>
    <t>Olympic Oil Industries Ltd</t>
  </si>
  <si>
    <t>OLYOI</t>
  </si>
  <si>
    <t>Inani Securities Ltd</t>
  </si>
  <si>
    <t>INANISEC</t>
  </si>
  <si>
    <t>Pasari Spinning Mills Ltd</t>
  </si>
  <si>
    <t>PASARI</t>
  </si>
  <si>
    <t>Prime Capital Market Ltd</t>
  </si>
  <si>
    <t>PRIMECAPM</t>
  </si>
  <si>
    <t>Koura Fine Diamond Jewelry Ltd</t>
  </si>
  <si>
    <t>KOURA</t>
  </si>
  <si>
    <t>Abhishek Finlease Ltd</t>
  </si>
  <si>
    <t>ABHIFIN</t>
  </si>
  <si>
    <t>Sirohia &amp; Sons Ltd</t>
  </si>
  <si>
    <t>SIROHIA</t>
  </si>
  <si>
    <t>Norben Tea and Exports Ltd</t>
  </si>
  <si>
    <t>NORBTEAEXP</t>
  </si>
  <si>
    <t>Premier Ltd</t>
  </si>
  <si>
    <t>PREMIER</t>
  </si>
  <si>
    <t>Vikalp Securities Ltd</t>
  </si>
  <si>
    <t>VIKALPS</t>
  </si>
  <si>
    <t>HDFC Nifty 100 ETF</t>
  </si>
  <si>
    <t>HDFCNIF100</t>
  </si>
  <si>
    <t>SRM Energy Ltd</t>
  </si>
  <si>
    <t>SRMENERGY</t>
  </si>
  <si>
    <t>Kotak Nifty Midcap 50 ETF</t>
  </si>
  <si>
    <t>MIDCAP</t>
  </si>
  <si>
    <t>Mayukh Dealtrade Ltd</t>
  </si>
  <si>
    <t>MAYUKH</t>
  </si>
  <si>
    <t>SOFCOM Systems Ltd</t>
  </si>
  <si>
    <t>SOFCOM</t>
  </si>
  <si>
    <t>Abate AS Industries Ltd</t>
  </si>
  <si>
    <t>ABATEAS</t>
  </si>
  <si>
    <t>Raama Paper Mills Ltd</t>
  </si>
  <si>
    <t>RAMAPPR-B</t>
  </si>
  <si>
    <t>Yash Innoventures Ltd</t>
  </si>
  <si>
    <t>YASHINNO</t>
  </si>
  <si>
    <t>Objectone Information Systems Ltd</t>
  </si>
  <si>
    <t>OONE</t>
  </si>
  <si>
    <t>Jattashankar Industries Ltd</t>
  </si>
  <si>
    <t>JATTAINDUS</t>
  </si>
  <si>
    <t>Goenka Business &amp; Finance Ltd</t>
  </si>
  <si>
    <t>GBFL</t>
  </si>
  <si>
    <t>Richirich Inventures Ltd</t>
  </si>
  <si>
    <t>KISAAN</t>
  </si>
  <si>
    <t>Kretto Syscon Ltd</t>
  </si>
  <si>
    <t>KRETTOSYS</t>
  </si>
  <si>
    <t>UTL Industries Ltd</t>
  </si>
  <si>
    <t>UTLINDS</t>
  </si>
  <si>
    <t>Meyer Apparel Ltd</t>
  </si>
  <si>
    <t>Padmanabh Alloys and Polymers Ltd</t>
  </si>
  <si>
    <t>PADALPO</t>
  </si>
  <si>
    <t>Anka India Ltd</t>
  </si>
  <si>
    <t>ANKIN</t>
  </si>
  <si>
    <t>Sri Lakshmi Saraswathi Textiles (Arni) Ltd</t>
  </si>
  <si>
    <t>SLSTLQ</t>
  </si>
  <si>
    <t>RAP Media Ltd</t>
  </si>
  <si>
    <t>RAP</t>
  </si>
  <si>
    <t>Deccan Bearings Ltd</t>
  </si>
  <si>
    <t>DECANBRG</t>
  </si>
  <si>
    <t>Super Fine Knitters Ltd</t>
  </si>
  <si>
    <t>SKL</t>
  </si>
  <si>
    <t>Cubical Financial Services Ltd</t>
  </si>
  <si>
    <t>CUBIFIN</t>
  </si>
  <si>
    <t>Beryl Securities Ltd</t>
  </si>
  <si>
    <t>BERYLSE</t>
  </si>
  <si>
    <t>Bisil Plast Ltd</t>
  </si>
  <si>
    <t>BISIL</t>
  </si>
  <si>
    <t>Sahara Maritime Ltd</t>
  </si>
  <si>
    <t>SMARITIME</t>
  </si>
  <si>
    <t>Transwind Infrastructures Ltd</t>
  </si>
  <si>
    <t>TRANSWIND</t>
  </si>
  <si>
    <t>Rander Corp Ltd</t>
  </si>
  <si>
    <t>RANDER</t>
  </si>
  <si>
    <t>A F Enterprises Ltd</t>
  </si>
  <si>
    <t>AFEL</t>
  </si>
  <si>
    <t>Sumeru Industries Ltd</t>
  </si>
  <si>
    <t>SUMERUIND</t>
  </si>
  <si>
    <t>Aroma Enterprises (India) Ltd</t>
  </si>
  <si>
    <t>AROMAENT</t>
  </si>
  <si>
    <t>Shree Ganesh Elastoplast Ltd</t>
  </si>
  <si>
    <t>SHGANEL</t>
  </si>
  <si>
    <t>Kakatiya Textiles Ltd</t>
  </si>
  <si>
    <t>KAKTEX</t>
  </si>
  <si>
    <t>Raunaq lnternational Ltd</t>
  </si>
  <si>
    <t>RAUNAQEPC</t>
  </si>
  <si>
    <t>Dalal Street Investments Ltd</t>
  </si>
  <si>
    <t>DSINVEST</t>
  </si>
  <si>
    <t>Opal Luxury Time Products Ltd</t>
  </si>
  <si>
    <t>OPAL</t>
  </si>
  <si>
    <t>Rapid Investments Ltd</t>
  </si>
  <si>
    <t>RAPIDIN</t>
  </si>
  <si>
    <t>Amiable Logistics (India) Ltd</t>
  </si>
  <si>
    <t>AMIABLE</t>
  </si>
  <si>
    <t>Sarup Industries Ltd</t>
  </si>
  <si>
    <t>SARUPINDUS</t>
  </si>
  <si>
    <t>Mirae Asset Hang Seng TECH ETF</t>
  </si>
  <si>
    <t>MAHKTECH</t>
  </si>
  <si>
    <t>Gemstone Investments Ltd</t>
  </si>
  <si>
    <t>GEMSI</t>
  </si>
  <si>
    <t>Integrated Capital Services Ltd</t>
  </si>
  <si>
    <t>ICSL</t>
  </si>
  <si>
    <t>DCM Financial Services Ltd</t>
  </si>
  <si>
    <t>DCMFINSERV</t>
  </si>
  <si>
    <t>Photoquip India Ltd</t>
  </si>
  <si>
    <t>PHOTOQUP</t>
  </si>
  <si>
    <t>Norris Medicines Ltd</t>
  </si>
  <si>
    <t>NORRIS</t>
  </si>
  <si>
    <t>Amraworld Agrico Ltd</t>
  </si>
  <si>
    <t>AMRAAGRI</t>
  </si>
  <si>
    <t>Kotia Enterprises Ltd</t>
  </si>
  <si>
    <t>Rajdarshan Industries Ltd</t>
  </si>
  <si>
    <t>ARENTERP</t>
  </si>
  <si>
    <t>Kuwer Industries Ltd</t>
  </si>
  <si>
    <t>KUWERIN</t>
  </si>
  <si>
    <t>Prima Agro Ltd</t>
  </si>
  <si>
    <t>PRIMAGR</t>
  </si>
  <si>
    <t>Gilada Finance and Investments Ltd</t>
  </si>
  <si>
    <t>GILADAFINS</t>
  </si>
  <si>
    <t>India Lease Development Ltd</t>
  </si>
  <si>
    <t>INDLEASE</t>
  </si>
  <si>
    <t>Omkar Speciality Chemicals Ltd</t>
  </si>
  <si>
    <t>OMKARCHEM</t>
  </si>
  <si>
    <t>Alexander Stamps and Coin Ltd</t>
  </si>
  <si>
    <t>ALEXANDER</t>
  </si>
  <si>
    <t>Shricon Industries Ltd</t>
  </si>
  <si>
    <t>SHRICON</t>
  </si>
  <si>
    <t>Supreme (India) Impex Ltd</t>
  </si>
  <si>
    <t>SIIL</t>
  </si>
  <si>
    <t>York Exports Ltd</t>
  </si>
  <si>
    <t>YORKEXP</t>
  </si>
  <si>
    <t>Shah Foods Ltd</t>
  </si>
  <si>
    <t>SHAHFOOD</t>
  </si>
  <si>
    <t>Yashraj Containeurs Ltd</t>
  </si>
  <si>
    <t>YASHRAJC</t>
  </si>
  <si>
    <t>Phyto Chem (India) Ltd</t>
  </si>
  <si>
    <t>PHYTO</t>
  </si>
  <si>
    <t>Jointeca Education Solutions Ltd</t>
  </si>
  <si>
    <t>JOINTECAED</t>
  </si>
  <si>
    <t>Eastcoast Steel Ltd</t>
  </si>
  <si>
    <t>ECSTSTL</t>
  </si>
  <si>
    <t>Jakharia Fabric Ltd</t>
  </si>
  <si>
    <t>JAKHARIA</t>
  </si>
  <si>
    <t>Genomic Valley Biotech Ltd</t>
  </si>
  <si>
    <t>GVBL</t>
  </si>
  <si>
    <t>ICICI Prudential Nifty50 Value 20 ETF</t>
  </si>
  <si>
    <t>NV20IETF</t>
  </si>
  <si>
    <t>Rich Universe Network Ltd</t>
  </si>
  <si>
    <t>RICHUNV</t>
  </si>
  <si>
    <t>Radha Madhav Corp Ltd</t>
  </si>
  <si>
    <t>RMCL</t>
  </si>
  <si>
    <t>SPS International Ltd</t>
  </si>
  <si>
    <t>SPSINT</t>
  </si>
  <si>
    <t>MPAgro Industries Ltd</t>
  </si>
  <si>
    <t>MPAGI</t>
  </si>
  <si>
    <t>Maitri Enterprises Ltd</t>
  </si>
  <si>
    <t>MAITRI</t>
  </si>
  <si>
    <t>Velox Industries Ltd</t>
  </si>
  <si>
    <t>VELOXIND</t>
  </si>
  <si>
    <t>Panafic Industrials Ltd</t>
  </si>
  <si>
    <t>PANAFIC</t>
  </si>
  <si>
    <t>Ace men engg works Ltd</t>
  </si>
  <si>
    <t>ACEMEN</t>
  </si>
  <si>
    <t>Coastal Roadways Ltd</t>
  </si>
  <si>
    <t>COARO</t>
  </si>
  <si>
    <t>Suryavanshi Spinning Mills Ltd</t>
  </si>
  <si>
    <t>SURYVANSP</t>
  </si>
  <si>
    <t>Avasara Finance Ltd</t>
  </si>
  <si>
    <t>AVASARA</t>
  </si>
  <si>
    <t>Esaar (India) Ltd</t>
  </si>
  <si>
    <t>ESARIND</t>
  </si>
  <si>
    <t>Shalimar Agencies Ltd</t>
  </si>
  <si>
    <t>SAGL</t>
  </si>
  <si>
    <t>Trinity League India Ltd</t>
  </si>
  <si>
    <t>TRINITYLEA</t>
  </si>
  <si>
    <t>Shukra Bullions Ltd</t>
  </si>
  <si>
    <t>SKRABUL</t>
  </si>
  <si>
    <t>Indo Euro Indchem Ltd</t>
  </si>
  <si>
    <t>INDOEURO</t>
  </si>
  <si>
    <t>Step Two Corporation Ltd</t>
  </si>
  <si>
    <t>STEP2COR</t>
  </si>
  <si>
    <t>Bharat Bhushan Finance And Commodity Brokers Ltd</t>
  </si>
  <si>
    <t>BHARAT</t>
  </si>
  <si>
    <t>Panth Infinity Ltd</t>
  </si>
  <si>
    <t>PANTH</t>
  </si>
  <si>
    <t>Radaan Media Works India Ltd</t>
  </si>
  <si>
    <t>RADAAN</t>
  </si>
  <si>
    <t>Future Supply Chain Solutions Ltd</t>
  </si>
  <si>
    <t>FSC</t>
  </si>
  <si>
    <t>BCL Enterprises Ltd</t>
  </si>
  <si>
    <t>BCLENTERPR</t>
  </si>
  <si>
    <t>Polycon International Ltd</t>
  </si>
  <si>
    <t>POLYCON</t>
  </si>
  <si>
    <t>Rajasthan Tube Manufacturing Co Ltd</t>
  </si>
  <si>
    <t>RAJTUBE</t>
  </si>
  <si>
    <t>Prism Medico and Pharmacy Ltd</t>
  </si>
  <si>
    <t>PRISMMEDI</t>
  </si>
  <si>
    <t>Disha Resources Ltd</t>
  </si>
  <si>
    <t>Manav Infra Projects Ltd</t>
  </si>
  <si>
    <t>MANAV</t>
  </si>
  <si>
    <t>Gowra Leasing and Finance Ltd</t>
  </si>
  <si>
    <t>GOWRALE</t>
  </si>
  <si>
    <t>NPR Finance Ltd</t>
  </si>
  <si>
    <t>NPRFIN</t>
  </si>
  <si>
    <t>Creative Eye Ltd</t>
  </si>
  <si>
    <t>CREATIVEYE</t>
  </si>
  <si>
    <t>SK International Export Ltd</t>
  </si>
  <si>
    <t>SKIEL</t>
  </si>
  <si>
    <t>VB Industries Ltd</t>
  </si>
  <si>
    <t>VBIND</t>
  </si>
  <si>
    <t>SC Agrotech Ltd</t>
  </si>
  <si>
    <t>SCAGRO</t>
  </si>
  <si>
    <t>Shree Steel Wire Ropes Ltd</t>
  </si>
  <si>
    <t>SSWRL</t>
  </si>
  <si>
    <t>ICICI Prudential Nifty India Consumption ETF</t>
  </si>
  <si>
    <t>CONSUMIETF</t>
  </si>
  <si>
    <t>Raj Packaging Industries Ltd</t>
  </si>
  <si>
    <t>RAJPACK</t>
  </si>
  <si>
    <t>Prabhat Dairy Ltd</t>
  </si>
  <si>
    <t>PRABHAT</t>
  </si>
  <si>
    <t>Asian Petro Products and Exports Ltd</t>
  </si>
  <si>
    <t>ASINPET</t>
  </si>
  <si>
    <t>Anjani Finance Ltd</t>
  </si>
  <si>
    <t>ANJANIFIN</t>
  </si>
  <si>
    <t>Pratiksha Chemicals Ltd</t>
  </si>
  <si>
    <t>PRATIKSH</t>
  </si>
  <si>
    <t>Lords Ishwar Hotels Ltd</t>
  </si>
  <si>
    <t>LORDSHOTL</t>
  </si>
  <si>
    <t>Bridge Securities Ltd</t>
  </si>
  <si>
    <t>BRIDGESE</t>
  </si>
  <si>
    <t>Sterling Greenwoods Ltd</t>
  </si>
  <si>
    <t>STRGRENWO</t>
  </si>
  <si>
    <t>DSP Nifty 50 ETF</t>
  </si>
  <si>
    <t>NIFTY50ADD</t>
  </si>
  <si>
    <t>Vani Commercials Ltd</t>
  </si>
  <si>
    <t>VANICOM</t>
  </si>
  <si>
    <t>Abhinav Leasing &amp; Finance Ltd</t>
  </si>
  <si>
    <t>ALFL</t>
  </si>
  <si>
    <t>Longview Tea Co Ltd</t>
  </si>
  <si>
    <t>LONTE</t>
  </si>
  <si>
    <t>HDFC Nifty Private Bank ETF</t>
  </si>
  <si>
    <t>HDFCPVTBAN</t>
  </si>
  <si>
    <t>Surya India Ltd</t>
  </si>
  <si>
    <t>SURYAINDIA</t>
  </si>
  <si>
    <t>SMVD Poly Pack Ltd</t>
  </si>
  <si>
    <t>SMVD</t>
  </si>
  <si>
    <t>Seasons Textiles Ltd</t>
  </si>
  <si>
    <t>SEASONST</t>
  </si>
  <si>
    <t>Midwest Gold Ltd</t>
  </si>
  <si>
    <t>MIDWEST</t>
  </si>
  <si>
    <t>Globe Multi Ventures Ltd</t>
  </si>
  <si>
    <t>GLCL</t>
  </si>
  <si>
    <t>Rajasthan Cylinders and Containers Ltd</t>
  </si>
  <si>
    <t>RCCL</t>
  </si>
  <si>
    <t>Aditya BSL S&amp;P BSE Sensex ETF</t>
  </si>
  <si>
    <t>BSLSENETFG</t>
  </si>
  <si>
    <t>Nippon IN ETF Nifty 8-13 yr G-Sec Long Term Gilt</t>
  </si>
  <si>
    <t>LTGILTBEES</t>
  </si>
  <si>
    <t>S V Trading and Agencies Ltd</t>
  </si>
  <si>
    <t>ZSVTRADI</t>
  </si>
  <si>
    <t>Anna Infrastructures Ltd</t>
  </si>
  <si>
    <t>ANNAINFRA</t>
  </si>
  <si>
    <t>EPIC Energy Ltd</t>
  </si>
  <si>
    <t>EPIC</t>
  </si>
  <si>
    <t>Organic Coatings Ltd</t>
  </si>
  <si>
    <t>ORGCOAT</t>
  </si>
  <si>
    <t>Asia Pack Ltd</t>
  </si>
  <si>
    <t>ASIAPAK</t>
  </si>
  <si>
    <t>Sharpline Broadcast Ltd</t>
  </si>
  <si>
    <t>SHARPLINE</t>
  </si>
  <si>
    <t>Times Green Energy (India) Ltd</t>
  </si>
  <si>
    <t>TIMESGREEN</t>
  </si>
  <si>
    <t>Sea TV Network Ltd</t>
  </si>
  <si>
    <t>SEATV</t>
  </si>
  <si>
    <t>Natural Biocon (India) Ltd</t>
  </si>
  <si>
    <t>NATURAL</t>
  </si>
  <si>
    <t>Shyamkamal Investments Ltd</t>
  </si>
  <si>
    <t>SHYMINV</t>
  </si>
  <si>
    <t>Blue Coast Hotels Ltd</t>
  </si>
  <si>
    <t>BLUECOAST</t>
  </si>
  <si>
    <t>Millennium Online Solutions (India) Ltd</t>
  </si>
  <si>
    <t>MILLENNIUM</t>
  </si>
  <si>
    <t>Transpact Enterprises Ltd</t>
  </si>
  <si>
    <t>TRANSPACT</t>
  </si>
  <si>
    <t>Glittek Granites Ltd</t>
  </si>
  <si>
    <t>GLITTEKG</t>
  </si>
  <si>
    <t>Galaxy Agrico Exports Ltd</t>
  </si>
  <si>
    <t>GALAGEX</t>
  </si>
  <si>
    <t>Arunis Abode Ltd</t>
  </si>
  <si>
    <t>ARUNIS</t>
  </si>
  <si>
    <t>Kashyap Tele-Medicines Ltd</t>
  </si>
  <si>
    <t>KASHYAP</t>
  </si>
  <si>
    <t>Quantum Nifty 50 ETF</t>
  </si>
  <si>
    <t>QNIFTY</t>
  </si>
  <si>
    <t>Moongipa Capital Finance Ltd</t>
  </si>
  <si>
    <t>MONGIPA</t>
  </si>
  <si>
    <t>Aanchal Ispat Ltd</t>
  </si>
  <si>
    <t>AANCHALISP</t>
  </si>
  <si>
    <t>Eurotex Industries and Exports Ltd</t>
  </si>
  <si>
    <t>EUROTEXIND</t>
  </si>
  <si>
    <t>Shree Manufacturing Co Ltd</t>
  </si>
  <si>
    <t>SHRMFGC</t>
  </si>
  <si>
    <t>Octal Credit Capital Ltd</t>
  </si>
  <si>
    <t>OCTAL</t>
  </si>
  <si>
    <t>Motilal Oswal S&amp;P BSE Low Volatility ETF</t>
  </si>
  <si>
    <t>MOLOWVOL</t>
  </si>
  <si>
    <t>Elegant Floriculture &amp; Agrotech (India) Ltd</t>
  </si>
  <si>
    <t>ELEFLOR</t>
  </si>
  <si>
    <t>Simplex Mills Company Ltd</t>
  </si>
  <si>
    <t>SIMPLXMIL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</si>
  <si>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</si>
  <si>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</si>
  <si>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</si>
  <si>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</si>
  <si>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</si>
  <si>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</si>
  <si>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</si>
  <si>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Synthiko Foils Ltd</t>
  </si>
  <si>
    <t>SYNTHFO</t>
  </si>
  <si>
    <t>RLF Ltd</t>
  </si>
  <si>
    <t>RLF</t>
  </si>
  <si>
    <t>Southern Infosys Ltd</t>
  </si>
  <si>
    <t>SOUTHERNIN</t>
  </si>
  <si>
    <t>SRU Steels Ltd</t>
  </si>
  <si>
    <t>SRUSTEELS</t>
  </si>
  <si>
    <t>Polytex India Ltd</t>
  </si>
  <si>
    <t>POLYTEX</t>
  </si>
  <si>
    <t>Sanco Industries Ltd</t>
  </si>
  <si>
    <t>SANCO</t>
  </si>
  <si>
    <t>GSB Finance Ltd</t>
  </si>
  <si>
    <t>GSBFIN</t>
  </si>
  <si>
    <t>GCM Capital Advisors Ltd</t>
  </si>
  <si>
    <t>GCMCAPI</t>
  </si>
  <si>
    <t>Parmax Pharma Ltd</t>
  </si>
  <si>
    <t>PARMAX</t>
  </si>
  <si>
    <t>Pankaj Piyush Trade and Investment Ltd</t>
  </si>
  <si>
    <t>PANKAJPIYUS</t>
  </si>
  <si>
    <t>Kothari Industrial Corp Ltd</t>
  </si>
  <si>
    <t>KOTIC</t>
  </si>
  <si>
    <t>Konark Synthetic Ltd</t>
  </si>
  <si>
    <t>KONARKSY</t>
  </si>
  <si>
    <t>Harmony Capital Services Ltd</t>
  </si>
  <si>
    <t>HRMNYCP</t>
  </si>
  <si>
    <t>Kotak Nifty Alpha 50 ETF</t>
  </si>
  <si>
    <t>ALPHA</t>
  </si>
  <si>
    <t>Bacil Pharma Ltd</t>
  </si>
  <si>
    <t>BACPHAR</t>
  </si>
  <si>
    <t>RGF Capital Markets Ltd</t>
  </si>
  <si>
    <t>RGF</t>
  </si>
  <si>
    <t>Mac Hotels Ltd</t>
  </si>
  <si>
    <t>MACH</t>
  </si>
  <si>
    <t>Suumaya Corporation Ltd</t>
  </si>
  <si>
    <t>SUUMAYA</t>
  </si>
  <si>
    <t>Gagan Gases Ltd</t>
  </si>
  <si>
    <t>GAGAN</t>
  </si>
  <si>
    <t>Niraj Ispat Industries Ltd</t>
  </si>
  <si>
    <t>NIRAJISPAT</t>
  </si>
  <si>
    <t>Munoth Communication Ltd</t>
  </si>
  <si>
    <t>MCLTD</t>
  </si>
  <si>
    <t>Sailani Tours N Travel Limited</t>
  </si>
  <si>
    <t>SAILANI</t>
  </si>
  <si>
    <t>Sonalis Consumer Products Ltd</t>
  </si>
  <si>
    <t>SONALIS</t>
  </si>
  <si>
    <t>National Plywood Industries Ltd</t>
  </si>
  <si>
    <t>NATPLY</t>
  </si>
  <si>
    <t>Univa Foods Ltd</t>
  </si>
  <si>
    <t>UNIVAFOODS</t>
  </si>
  <si>
    <t>Supertex Industries Ltd</t>
  </si>
  <si>
    <t>SUPERTEX</t>
  </si>
  <si>
    <t>Panabyte Technologies Ltd</t>
  </si>
  <si>
    <t>PANABYTE</t>
  </si>
  <si>
    <t>Arihant's Securities Ltd</t>
  </si>
  <si>
    <t>ARISE</t>
  </si>
  <si>
    <t>Devine Impex Ltd</t>
  </si>
  <si>
    <t>DEVINE</t>
  </si>
  <si>
    <t>Gallops Enterprise Ltd</t>
  </si>
  <si>
    <t>GALLOPENT</t>
  </si>
  <si>
    <t>Vedant Asset Ltd</t>
  </si>
  <si>
    <t>VEDANTASSET</t>
  </si>
  <si>
    <t>Kotak Nifty 100 Low Volatility 30 ETF</t>
  </si>
  <si>
    <t>LOWVOL1</t>
  </si>
  <si>
    <t>Encash Entertainment Ltd</t>
  </si>
  <si>
    <t>ENCASH</t>
  </si>
  <si>
    <t>Shakti Press Ltd</t>
  </si>
  <si>
    <t>SHAKTIPR</t>
  </si>
  <si>
    <t>Nippon India ETF Nifty 100</t>
  </si>
  <si>
    <t>NIF100BEES</t>
  </si>
  <si>
    <t>Pyxis Finvest Ltd</t>
  </si>
  <si>
    <t>PYXISFIN</t>
  </si>
  <si>
    <t>Universal Office Automation Ltd</t>
  </si>
  <si>
    <t>UNIOFFICE</t>
  </si>
  <si>
    <t>VKJ Infra Developers Ltd</t>
  </si>
  <si>
    <t>VKJINFRA</t>
  </si>
  <si>
    <t>Welterman International Ltd</t>
  </si>
  <si>
    <t>WELTI</t>
  </si>
  <si>
    <t>Risa International Ltd</t>
  </si>
  <si>
    <t>RISAINTL</t>
  </si>
  <si>
    <t>Lippi Systems Ltd</t>
  </si>
  <si>
    <t>LIPPISYS</t>
  </si>
  <si>
    <t>Indra Industries Ltd</t>
  </si>
  <si>
    <t>INDRAIND</t>
  </si>
  <si>
    <t>Vaksons Automobiles Ltd</t>
  </si>
  <si>
    <t>NAKSH</t>
  </si>
  <si>
    <t>Ashiana Agro Industries Ltd</t>
  </si>
  <si>
    <t>ASHAI</t>
  </si>
  <si>
    <t>Uniroyal Marine Exports Ltd</t>
  </si>
  <si>
    <t>UNRYLMA</t>
  </si>
  <si>
    <t>CDG Petchem Ltd</t>
  </si>
  <si>
    <t>CDG</t>
  </si>
  <si>
    <t>Rajasthan Petro Synthetics Ltd</t>
  </si>
  <si>
    <t>RAJSPTR</t>
  </si>
  <si>
    <t>Nippon India ETF Hang Seng BeES</t>
  </si>
  <si>
    <t>HNGSNGBEES</t>
  </si>
  <si>
    <t>SI Capital &amp; Financial Services Ltd</t>
  </si>
  <si>
    <t>SICAPIT</t>
  </si>
  <si>
    <t>Garware Synthetics Ltd</t>
  </si>
  <si>
    <t>GARWSYN</t>
  </si>
  <si>
    <t>Market Creators Ltd</t>
  </si>
  <si>
    <t>MKTCREAT</t>
  </si>
  <si>
    <t>Senthil Infotek Ltd</t>
  </si>
  <si>
    <t>SENINFO</t>
  </si>
  <si>
    <t>Mipco Seamless Rings (Gujarat) Ltd</t>
  </si>
  <si>
    <t>MPCOSEMB</t>
  </si>
  <si>
    <t>Motilal Oswal Nasdaq Q50 ETF</t>
  </si>
  <si>
    <t>MONQ50</t>
  </si>
  <si>
    <t>Avishkar Infra Realty Ltd</t>
  </si>
  <si>
    <t>AIRLTD</t>
  </si>
  <si>
    <t>Photon Capital Advisors Ltd</t>
  </si>
  <si>
    <t>PHOTON</t>
  </si>
  <si>
    <t>Bhagawati Oxygen Ltd</t>
  </si>
  <si>
    <t>BHAGWOX</t>
  </si>
  <si>
    <t>Bazel International Ltd</t>
  </si>
  <si>
    <t>BAZELINTER</t>
  </si>
  <si>
    <t>Triton Corp Ltd</t>
  </si>
  <si>
    <t>TRITON</t>
  </si>
  <si>
    <t>Vision Cinemas Ltd</t>
  </si>
  <si>
    <t>VISIONCINE</t>
  </si>
  <si>
    <t>First Fintec Ltd</t>
  </si>
  <si>
    <t>FIRSTFIN</t>
  </si>
  <si>
    <t>Sab Events &amp; Governance Now Media Ltd</t>
  </si>
  <si>
    <t>SABEVENTS</t>
  </si>
  <si>
    <t>Euro-Leder Fashion Ltd</t>
  </si>
  <si>
    <t>EUROLED</t>
  </si>
  <si>
    <t>Dhruv Wellness Ltd</t>
  </si>
  <si>
    <t>DWL</t>
  </si>
  <si>
    <t>VCU Data Management Ltd</t>
  </si>
  <si>
    <t>VCU</t>
  </si>
  <si>
    <t>Unjha Formulations Ltd</t>
  </si>
  <si>
    <t>UNJHAFOR</t>
  </si>
  <si>
    <t>Soni Medicare Ltd</t>
  </si>
  <si>
    <t>SML</t>
  </si>
  <si>
    <t>Swagtam Trading and Services Ltd</t>
  </si>
  <si>
    <t>SWAGTAM</t>
  </si>
  <si>
    <t>Adinath Exim Resources Ltd</t>
  </si>
  <si>
    <t>ADIEXRE</t>
  </si>
  <si>
    <t>HDFC Nifty100 Quality 30 ETF</t>
  </si>
  <si>
    <t>HDFCQUAL</t>
  </si>
  <si>
    <t>BGIL Films &amp; Technologies Ltd</t>
  </si>
  <si>
    <t>BGIL</t>
  </si>
  <si>
    <t>C J Gelatine Products Ltd</t>
  </si>
  <si>
    <t>CJGEL</t>
  </si>
  <si>
    <t>Dr Lalchandani Labs Ltd</t>
  </si>
  <si>
    <t>DLCL</t>
  </si>
  <si>
    <t>Indian Link Chain Manufactrers Ltd</t>
  </si>
  <si>
    <t>INLCM</t>
  </si>
  <si>
    <t>Shivagrico Implements Ltd</t>
  </si>
  <si>
    <t>SHIVAGR</t>
  </si>
  <si>
    <t>KMF Builders and Developers Ltd</t>
  </si>
  <si>
    <t>KMFBLDR</t>
  </si>
  <si>
    <t>Tulasee Bio-Ethanol Ltd</t>
  </si>
  <si>
    <t>TULASEEBIOE</t>
  </si>
  <si>
    <t>Navigant Corporate Advisors Ltd</t>
  </si>
  <si>
    <t>NAVIGANT</t>
  </si>
  <si>
    <t>Setubandhan Infrastructure Ltd</t>
  </si>
  <si>
    <t>SETUINFRA</t>
  </si>
  <si>
    <t>Esha Media Research Ltd</t>
  </si>
  <si>
    <t>ESHAMEDIA</t>
  </si>
  <si>
    <t>Santosh Fine Fab Ltd</t>
  </si>
  <si>
    <t>SANTOSHF</t>
  </si>
  <si>
    <t>Zinema Media and Entertainment Ltd</t>
  </si>
  <si>
    <t>ZINEMA</t>
  </si>
  <si>
    <t>Soma Papers and Industries Ltd</t>
  </si>
  <si>
    <t>SOMAPPR</t>
  </si>
  <si>
    <t>ANS Industries Ltd</t>
  </si>
  <si>
    <t>ANSINDUS</t>
  </si>
  <si>
    <t>Ashtasidhhi Industries Ltd</t>
  </si>
  <si>
    <t>GUJINV</t>
  </si>
  <si>
    <t>Net Pix Shorts Digital Media Ltd</t>
  </si>
  <si>
    <t>NETPIX</t>
  </si>
  <si>
    <t>Siddha Ventures Ltd</t>
  </si>
  <si>
    <t>SIDDHA</t>
  </si>
  <si>
    <t>Stellar Capital Services Ltd</t>
  </si>
  <si>
    <t>STELLAR</t>
  </si>
  <si>
    <t>Flora Corporation Ltd</t>
  </si>
  <si>
    <t>FLORACORP</t>
  </si>
  <si>
    <t>Accord Synergy Ltd</t>
  </si>
  <si>
    <t>ACCORD</t>
  </si>
  <si>
    <t>Ladam Affordable Housing Ltd</t>
  </si>
  <si>
    <t>LAHL</t>
  </si>
  <si>
    <t>Libord Securities Ltd</t>
  </si>
  <si>
    <t>LIBORD</t>
  </si>
  <si>
    <t>Subhash Silk Mills Ltd</t>
  </si>
  <si>
    <t>SUBSM</t>
  </si>
  <si>
    <t>Vaghani Techno Build Ltd</t>
  </si>
  <si>
    <t>VAGHANI</t>
  </si>
  <si>
    <t>Dhyaani Tradeventtures Ltd</t>
  </si>
  <si>
    <t>DHYAANITR</t>
  </si>
  <si>
    <t>KOBO Biotech Ltd</t>
  </si>
  <si>
    <t>KOBO</t>
  </si>
  <si>
    <t>Kandagiri Spinning Millis Ltd</t>
  </si>
  <si>
    <t>KANDAGIRI</t>
  </si>
  <si>
    <t>Quantum Build-Tech Ltd</t>
  </si>
  <si>
    <t>QUANTBUILD</t>
  </si>
  <si>
    <t>Longspur International Ventures Ltd</t>
  </si>
  <si>
    <t>CONFINT</t>
  </si>
  <si>
    <t>Symbiox Investment &amp; Trading Co Ltd</t>
  </si>
  <si>
    <t>SYMBIOX</t>
  </si>
  <si>
    <t>Mehta Securities Ltd</t>
  </si>
  <si>
    <t>MEHSECU</t>
  </si>
  <si>
    <t>Bindal Exports Ltd</t>
  </si>
  <si>
    <t>BINDALEXPO</t>
  </si>
  <si>
    <t>G K Consultants Ltd</t>
  </si>
  <si>
    <t>GKCONS</t>
  </si>
  <si>
    <t>Rajputana Investment &amp; Finance Ltd</t>
  </si>
  <si>
    <t>RAJPUTANA</t>
  </si>
  <si>
    <t>Sanchay Finvest Ltd</t>
  </si>
  <si>
    <t>SANCF</t>
  </si>
  <si>
    <t>Chemo Pharma Laboratories Ltd</t>
  </si>
  <si>
    <t>CHEMOPH</t>
  </si>
  <si>
    <t>VR Woodart Ltd</t>
  </si>
  <si>
    <t>VRWODAR</t>
  </si>
  <si>
    <t>Integra Capital Ltd</t>
  </si>
  <si>
    <t>INTCAPL</t>
  </si>
  <si>
    <t>Chemiesynth (Vapi) Ltd</t>
  </si>
  <si>
    <t>CHEMIESYNT</t>
  </si>
  <si>
    <t>HDFC Nifty Growth Sectors 15 ETF</t>
  </si>
  <si>
    <t>HDFCGROWTH</t>
  </si>
  <si>
    <t>Gujarat Cotex Ltd</t>
  </si>
  <si>
    <t>GUJCOTEX</t>
  </si>
  <si>
    <t>Vinayak Polycon International Ltd</t>
  </si>
  <si>
    <t>VINAYAKPOL</t>
  </si>
  <si>
    <t>Jonjua Overseas Ltd</t>
  </si>
  <si>
    <t>JONJUA</t>
  </si>
  <si>
    <t>K Z Leasing and Finance Ltd</t>
  </si>
  <si>
    <t>KZLFIN</t>
  </si>
  <si>
    <t>Goyal Associates Ltd</t>
  </si>
  <si>
    <t>GOYALASS</t>
  </si>
  <si>
    <t>Monind Ltd</t>
  </si>
  <si>
    <t>MONIND</t>
  </si>
  <si>
    <t>Neo Infracon Ltd</t>
  </si>
  <si>
    <t>NEOINFRA</t>
  </si>
  <si>
    <t>OTCO International Ltd</t>
  </si>
  <si>
    <t>OTCO</t>
  </si>
  <si>
    <t>Super Bakers Ltd</t>
  </si>
  <si>
    <t>SUPERBAK</t>
  </si>
  <si>
    <t>Ushakiran Finance Ltd</t>
  </si>
  <si>
    <t>USHAKIRA</t>
  </si>
  <si>
    <t>Hasti Finance Ltd</t>
  </si>
  <si>
    <t>HASTIFIN</t>
  </si>
  <si>
    <t>Rotographics India Ltd</t>
  </si>
  <si>
    <t>RGIL</t>
  </si>
  <si>
    <t>Virgo Global Ltd</t>
  </si>
  <si>
    <t>VIRGOGLOB</t>
  </si>
  <si>
    <t>Mystic Electronics Ltd</t>
  </si>
  <si>
    <t>MYSTICELE</t>
  </si>
  <si>
    <t>Nouveau Global Ventures Ltd</t>
  </si>
  <si>
    <t>NOUVEAU</t>
  </si>
  <si>
    <t>Mount Housing and Infrastructure Ltd</t>
  </si>
  <si>
    <t>MOUNT</t>
  </si>
  <si>
    <t>Dhanvantri Jeevan Rekha Ltd</t>
  </si>
  <si>
    <t>ZDHJERK</t>
  </si>
  <si>
    <t>Shangar Decor Ltd</t>
  </si>
  <si>
    <t>SHANGAR</t>
  </si>
  <si>
    <t>BKM Industries Ltd</t>
  </si>
  <si>
    <t>BKMINDST</t>
  </si>
  <si>
    <t>F G P Ltd</t>
  </si>
  <si>
    <t>FGP</t>
  </si>
  <si>
    <t>Garware Marine Industries Ltd</t>
  </si>
  <si>
    <t>GARWAMAR</t>
  </si>
  <si>
    <t>Rama Petrochemicals Ltd</t>
  </si>
  <si>
    <t>RAMAPETRO</t>
  </si>
  <si>
    <t>Mukta Agriculture Ltd</t>
  </si>
  <si>
    <t>MUKTA</t>
  </si>
  <si>
    <t>Perfect-Octave Media Projects Ltd</t>
  </si>
  <si>
    <t>OCTAVE</t>
  </si>
  <si>
    <t>Kiran Print Pack Ltd</t>
  </si>
  <si>
    <t>KIRANPR</t>
  </si>
  <si>
    <t>Shashwat Furnishing Solutions Ltd</t>
  </si>
  <si>
    <t>SFSL</t>
  </si>
  <si>
    <t>Chadha Papers Ltd</t>
  </si>
  <si>
    <t>CHADPAP</t>
  </si>
  <si>
    <t>Peeti Securities Ltd</t>
  </si>
  <si>
    <t>PEETISEC</t>
  </si>
  <si>
    <t>Promact Impex Ltd</t>
  </si>
  <si>
    <t>PROMACT</t>
  </si>
  <si>
    <t>Nexus Surgical and Medicare Ltd</t>
  </si>
  <si>
    <t>NEXUSSURGL</t>
  </si>
  <si>
    <t>Aravali Securities and Finance Ltd</t>
  </si>
  <si>
    <t>ARAVALIS</t>
  </si>
  <si>
    <t>NB Footwear Ltd</t>
  </si>
  <si>
    <t>NBFOOT</t>
  </si>
  <si>
    <t>GSL Securities Ltd</t>
  </si>
  <si>
    <t>GSLSEC</t>
  </si>
  <si>
    <t>Amanaya Ventures Ltd</t>
  </si>
  <si>
    <t>AMANAYA</t>
  </si>
  <si>
    <t>Mahan Industries Ltd</t>
  </si>
  <si>
    <t>MAHANIN</t>
  </si>
  <si>
    <t>Rajath Finance Ltd</t>
  </si>
  <si>
    <t>RAJATH</t>
  </si>
  <si>
    <t>Karnimata Cold Storage Ltd</t>
  </si>
  <si>
    <t>KCSL</t>
  </si>
  <si>
    <t>Ramsons Projects Ltd</t>
  </si>
  <si>
    <t>RAMSONS</t>
  </si>
  <si>
    <t>Tashi India Ltd</t>
  </si>
  <si>
    <t>TASHIND</t>
  </si>
  <si>
    <t>Kore Foods Ltd</t>
  </si>
  <si>
    <t>Janus Corporation Ltd</t>
  </si>
  <si>
    <t>JANUSCORP</t>
  </si>
  <si>
    <t>Adline Chem Lab Ltd</t>
  </si>
  <si>
    <t>ADLINE</t>
  </si>
  <si>
    <t>V B Desai Financial Services Ltd</t>
  </si>
  <si>
    <t>VBDESAI</t>
  </si>
  <si>
    <t>HDFC Nifty NEXT 50 ETF</t>
  </si>
  <si>
    <t>HDFCNEXT50</t>
  </si>
  <si>
    <t>Parker Agro Chem Exports Ltd</t>
  </si>
  <si>
    <t>PARKERAC</t>
  </si>
  <si>
    <t>AMS Polymers Ltd</t>
  </si>
  <si>
    <t>AMS</t>
  </si>
  <si>
    <t>Vaxfab Enterprises Ltd</t>
  </si>
  <si>
    <t>VEL</t>
  </si>
  <si>
    <t>Hindustan Bio Sciences Ltd</t>
  </si>
  <si>
    <t>HINDBIO</t>
  </si>
  <si>
    <t>Minolta Finance Ltd</t>
  </si>
  <si>
    <t>MINOLTAF</t>
  </si>
  <si>
    <t>Golden Carpets Ltd</t>
  </si>
  <si>
    <t>GOLCA</t>
  </si>
  <si>
    <t>Lexoraa Industries Ltd</t>
  </si>
  <si>
    <t>SERVOTEACH</t>
  </si>
  <si>
    <t>Worldwide Aluminium Limited</t>
  </si>
  <si>
    <t>WWALUM</t>
  </si>
  <si>
    <t>Haria Apparels Ltd</t>
  </si>
  <si>
    <t>HARIAAPL</t>
  </si>
  <si>
    <t>UTI S&amp;P BSE Sensex Next 50 Exchange Traded Fund</t>
  </si>
  <si>
    <t>UTISXN50</t>
  </si>
  <si>
    <t>Continental Controls Ltd</t>
  </si>
  <si>
    <t>CONTICON</t>
  </si>
  <si>
    <t>Neelkanth Rock-Minerals Ltd</t>
  </si>
  <si>
    <t>NEELKAN</t>
  </si>
  <si>
    <t>Agarwal Fortune India Ltd</t>
  </si>
  <si>
    <t>AGARWAL</t>
  </si>
  <si>
    <t>Shree Salasar Investments Ltd</t>
  </si>
  <si>
    <t>SALSAIN</t>
  </si>
  <si>
    <t>IGC Industries Ltd</t>
  </si>
  <si>
    <t>IGCIL</t>
  </si>
  <si>
    <t>Wagend Infra Venture Ltd</t>
  </si>
  <si>
    <t>WAGEND</t>
  </si>
  <si>
    <t>Bloom Dekor Ltd</t>
  </si>
  <si>
    <t>BLOOM</t>
  </si>
  <si>
    <t>Ashram Online.com Ltd</t>
  </si>
  <si>
    <t>ASHRAM</t>
  </si>
  <si>
    <t>Enterprise International Ltd</t>
  </si>
  <si>
    <t>ENTRINT</t>
  </si>
  <si>
    <t>Jet infraventure Ltd</t>
  </si>
  <si>
    <t>JETINFRA</t>
  </si>
  <si>
    <t>Hittco Tools Ltd</t>
  </si>
  <si>
    <t>HITTCO</t>
  </si>
  <si>
    <t>Trio Mercantile And Trading Ltd</t>
  </si>
  <si>
    <t>TRIOMERC</t>
  </si>
  <si>
    <t>Ambassador Intra Holdings Ltd</t>
  </si>
  <si>
    <t>AIHL</t>
  </si>
  <si>
    <t>Kumbhat Financial Services Ltd</t>
  </si>
  <si>
    <t>KUMPFIN</t>
  </si>
  <si>
    <t>Brawn Biotech Ltd</t>
  </si>
  <si>
    <t>BRAWN</t>
  </si>
  <si>
    <t>Sabrimala Industries India Ltd</t>
  </si>
  <si>
    <t>Oswal Yarns Ltd</t>
  </si>
  <si>
    <t>OSWAYRN</t>
  </si>
  <si>
    <t>RSC International Ltd</t>
  </si>
  <si>
    <t>RSCINT</t>
  </si>
  <si>
    <t>Axis Silver ETF</t>
  </si>
  <si>
    <t>AXISILVER</t>
  </si>
  <si>
    <t>Retro Green Revolution Ltd</t>
  </si>
  <si>
    <t>RGRL</t>
  </si>
  <si>
    <t>Welcure Drugs and Pharmaceuticals Ltd</t>
  </si>
  <si>
    <t>WELCURE</t>
  </si>
  <si>
    <t>Vision Corporation Ltd</t>
  </si>
  <si>
    <t>VISIONCO</t>
  </si>
  <si>
    <t>Incon Engineers Ltd</t>
  </si>
  <si>
    <t>INCON</t>
  </si>
  <si>
    <t>Foundry Fuel Products Ltd</t>
  </si>
  <si>
    <t>FFPL</t>
  </si>
  <si>
    <t>iStreet Network Ltd</t>
  </si>
  <si>
    <t>ISTRNETWK</t>
  </si>
  <si>
    <t>Advance Syntex Ltd</t>
  </si>
  <si>
    <t>ASYL</t>
  </si>
  <si>
    <t>Sri Amarnath Finance Ltd</t>
  </si>
  <si>
    <t>AMARNATH</t>
  </si>
  <si>
    <t>Datasoft Application Software (India) Ltd</t>
  </si>
  <si>
    <t>DATASOFT</t>
  </si>
  <si>
    <t>Shri Niwas Leasing and Finance Ltd</t>
  </si>
  <si>
    <t>SHRINIWAS</t>
  </si>
  <si>
    <t>Fone4 Communications(India) Ltd</t>
  </si>
  <si>
    <t>FONE4</t>
  </si>
  <si>
    <t>Golkonda Aluminium Extrusions Ltd</t>
  </si>
  <si>
    <t>GOLKONDA</t>
  </si>
  <si>
    <t>Ramgopal Polytex Ltd</t>
  </si>
  <si>
    <t>RAMGOPOLY</t>
  </si>
  <si>
    <t>Krishna Capital and Securities Ltd</t>
  </si>
  <si>
    <t>KRISHNACAP</t>
  </si>
  <si>
    <t>Agio Paper &amp; Industries Ltd</t>
  </si>
  <si>
    <t>AGIOPAPER</t>
  </si>
  <si>
    <t>Kabra Commercial Ltd</t>
  </si>
  <si>
    <t>KCL</t>
  </si>
  <si>
    <t>Tranway Technologies Ltd</t>
  </si>
  <si>
    <t>TRANWAY</t>
  </si>
  <si>
    <t>N2N Technologies Ltd</t>
  </si>
  <si>
    <t>NNTL</t>
  </si>
  <si>
    <t>Shashank Traders Ltd</t>
  </si>
  <si>
    <t>SHASHANK</t>
  </si>
  <si>
    <t>Edynamics Solutions Limited</t>
  </si>
  <si>
    <t>EDSL</t>
  </si>
  <si>
    <t>Nutricircle Ltd</t>
  </si>
  <si>
    <t>NUTRICIRCLE</t>
  </si>
  <si>
    <t>Ramchandra Leasing and Finance Ltd</t>
  </si>
  <si>
    <t>RLFL</t>
  </si>
  <si>
    <t>Beeyu Overseas Ltd</t>
  </si>
  <si>
    <t>BEEYU</t>
  </si>
  <si>
    <t>Shukra Jewellery Ltd</t>
  </si>
  <si>
    <t>SHUKJEW</t>
  </si>
  <si>
    <t>J J Finance Corporation Ltd</t>
  </si>
  <si>
    <t>JJFINCOR</t>
  </si>
  <si>
    <t>Silver Pearl Hospitality &amp; Luxury Spaces Ltd</t>
  </si>
  <si>
    <t>SILVERPRL</t>
  </si>
  <si>
    <t>Wherrelz IT Solutions Ltd</t>
  </si>
  <si>
    <t>WITS</t>
  </si>
  <si>
    <t>Milestone Furniture Ltd</t>
  </si>
  <si>
    <t>MILEFUR</t>
  </si>
  <si>
    <t>Shoora Designs Ltd</t>
  </si>
  <si>
    <t>SHOORA</t>
  </si>
  <si>
    <t>Sword-Edge Commercials Ltd</t>
  </si>
  <si>
    <t>SWORDEDGE</t>
  </si>
  <si>
    <t>Interactive Financial Services Ltd</t>
  </si>
  <si>
    <t>IFINSER</t>
  </si>
  <si>
    <t>Premier Synthetics Ltd</t>
  </si>
  <si>
    <t>PREMSYN</t>
  </si>
  <si>
    <t>AVI Products India Ltd</t>
  </si>
  <si>
    <t>APIL</t>
  </si>
  <si>
    <t>RCI Industries &amp; Technologies Ltd</t>
  </si>
  <si>
    <t>RCIIND</t>
  </si>
  <si>
    <t>Chambal Breweries and Distilleries Ltd</t>
  </si>
  <si>
    <t>CHMBBRW</t>
  </si>
  <si>
    <t>Mega Fin (India) Ltd</t>
  </si>
  <si>
    <t>MEGFI</t>
  </si>
  <si>
    <t>SDC Techmedia Ltd</t>
  </si>
  <si>
    <t>SDC</t>
  </si>
  <si>
    <t>Raconteur Global Resources Ltd</t>
  </si>
  <si>
    <t>RACONTEUR</t>
  </si>
  <si>
    <t>CMI Ltd</t>
  </si>
  <si>
    <t>CMICABLES</t>
  </si>
  <si>
    <t>Jain Marmo Industries Ltd</t>
  </si>
  <si>
    <t>JAINMARMO</t>
  </si>
  <si>
    <t>Lynx Machinery and Commercials Ltd</t>
  </si>
  <si>
    <t>LYNMC</t>
  </si>
  <si>
    <t>Jagsonpal Finance and Leasing Ltd</t>
  </si>
  <si>
    <t>JAGSONFI</t>
  </si>
  <si>
    <t>Shamrock Industrial Company Ltd</t>
  </si>
  <si>
    <t>SHAMROIN</t>
  </si>
  <si>
    <t>Aris International Ltd</t>
  </si>
  <si>
    <t>ARISINT</t>
  </si>
  <si>
    <t>Unishire Urban Infra Ltd</t>
  </si>
  <si>
    <t>UNISHIRE</t>
  </si>
  <si>
    <t>Umiya Tubes Ltd</t>
  </si>
  <si>
    <t>UMIYA</t>
  </si>
  <si>
    <t>CHD Chemicals Ltd</t>
  </si>
  <si>
    <t>CHDCHEM</t>
  </si>
  <si>
    <t>VXL Instruments Ltd</t>
  </si>
  <si>
    <t>VXLINSTR</t>
  </si>
  <si>
    <t>Decillion Finance Ltd</t>
  </si>
  <si>
    <t>DFL</t>
  </si>
  <si>
    <t>Amit International Ltd</t>
  </si>
  <si>
    <t>AMITINT</t>
  </si>
  <si>
    <t>MPS Pharmaa Ltd</t>
  </si>
  <si>
    <t>ADVIKLA</t>
  </si>
  <si>
    <t>Quasar India Ltd</t>
  </si>
  <si>
    <t>QUASAR</t>
  </si>
  <si>
    <t>Fabino Enterprises Ltd</t>
  </si>
  <si>
    <t>FABINO</t>
  </si>
  <si>
    <t>Mafia Trends Ltd</t>
  </si>
  <si>
    <t>MAFIA</t>
  </si>
  <si>
    <t>Clio Infotech Ltd</t>
  </si>
  <si>
    <t>CLIOINFO</t>
  </si>
  <si>
    <t>Stanpacks (India) Ltd</t>
  </si>
  <si>
    <t>STANPACK</t>
  </si>
  <si>
    <t>NCC Blue Water Products Ltd</t>
  </si>
  <si>
    <t>NCCBLUE</t>
  </si>
  <si>
    <t>Bijoy Hans Ltd</t>
  </si>
  <si>
    <t>BIJHANS</t>
  </si>
  <si>
    <t>Integra Telecommunication and Software Ltd</t>
  </si>
  <si>
    <t>INTELSOFT</t>
  </si>
  <si>
    <t>Narmada Macplast Drip Irrigation Systems Ltd</t>
  </si>
  <si>
    <t>NARMP</t>
  </si>
  <si>
    <t>Modella Woollens Ltd</t>
  </si>
  <si>
    <t>MODWOOL</t>
  </si>
  <si>
    <t>Haria Exports Ltd</t>
  </si>
  <si>
    <t>HARIAEXPO</t>
  </si>
  <si>
    <t>Triliance Polymers Ltd</t>
  </si>
  <si>
    <t>TRILIANCE</t>
  </si>
  <si>
    <t>Thirani Projects Ltd</t>
  </si>
  <si>
    <t>TPROJECT</t>
  </si>
  <si>
    <t>Gratex Industries Ltd</t>
  </si>
  <si>
    <t>GRATEXI</t>
  </si>
  <si>
    <t>Kanungo Financiers Ltd</t>
  </si>
  <si>
    <t>KANUNGO</t>
  </si>
  <si>
    <t>Sheshadri Industries Ltd</t>
  </si>
  <si>
    <t>SHESHAINDS</t>
  </si>
  <si>
    <t>United Leasing &amp; Industries Ltd</t>
  </si>
  <si>
    <t>UNTTEMI</t>
  </si>
  <si>
    <t>TeleCanor Global Ltd</t>
  </si>
  <si>
    <t>TELECANOR</t>
  </si>
  <si>
    <t>Prashant India Ltd</t>
  </si>
  <si>
    <t>PRSNTIN</t>
  </si>
  <si>
    <t>HDFC Nifty200 Momentum 30 ETF</t>
  </si>
  <si>
    <t>HDFCMOMENT</t>
  </si>
  <si>
    <t>Containerway International Ltd</t>
  </si>
  <si>
    <t>CONTAINER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</si>
  <si>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</si>
  <si>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</si>
  <si>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</si>
  <si>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</si>
  <si>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</si>
  <si>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</si>
  <si>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</si>
  <si>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</si>
  <si>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Khandelwal Extractions Ltd</t>
  </si>
  <si>
    <t>ZKHANDEN</t>
  </si>
  <si>
    <t>Jainco Projects (India) Ltd</t>
  </si>
  <si>
    <t>JAINCO</t>
  </si>
  <si>
    <t>Oswal Overseas Ltd</t>
  </si>
  <si>
    <t>OSWALOR</t>
  </si>
  <si>
    <t>Integrated Hitech Ltd</t>
  </si>
  <si>
    <t>INTEGHIT</t>
  </si>
  <si>
    <t>Lakshmi Precision Screws Ltd</t>
  </si>
  <si>
    <t>LAKPRE</t>
  </si>
  <si>
    <t>Ganon Products Ltd</t>
  </si>
  <si>
    <t>GANONPRO</t>
  </si>
  <si>
    <t>Ganesh Holdings Ltd</t>
  </si>
  <si>
    <t>GANHOLD</t>
  </si>
  <si>
    <t>Raghunath International Ltd</t>
  </si>
  <si>
    <t>RAGHUNAT</t>
  </si>
  <si>
    <t>Sybly Industries Ltd</t>
  </si>
  <si>
    <t>SYBLY</t>
  </si>
  <si>
    <t>Looks Health Services Ltd</t>
  </si>
  <si>
    <t>LOOKS</t>
  </si>
  <si>
    <t>Sturdy Industries Ltd</t>
  </si>
  <si>
    <t>STURDY</t>
  </si>
  <si>
    <t>Ind Agiv Commerce Ltd</t>
  </si>
  <si>
    <t>INDAGIV</t>
  </si>
  <si>
    <t>Jayatma Industries Ltd</t>
  </si>
  <si>
    <t>JAYIND</t>
  </si>
  <si>
    <t>Taparia Tools Ltd</t>
  </si>
  <si>
    <t>TAPARIA</t>
  </si>
  <si>
    <t>Vintage Securities Ltd</t>
  </si>
  <si>
    <t>VINTAGES</t>
  </si>
  <si>
    <t>S G N Telecoms Ltd</t>
  </si>
  <si>
    <t>SGNTE</t>
  </si>
  <si>
    <t>Hypersoft Technologies Ltd</t>
  </si>
  <si>
    <t>HYPERSOFT</t>
  </si>
  <si>
    <t>Sophia Traexpo Ltd</t>
  </si>
  <si>
    <t>STRAEXPO</t>
  </si>
  <si>
    <t>Mathew Easow Research Securities Ltd</t>
  </si>
  <si>
    <t>MATHEWE</t>
  </si>
  <si>
    <t>Shantai Industries Ltd</t>
  </si>
  <si>
    <t>SHANTAI</t>
  </si>
  <si>
    <t>Nutech Global Ltd</t>
  </si>
  <si>
    <t>NUTECGLOB</t>
  </si>
  <si>
    <t>Shree Precoated Steels Ltd</t>
  </si>
  <si>
    <t>SPSL</t>
  </si>
  <si>
    <t>Omni AX's Software Ltd</t>
  </si>
  <si>
    <t>OMNIAX</t>
  </si>
  <si>
    <t>ICICI Prudential Nifty Infrastructure ETF</t>
  </si>
  <si>
    <t>INFRAIETF</t>
  </si>
  <si>
    <t>Shri Ram Switchgears Ltd</t>
  </si>
  <si>
    <t>SRIRAM</t>
  </si>
  <si>
    <t>Virtualsoft Systems Ltd</t>
  </si>
  <si>
    <t>VIRTUALS</t>
  </si>
  <si>
    <t>Citi Port Financial Services Ltd</t>
  </si>
  <si>
    <t>CITIPOR</t>
  </si>
  <si>
    <t>Mahasagar Travels Ltd</t>
  </si>
  <si>
    <t>MHSGRMS</t>
  </si>
  <si>
    <t>Progrex Ventures Ltd</t>
  </si>
  <si>
    <t>PROGREXV</t>
  </si>
  <si>
    <t>Aadi Industries Ltd</t>
  </si>
  <si>
    <t>AADIIND</t>
  </si>
  <si>
    <t>Rahul Merchandising Ltd</t>
  </si>
  <si>
    <t>RAHME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</si>
  <si>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</si>
  <si>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</si>
  <si>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</si>
  <si>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</si>
  <si>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</si>
  <si>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</si>
  <si>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RCC Cements Ltd</t>
  </si>
  <si>
    <t>RCCEMEN</t>
  </si>
  <si>
    <t>Ramasigns Industries Ltd</t>
  </si>
  <si>
    <t>RAMASIGNS</t>
  </si>
  <si>
    <t>Skyline Ventures India Ltd</t>
  </si>
  <si>
    <t>SKILVEN</t>
  </si>
  <si>
    <t>Jayabharat Credit Ltd</t>
  </si>
  <si>
    <t>JAYBHCR</t>
  </si>
  <si>
    <t>Navoday Enterprises Ltd</t>
  </si>
  <si>
    <t>NAVODAYENT</t>
  </si>
  <si>
    <t>SW Investments Ltd</t>
  </si>
  <si>
    <t>SW1</t>
  </si>
  <si>
    <t>Konndor Industries Ltd</t>
  </si>
  <si>
    <t>KONNDOR</t>
  </si>
  <si>
    <t>Standard Shoe Sole and Mould (India) Ltd</t>
  </si>
  <si>
    <t>STDSHOE</t>
  </si>
  <si>
    <t>Quintegra Solutions Ltd</t>
  </si>
  <si>
    <t>QUINTEGRA</t>
  </si>
  <si>
    <t>Aryan Share &amp; Stock Brokers Ltd</t>
  </si>
  <si>
    <t>ARYAN</t>
  </si>
  <si>
    <t>Jetmall Spices and Masala Ltd</t>
  </si>
  <si>
    <t>JETMALL</t>
  </si>
  <si>
    <t>Pankaj Polymers Ltd</t>
  </si>
  <si>
    <t>PANKAJPO</t>
  </si>
  <si>
    <t>Bharat Textiles &amp; Proofing Industries Ltd</t>
  </si>
  <si>
    <t>BHATEXT</t>
  </si>
  <si>
    <t>Vardhman Concrete Ltd</t>
  </si>
  <si>
    <t>VARDHMAN</t>
  </si>
  <si>
    <t>Space Incubatrics Technologies Ltd</t>
  </si>
  <si>
    <t>SPACEINCUBA</t>
  </si>
  <si>
    <t>Olympic Cards Ltd</t>
  </si>
  <si>
    <t>OLPCL</t>
  </si>
  <si>
    <t>Suryo Foods and Industries Ltd</t>
  </si>
  <si>
    <t>SURFI</t>
  </si>
  <si>
    <t>Alchemist Corporation Ltd</t>
  </si>
  <si>
    <t>ALCHCORP</t>
  </si>
  <si>
    <t>Relic Technologies Ltd</t>
  </si>
  <si>
    <t>RELICTEC</t>
  </si>
  <si>
    <t>Union Quality Plastics Ltd</t>
  </si>
  <si>
    <t>UNQTYMI</t>
  </si>
  <si>
    <t>52 Weeks Entertainment Ltd</t>
  </si>
  <si>
    <t>SHAQUAK</t>
  </si>
  <si>
    <t>Jalan Transolutions (India) Ltd</t>
  </si>
  <si>
    <t>JALAN</t>
  </si>
  <si>
    <t>Vallabh Steels Ltd</t>
  </si>
  <si>
    <t>VALLABHSQ</t>
  </si>
  <si>
    <t>Nihar Info Global Ltd</t>
  </si>
  <si>
    <t>NIHARINF</t>
  </si>
  <si>
    <t>Mahalaxmi Seamless Ltd</t>
  </si>
  <si>
    <t>MAHALXSE</t>
  </si>
  <si>
    <t>Ishaan Infrastructures and Shelters Ltd</t>
  </si>
  <si>
    <t>IISL</t>
  </si>
  <si>
    <t>Aditya Ispat Ltd</t>
  </si>
  <si>
    <t>ADITYA</t>
  </si>
  <si>
    <t>Saffron Industries Ltd</t>
  </si>
  <si>
    <t>SAFFRON</t>
  </si>
  <si>
    <t>Kinetic Trust Ltd</t>
  </si>
  <si>
    <t>KINETRU</t>
  </si>
  <si>
    <t>Siddheswari Garments Ltd</t>
  </si>
  <si>
    <t>SIDDHEGA</t>
  </si>
  <si>
    <t>Voltaire Leasing and Finance Ltd</t>
  </si>
  <si>
    <t>VOLLF</t>
  </si>
  <si>
    <t>Athena Constructions Ltd</t>
  </si>
  <si>
    <t>ATHCON</t>
  </si>
  <si>
    <t>Shyama Infosys Ltd</t>
  </si>
  <si>
    <t>SHYAMAINFO</t>
  </si>
  <si>
    <t>Motilal Oswal S&amp;P BSE Quality ETF</t>
  </si>
  <si>
    <t>MOQUALITY</t>
  </si>
  <si>
    <t>Ridings Consulting Engineers India Ltd</t>
  </si>
  <si>
    <t>RIDINGS</t>
  </si>
  <si>
    <t>Omnipotent Industries Ltd</t>
  </si>
  <si>
    <t>OMNIPOTENT</t>
  </si>
  <si>
    <t>Motilal Oswal S&amp;P BSE Healthcare ETF</t>
  </si>
  <si>
    <t>MOHEALTH</t>
  </si>
  <si>
    <t>Typhoon Financial Services Ltd</t>
  </si>
  <si>
    <t>TFSL</t>
  </si>
  <si>
    <t>Ken Financial Services Ltd</t>
  </si>
  <si>
    <t>KENFIN</t>
  </si>
  <si>
    <t>Garodia Chemicals Ltd</t>
  </si>
  <si>
    <t>GARODCH</t>
  </si>
  <si>
    <t>HDFC Nifty100 Low Volatility 30 ETF</t>
  </si>
  <si>
    <t>HDFCLOWVOL</t>
  </si>
  <si>
    <t>Explicit Finance Ltd</t>
  </si>
  <si>
    <t>EXPLICITFIN</t>
  </si>
  <si>
    <t>Lead Financial Services Ltd</t>
  </si>
  <si>
    <t>LEADFIN</t>
  </si>
  <si>
    <t>Starlit Power Systems Ltd</t>
  </si>
  <si>
    <t>STARLIT</t>
  </si>
  <si>
    <t>Woodsvilla Ltd</t>
  </si>
  <si>
    <t>WOODSVILA</t>
  </si>
  <si>
    <t>East Buildtech Ltd</t>
  </si>
  <si>
    <t>EASTBUILD</t>
  </si>
  <si>
    <t>Pacheli Industrial Finance Ltd</t>
  </si>
  <si>
    <t>PIFL</t>
  </si>
  <si>
    <t>Mayur Floorings Ltd</t>
  </si>
  <si>
    <t>MAYURFL</t>
  </si>
  <si>
    <t>Pradip Overseas Ltd</t>
  </si>
  <si>
    <t>PRADIP</t>
  </si>
  <si>
    <t>Coral Newsprints Ltd</t>
  </si>
  <si>
    <t>CORNE</t>
  </si>
  <si>
    <t>I Power Solutions India Ltd</t>
  </si>
  <si>
    <t>IPOWER</t>
  </si>
  <si>
    <t>Penta Gold Ltd</t>
  </si>
  <si>
    <t>PENTAGOLD</t>
  </si>
  <si>
    <t>Quantum Digital Vision (India) Ltd</t>
  </si>
  <si>
    <t>QUANTDIA</t>
  </si>
  <si>
    <t>P M Telelinnks Ltd</t>
  </si>
  <si>
    <t>PMTELELIN</t>
  </si>
  <si>
    <t>Sunraj Diamond Exports Ltd</t>
  </si>
  <si>
    <t>SUNRAJDI</t>
  </si>
  <si>
    <t>Corporate Merchant Bankers Ltd</t>
  </si>
  <si>
    <t>CMBL</t>
  </si>
  <si>
    <t>Afloat Enterprises Ltd</t>
  </si>
  <si>
    <t>ADISHAKTI</t>
  </si>
  <si>
    <t>Patidar Buildcon Ltd</t>
  </si>
  <si>
    <t>PATIDAR</t>
  </si>
  <si>
    <t>Kotak Nifty MNC ETF</t>
  </si>
  <si>
    <t>MNC</t>
  </si>
  <si>
    <t>Unitech International Ltd</t>
  </si>
  <si>
    <t>UNITINT</t>
  </si>
  <si>
    <t>Simplex Papers Ltd</t>
  </si>
  <si>
    <t>SIMPLXPAP</t>
  </si>
  <si>
    <t>Mideast Portfolio Management Ltd</t>
  </si>
  <si>
    <t>MIDEASTP</t>
  </si>
  <si>
    <t>Svam Software Ltd</t>
  </si>
  <si>
    <t>SVAMSOF</t>
  </si>
  <si>
    <t>Kotak Nifty India Consumption ETF</t>
  </si>
  <si>
    <t>CONS</t>
  </si>
  <si>
    <t>Ontic Finserve Ltd</t>
  </si>
  <si>
    <t>ONTIC</t>
  </si>
  <si>
    <t>ADITYA BSL Nifty 200 Quality 30 ETF</t>
  </si>
  <si>
    <t>NIFTYQLITY</t>
  </si>
  <si>
    <t>Kuber Udyog Ltd</t>
  </si>
  <si>
    <t>KUBERJI</t>
  </si>
  <si>
    <t>Mega Nirman &amp; Industries Ltd</t>
  </si>
  <si>
    <t>MNIL</t>
  </si>
  <si>
    <t>Epsom Properties Ltd</t>
  </si>
  <si>
    <t>EPSOMPRO</t>
  </si>
  <si>
    <t>Cindrella Financial Services Ltd</t>
  </si>
  <si>
    <t>CINDRELL</t>
  </si>
  <si>
    <t>Superior Finlease Ltd</t>
  </si>
  <si>
    <t>SUPERIOR</t>
  </si>
  <si>
    <t>Scintilla Commercial &amp; Credit Ltd</t>
  </si>
  <si>
    <t>SCC</t>
  </si>
  <si>
    <t>United Textiles Ltd</t>
  </si>
  <si>
    <t>UNITEDTE</t>
  </si>
  <si>
    <t>Chandrima Mercantiles Ltd</t>
  </si>
  <si>
    <t>CHANDRIMA</t>
  </si>
  <si>
    <t>GCM Commodity &amp; Derivatives Ltd</t>
  </si>
  <si>
    <t>GCMCOMM</t>
  </si>
  <si>
    <t>Pithampur Poly Products Ltd</t>
  </si>
  <si>
    <t>PITHP</t>
  </si>
  <si>
    <t>Asia Capital Ltd</t>
  </si>
  <si>
    <t>ASIACAP</t>
  </si>
  <si>
    <t>Pro Clb Global Ltd</t>
  </si>
  <si>
    <t>PROCLB</t>
  </si>
  <si>
    <t>AVI Polymers Ltd</t>
  </si>
  <si>
    <t>AVI</t>
  </si>
  <si>
    <t>Sashwat Technocrats Ltd</t>
  </si>
  <si>
    <t>SASHWAT</t>
  </si>
  <si>
    <t>Brijlaxmi Leasing &amp; Finance Ltd</t>
  </si>
  <si>
    <t>BRIJLEAS</t>
  </si>
  <si>
    <t>Ortel Communications Ltd</t>
  </si>
  <si>
    <t>ORTEL</t>
  </si>
  <si>
    <t>Galada Finance Ltd</t>
  </si>
  <si>
    <t>GALADAFIN</t>
  </si>
  <si>
    <t>Starlite Components Ltd</t>
  </si>
  <si>
    <t>STARLITE</t>
  </si>
  <si>
    <t>Sree Jayalakshmi Autospin Ltd</t>
  </si>
  <si>
    <t>SREEJAYA</t>
  </si>
  <si>
    <t>Vas Infrastructure Ltd (cn)</t>
  </si>
  <si>
    <t>VASINFRA</t>
  </si>
  <si>
    <t>Bharatiya Global Infomedia Ltd</t>
  </si>
  <si>
    <t>BGLOBAL</t>
  </si>
  <si>
    <t>Padmalaya Telefilms Ltd</t>
  </si>
  <si>
    <t>PADMALAYAT</t>
  </si>
  <si>
    <t>Sujana Universal Industries Ltd</t>
  </si>
  <si>
    <t>SUJANAUNI</t>
  </si>
  <si>
    <t>International Data Management Ltd</t>
  </si>
  <si>
    <t>IDM</t>
  </si>
  <si>
    <t>Pushpanjali Realms and Infratech Ltd</t>
  </si>
  <si>
    <t>PUSHPREALM</t>
  </si>
  <si>
    <t>Mercury Trade Links Ltd</t>
  </si>
  <si>
    <t>MERCTRD</t>
  </si>
  <si>
    <t>Datiware Maritime Infra Ltd</t>
  </si>
  <si>
    <t>DATIWARE</t>
  </si>
  <si>
    <t>Swadha Nature Ltd</t>
  </si>
  <si>
    <t>SWADHATURE</t>
  </si>
  <si>
    <t>Capricorn Systems Global Solutions Ltd</t>
  </si>
  <si>
    <t>CAPRICORN</t>
  </si>
  <si>
    <t>Purohit Construction Ltd</t>
  </si>
  <si>
    <t>PUROHITCON</t>
  </si>
  <si>
    <t>Aananda Lakshmi Spinning Mills Ltd</t>
  </si>
  <si>
    <t>AANANDALAK</t>
  </si>
  <si>
    <t>Checkpoint Trends Ltd</t>
  </si>
  <si>
    <t>CHECKPOINT</t>
  </si>
  <si>
    <t>IMP Powers Ltd</t>
  </si>
  <si>
    <t>INDLMETER</t>
  </si>
  <si>
    <t>Amerise Biosciences Ltd</t>
  </si>
  <si>
    <t>AMERISE</t>
  </si>
  <si>
    <t>Sungold Capital Ltd</t>
  </si>
  <si>
    <t>SUNGOLD</t>
  </si>
  <si>
    <t>Jayatma Enterprises Ltd</t>
  </si>
  <si>
    <t>JAYATMA</t>
  </si>
  <si>
    <t>Sikozy Realtors Ltd</t>
  </si>
  <si>
    <t>SIKOZY</t>
  </si>
  <si>
    <t>Ambitious Plastomac Company Ltd</t>
  </si>
  <si>
    <t>AMBIT</t>
  </si>
  <si>
    <t>Atharv Enterprises Ltd</t>
  </si>
  <si>
    <t>ATHARVENT</t>
  </si>
  <si>
    <t>Elango Industries Ltd</t>
  </si>
  <si>
    <t>ELANGO</t>
  </si>
  <si>
    <t>Innocorp Ltd</t>
  </si>
  <si>
    <t>INNOCORP</t>
  </si>
  <si>
    <t>Multipurpose Trading and Agencies Ltd</t>
  </si>
  <si>
    <t>ZMULTIPU</t>
  </si>
  <si>
    <t>Encode Packaging India Ltd</t>
  </si>
  <si>
    <t>ENCODE</t>
  </si>
  <si>
    <t>Manipal Finance Corp Ltd</t>
  </si>
  <si>
    <t>MNPLFIN</t>
  </si>
  <si>
    <t>JMG Corporation Ltd</t>
  </si>
  <si>
    <t>JMGCORP</t>
  </si>
  <si>
    <t>T Spiritual World Ltd</t>
  </si>
  <si>
    <t>TSPIRITUAL</t>
  </si>
  <si>
    <t>Mahaveer Infoway Ltd</t>
  </si>
  <si>
    <t>MINFY</t>
  </si>
  <si>
    <t>New Light Apparels Ltd</t>
  </si>
  <si>
    <t>NEWLIGHT</t>
  </si>
  <si>
    <t>Mahesh Developers Ltd</t>
  </si>
  <si>
    <t>MAHESH</t>
  </si>
  <si>
    <t>Dhenu Buildcon Infra Ltd</t>
  </si>
  <si>
    <t>DHENUBUILD</t>
  </si>
  <si>
    <t>Hit Kit Global Solutions Ltd</t>
  </si>
  <si>
    <t>HITKITGLO</t>
  </si>
  <si>
    <t>Gyan Developers and Builders Ltd</t>
  </si>
  <si>
    <t>GYANDEV</t>
  </si>
  <si>
    <t>S K S Textiles Ltd</t>
  </si>
  <si>
    <t>SKSTEXTILE</t>
  </si>
  <si>
    <t>Pae Ltd</t>
  </si>
  <si>
    <t>PAEL</t>
  </si>
  <si>
    <t>Priya Ltd</t>
  </si>
  <si>
    <t>PRIYALT</t>
  </si>
  <si>
    <t>Ambition Mica Ltd</t>
  </si>
  <si>
    <t>AMBITION</t>
  </si>
  <si>
    <t>Diksha Greens Ltd</t>
  </si>
  <si>
    <t>DGL</t>
  </si>
  <si>
    <t>Aarcon Facilities Ltd</t>
  </si>
  <si>
    <t>RBGUPTA</t>
  </si>
  <si>
    <t>Integrated Proteins Ltd</t>
  </si>
  <si>
    <t>INTEGFD</t>
  </si>
  <si>
    <t>Ashoka Refineries Ltd</t>
  </si>
  <si>
    <t>ASHOKRE</t>
  </si>
  <si>
    <t>Svarnim Trade Udyog Ltd</t>
  </si>
  <si>
    <t>SNIM</t>
  </si>
  <si>
    <t>Classic Leasing &amp; Finance Ltd</t>
  </si>
  <si>
    <t>CLFL</t>
  </si>
  <si>
    <t>KLG Capital Services Ltd</t>
  </si>
  <si>
    <t>KLGCAP</t>
  </si>
  <si>
    <t>Maruti Securities Ltd</t>
  </si>
  <si>
    <t>MARUTISE</t>
  </si>
  <si>
    <t>Gravity (India) Ltd</t>
  </si>
  <si>
    <t>GRAVITY</t>
  </si>
  <si>
    <t>MFS Intercorp Ltd</t>
  </si>
  <si>
    <t>MFSINTRCRP</t>
  </si>
  <si>
    <t>Padmanabh Industries Ltd</t>
  </si>
  <si>
    <t>PADMAIND</t>
  </si>
  <si>
    <t>Shelter Infra Projects Ltd</t>
  </si>
  <si>
    <t>SIPL</t>
  </si>
  <si>
    <t>Purple Entertainment Ltd</t>
  </si>
  <si>
    <t>PURPLE</t>
  </si>
  <si>
    <t>Kaarya Facilities &amp; Services Ltd</t>
  </si>
  <si>
    <t>KAARYAFSL</t>
  </si>
  <si>
    <t>Desh Rakshak Aushdhalaya Ltd</t>
  </si>
  <si>
    <t>DESHRAK</t>
  </si>
  <si>
    <t>Gangotri Textiles Ltd</t>
  </si>
  <si>
    <t>GANGOTRI</t>
  </si>
  <si>
    <t>Jyothi Infraventures Ltd</t>
  </si>
  <si>
    <t>JYOTHI</t>
  </si>
  <si>
    <t>Diamant Infrastructure Ltd</t>
  </si>
  <si>
    <t>DIAMANT</t>
  </si>
  <si>
    <t>EMA India Ltd</t>
  </si>
  <si>
    <t>EMAINDIA</t>
  </si>
  <si>
    <t>Hemo Organic Ltd</t>
  </si>
  <si>
    <t>HEMORGANIC</t>
  </si>
  <si>
    <t>Vasa Retail and Overseas Ltd</t>
  </si>
  <si>
    <t>VASA</t>
  </si>
  <si>
    <t>Pioneer Agro Extracts Ltd</t>
  </si>
  <si>
    <t>PIONAGR</t>
  </si>
  <si>
    <t>Rajkot Investment Trust Ltd</t>
  </si>
  <si>
    <t>RAJKOTINV</t>
  </si>
  <si>
    <t>Kiran Syntex Ltd</t>
  </si>
  <si>
    <t>KIRANSY-B</t>
  </si>
  <si>
    <t>Jauss Polymers Ltd</t>
  </si>
  <si>
    <t>JAUSPOL</t>
  </si>
  <si>
    <t>Futuristic Securities Ltd</t>
  </si>
  <si>
    <t>FUTURSEC</t>
  </si>
  <si>
    <t>Crimson Metal Engineering Company Ltd</t>
  </si>
  <si>
    <t>CRIMSON</t>
  </si>
  <si>
    <t>Regency Trust Ltd</t>
  </si>
  <si>
    <t>REGTRUS</t>
  </si>
  <si>
    <t>Sarthak Global Ltd</t>
  </si>
  <si>
    <t>SARTHAKGL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</si>
  <si>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</si>
  <si>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</si>
  <si>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</si>
  <si>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</si>
  <si>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</si>
  <si>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</si>
  <si>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Classic Global Finance and Capital Ltd</t>
  </si>
  <si>
    <t>CCFCL</t>
  </si>
  <si>
    <t>Ekam Leasing and Finance Co Ltd</t>
  </si>
  <si>
    <t>EKAMLEA</t>
  </si>
  <si>
    <t>Fraser and Co Ltd</t>
  </si>
  <si>
    <t>FRASER</t>
  </si>
  <si>
    <t>Adjia Technologies Ltd</t>
  </si>
  <si>
    <t>ADJIA</t>
  </si>
  <si>
    <t>Aviva Industries Ltd</t>
  </si>
  <si>
    <t>AVIVA</t>
  </si>
  <si>
    <t>Gopal Iron and Steels Company (Gujarat) Ltd</t>
  </si>
  <si>
    <t>GOPAIST</t>
  </si>
  <si>
    <t>Shiva Suitings Ltd</t>
  </si>
  <si>
    <t>SHVSUIT</t>
  </si>
  <si>
    <t>SS Infrastructure Development Consultants Ltd</t>
  </si>
  <si>
    <t>SSINFRA</t>
  </si>
  <si>
    <t>Universal Arts Ltd</t>
  </si>
  <si>
    <t>UNIVARTS</t>
  </si>
  <si>
    <t>Heera Ispat Ltd</t>
  </si>
  <si>
    <t>HEERAISP</t>
  </si>
  <si>
    <t>Autoriders International Ltd</t>
  </si>
  <si>
    <t>AUTOINT</t>
  </si>
  <si>
    <t>Dharani Finance Ltd</t>
  </si>
  <si>
    <t>DHARFIN</t>
  </si>
  <si>
    <t>Hanman Fit Ltd</t>
  </si>
  <si>
    <t>HANMAN</t>
  </si>
  <si>
    <t>Jumbo Bag Ltd</t>
  </si>
  <si>
    <t>JUMBO</t>
  </si>
  <si>
    <t>Kabra Drugs Ltd</t>
  </si>
  <si>
    <t>KABRADG</t>
  </si>
  <si>
    <t>Abhishek Infraventures Ltd</t>
  </si>
  <si>
    <t>ABHIINFRA</t>
  </si>
  <si>
    <t>Khyati Multimedia Entertainment Ltd</t>
  </si>
  <si>
    <t>KHYATI</t>
  </si>
  <si>
    <t>Inertia Steel Ltd</t>
  </si>
  <si>
    <t>INERTIAST</t>
  </si>
  <si>
    <t>Pagaria Energy Ltd</t>
  </si>
  <si>
    <t>WOMENNET</t>
  </si>
  <si>
    <t>R R Securities Ltd</t>
  </si>
  <si>
    <t>RRSECUR</t>
  </si>
  <si>
    <t>Spectra Industries Ltd</t>
  </si>
  <si>
    <t>SPECTRA</t>
  </si>
  <si>
    <t>CMM Infraprojects Ltd</t>
  </si>
  <si>
    <t>CMMIPL</t>
  </si>
  <si>
    <t>Systematix Securities Ltd</t>
  </si>
  <si>
    <t>SYTIXSE</t>
  </si>
  <si>
    <t>Vitesse Agro Ltd</t>
  </si>
  <si>
    <t>VITESSE</t>
  </si>
  <si>
    <t>Richa Industries Ltd</t>
  </si>
  <si>
    <t>RICHAIND</t>
  </si>
  <si>
    <t>Taaza International Ltd</t>
  </si>
  <si>
    <t>TAAZAINT</t>
  </si>
  <si>
    <t>Edelweiss Nifty 50 ETF</t>
  </si>
  <si>
    <t>NIFTYEES</t>
  </si>
  <si>
    <t>Hi-Klass Trading and Investment Ltd</t>
  </si>
  <si>
    <t>HIKLASS</t>
  </si>
  <si>
    <t>B P Capital Ltd</t>
  </si>
  <si>
    <t>BPCAP</t>
  </si>
  <si>
    <t>Cistro Telelink Ltd</t>
  </si>
  <si>
    <t>CISTRO</t>
  </si>
  <si>
    <t>Adarsh Mercantile Ltd</t>
  </si>
  <si>
    <t>ADARSH</t>
  </si>
  <si>
    <t>City Online Services Ltd</t>
  </si>
  <si>
    <t>CITYONLINE</t>
  </si>
  <si>
    <t>Rajeswari Infrastructure Ltd</t>
  </si>
  <si>
    <t>RAJINFRA</t>
  </si>
  <si>
    <t>Saptak Chem and Business Ltd</t>
  </si>
  <si>
    <t>SCBL</t>
  </si>
  <si>
    <t>Invesco India Nifty 50 ETF</t>
  </si>
  <si>
    <t>IVZINNIFTY</t>
  </si>
  <si>
    <t>Natura Hue Chem Ltd</t>
  </si>
  <si>
    <t>NATHUEC</t>
  </si>
  <si>
    <t>Vax Housing Ltd</t>
  </si>
  <si>
    <t>VAXHS</t>
  </si>
  <si>
    <t>Arcee Industries Ltd</t>
  </si>
  <si>
    <t>ARCEEIN</t>
  </si>
  <si>
    <t>Krishna Filament Industries Ltd</t>
  </si>
  <si>
    <t>KRIFILIND</t>
  </si>
  <si>
    <t>Radhagobind Commercial Ltd</t>
  </si>
  <si>
    <t>RCL</t>
  </si>
  <si>
    <t>Uniworth Ltd</t>
  </si>
  <si>
    <t>UNIWORTH</t>
  </si>
  <si>
    <t>SSPN Finance Ltd</t>
  </si>
  <si>
    <t>SSPNFIN</t>
  </si>
  <si>
    <t>Tricom Fruit Products Ltd</t>
  </si>
  <si>
    <t>TRICOMFRU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</si>
  <si>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</si>
  <si>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</si>
  <si>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</si>
  <si>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</si>
  <si>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</si>
  <si>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</si>
  <si>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Kuberan Global Edu Solutions Ltd</t>
  </si>
  <si>
    <t>KGES</t>
  </si>
  <si>
    <t>SBL Infratech Ltd</t>
  </si>
  <si>
    <t>SBLI</t>
  </si>
  <si>
    <t>PFL Infotech Ltd</t>
  </si>
  <si>
    <t>PFLINFOTC</t>
  </si>
  <si>
    <t>Dolphin Medical Services Ltd</t>
  </si>
  <si>
    <t>DOLPHMED</t>
  </si>
  <si>
    <t>Oscar Global Ltd</t>
  </si>
  <si>
    <t>OSCARGLO</t>
  </si>
  <si>
    <t>Decorous Investment and Trading Co Ltd</t>
  </si>
  <si>
    <t>DITCO</t>
  </si>
  <si>
    <t>Manor Estates and Industries Ltd</t>
  </si>
  <si>
    <t>KARANWO</t>
  </si>
  <si>
    <t>Capfin India Ltd</t>
  </si>
  <si>
    <t>CAPFIN</t>
  </si>
  <si>
    <t>Kovalam Investment and Trading Co Ltd</t>
  </si>
  <si>
    <t>ZKOVALIN</t>
  </si>
  <si>
    <t>Eureka Industries Ltd</t>
  </si>
  <si>
    <t>EUREKAI</t>
  </si>
  <si>
    <t>Twinstar Industries Ltd</t>
  </si>
  <si>
    <t>TWINSTAR</t>
  </si>
  <si>
    <t>Ace Edutrend Ltd</t>
  </si>
  <si>
    <t>ACEEDU</t>
  </si>
  <si>
    <t>Charms Industries Ltd</t>
  </si>
  <si>
    <t>CHARMS</t>
  </si>
  <si>
    <t>Kanel Industries Ltd</t>
  </si>
  <si>
    <t>KANELIND</t>
  </si>
  <si>
    <t>Kome-on Communication Ltd</t>
  </si>
  <si>
    <t>KOCL</t>
  </si>
  <si>
    <t>JPT Securities Ltd</t>
  </si>
  <si>
    <t>JPTSEC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</si>
  <si>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</si>
  <si>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</si>
  <si>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</si>
  <si>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</si>
  <si>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</si>
  <si>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</si>
  <si>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</si>
  <si>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</si>
  <si>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Source Industries (India) Ltd</t>
  </si>
  <si>
    <t>SOURCEIND</t>
  </si>
  <si>
    <t>JLA Infraville Shoppers Ltd</t>
  </si>
  <si>
    <t>JSHL</t>
  </si>
  <si>
    <t>Rajvir Industries Ltd</t>
  </si>
  <si>
    <t>RAJVIR</t>
  </si>
  <si>
    <t>Premium Capital Market and Investment Ltd</t>
  </si>
  <si>
    <t>PREMCAPM</t>
  </si>
  <si>
    <t>S R Industries Ltd</t>
  </si>
  <si>
    <t>SRIND</t>
  </si>
  <si>
    <t>Shivansh Finserve Ltd</t>
  </si>
  <si>
    <t>SHIVA</t>
  </si>
  <si>
    <t>IEC Education Ltd</t>
  </si>
  <si>
    <t>IECEDU</t>
  </si>
  <si>
    <t>Tiaan Consumer Ltd</t>
  </si>
  <si>
    <t>TIAANC</t>
  </si>
  <si>
    <t>SPV Global Trading Ltd</t>
  </si>
  <si>
    <t>SPVGLOBAL</t>
  </si>
  <si>
    <t>SVA India Ltd</t>
  </si>
  <si>
    <t>SVAINDIA</t>
  </si>
  <si>
    <t>People's Investment Ltd</t>
  </si>
  <si>
    <t>PEOPLIN</t>
  </si>
  <si>
    <t>Swadeshi Industries and Leasing Ltd</t>
  </si>
  <si>
    <t>SWADEIN</t>
  </si>
  <si>
    <t>Nikki Global Finance Ltd</t>
  </si>
  <si>
    <t>NIKKIGL</t>
  </si>
  <si>
    <t>Euro Asia Exports Ltd</t>
  </si>
  <si>
    <t>EUROASIA</t>
  </si>
  <si>
    <t>Carnation Industries Ltd</t>
  </si>
  <si>
    <t>CARNATIN</t>
  </si>
  <si>
    <t>Neogem India Ltd</t>
  </si>
  <si>
    <t>NOGMIND</t>
  </si>
  <si>
    <t>Madhur Industries Ltd</t>
  </si>
  <si>
    <t>MADHURIND</t>
  </si>
  <si>
    <t>G D L Leasing and Finance Ltd</t>
  </si>
  <si>
    <t>GDLLEAS</t>
  </si>
  <si>
    <t>Gaekwar Mills Ltd</t>
  </si>
  <si>
    <t>ZGAEKWAR</t>
  </si>
  <si>
    <t>Bronze Infra-Tech Ltd</t>
  </si>
  <si>
    <t>BITL</t>
  </si>
  <si>
    <t>Tridev Infraestates Ltd</t>
  </si>
  <si>
    <t>ASHUTPM</t>
  </si>
  <si>
    <t>Bansisons Tea Industries Ltd</t>
  </si>
  <si>
    <t>BANSTEA</t>
  </si>
  <si>
    <t>Concrete Infra and Media Ltd</t>
  </si>
  <si>
    <t>CONCRETE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</si>
  <si>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</si>
  <si>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</si>
  <si>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</si>
  <si>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</si>
  <si>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</si>
  <si>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</si>
  <si>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Hindusthan Udyog Ltd</t>
  </si>
  <si>
    <t>ZHINUDYP</t>
  </si>
  <si>
    <t>Supra Trends Ltd</t>
  </si>
  <si>
    <t>SUPRATRE</t>
  </si>
  <si>
    <t>M Lakhamsi Industries Ltd</t>
  </si>
  <si>
    <t>MLINDLTD</t>
  </si>
  <si>
    <t>Motilal Oswal Nifty 200 Momentum 30 ETF</t>
  </si>
  <si>
    <t>MOMOMENTUM</t>
  </si>
  <si>
    <t>Goldcoin Health Foods Ltd</t>
  </si>
  <si>
    <t>GOLDCOINHF</t>
  </si>
  <si>
    <t>Linaks Micro Electronics Ltd</t>
  </si>
  <si>
    <t>LINAKS</t>
  </si>
  <si>
    <t>Aneri Fincap Ltd</t>
  </si>
  <si>
    <t>ANERI</t>
  </si>
  <si>
    <t>Brilliant Portfolios Ltd</t>
  </si>
  <si>
    <t>BRIPORT</t>
  </si>
  <si>
    <t>Transglobe Foods Ltd</t>
  </si>
  <si>
    <t>TRANSFD</t>
  </si>
  <si>
    <t>ID Info Business Services Ltd</t>
  </si>
  <si>
    <t>IDINFO</t>
  </si>
  <si>
    <t>Mudra Financial Services Ltd</t>
  </si>
  <si>
    <t>MUDRA</t>
  </si>
  <si>
    <t>Fourth Generation Information Systems Ltd</t>
  </si>
  <si>
    <t>4THGEN</t>
  </si>
  <si>
    <t>Sagar Systech Ltd</t>
  </si>
  <si>
    <t>SAGARSYST</t>
  </si>
  <si>
    <t>Powerful Technologies Ltd</t>
  </si>
  <si>
    <t>POWERFUL</t>
  </si>
  <si>
    <t>TMT (India) Ltd</t>
  </si>
  <si>
    <t>TMTIND-B1</t>
  </si>
  <si>
    <t>Pasupati Fincap Ltd</t>
  </si>
  <si>
    <t>PASUFIN</t>
  </si>
  <si>
    <t>Geetanjali Credit and Capital Ltd</t>
  </si>
  <si>
    <t>GEETANJ</t>
  </si>
  <si>
    <t>Magnus Retail Ltd</t>
  </si>
  <si>
    <t>MAGNUS</t>
  </si>
  <si>
    <t>Deccan Polypacks Ltd</t>
  </si>
  <si>
    <t>DECPO</t>
  </si>
  <si>
    <t>Edelweiss ETF-Nifty Bank</t>
  </si>
  <si>
    <t>EBANK</t>
  </si>
  <si>
    <t>Oswal Leasing Ltd</t>
  </si>
  <si>
    <t>OSWALEA</t>
  </si>
  <si>
    <t>CES Ltd</t>
  </si>
  <si>
    <t>CESL</t>
  </si>
  <si>
    <t>Surbhi Industries Ltd</t>
  </si>
  <si>
    <t>SURBHIN</t>
  </si>
  <si>
    <t>Stellant Securities (India) Ltd</t>
  </si>
  <si>
    <t>STELLANT</t>
  </si>
  <si>
    <t>Indo Credit Capital Ltd</t>
  </si>
  <si>
    <t>INDOCRED</t>
  </si>
  <si>
    <t>IMEC Services Ltd</t>
  </si>
  <si>
    <t>IMEC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</si>
  <si>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</si>
  <si>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</si>
  <si>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</si>
  <si>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</si>
  <si>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</si>
  <si>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</si>
  <si>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</si>
  <si>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</si>
  <si>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</si>
  <si>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</si>
  <si>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</si>
  <si>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</si>
  <si>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</si>
  <si>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</si>
  <si>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Blue Pearl Texspin Ltd</t>
  </si>
  <si>
    <t>BPTEX</t>
  </si>
  <si>
    <t>Rajvi Logitrade Ltd</t>
  </si>
  <si>
    <t>RAJVI</t>
  </si>
  <si>
    <t>Bansal Multiflex Ltd</t>
  </si>
  <si>
    <t>BANSAL</t>
  </si>
  <si>
    <t>Raymed Labs Ltd</t>
  </si>
  <si>
    <t>RAYLA</t>
  </si>
  <si>
    <t>MPF Systems Ltd</t>
  </si>
  <si>
    <t>MPFSL</t>
  </si>
  <si>
    <t>Omkar Overseas Ltd</t>
  </si>
  <si>
    <t>OMKAR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</si>
  <si>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</si>
  <si>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</si>
  <si>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</si>
  <si>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</si>
  <si>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</si>
  <si>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</si>
  <si>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Baron Infotech Ltd</t>
  </si>
  <si>
    <t>BARONINF</t>
  </si>
  <si>
    <t>Silveroak Commercials Ltd</t>
  </si>
  <si>
    <t>SILVERO</t>
  </si>
  <si>
    <t>Kedia Construction Co Ltd</t>
  </si>
  <si>
    <t>KEDIACN</t>
  </si>
  <si>
    <t>Master Chemicals Ltd</t>
  </si>
  <si>
    <t>MASCH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</si>
  <si>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</si>
  <si>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</si>
  <si>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</si>
  <si>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</si>
  <si>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</si>
  <si>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</si>
  <si>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</si>
  <si>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</si>
  <si>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</si>
  <si>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</si>
  <si>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</si>
  <si>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</si>
  <si>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</si>
  <si>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</si>
  <si>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</si>
  <si>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</si>
  <si>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</si>
  <si>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</si>
  <si>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</si>
  <si>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</si>
  <si>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</si>
  <si>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</si>
  <si>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</si>
  <si>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</si>
  <si>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</si>
  <si>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</si>
  <si>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</si>
  <si>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</si>
  <si>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</si>
  <si>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</si>
  <si>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</si>
  <si>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</si>
  <si>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</si>
  <si>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</si>
  <si>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</si>
  <si>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</si>
  <si>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</si>
  <si>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</si>
  <si>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</si>
  <si>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</si>
  <si>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</si>
  <si>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</si>
  <si>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</si>
  <si>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</si>
  <si>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</si>
  <si>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</si>
  <si>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</si>
  <si>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</si>
  <si>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</si>
  <si>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</si>
  <si>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</si>
  <si>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</si>
  <si>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</si>
  <si>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</si>
  <si>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</si>
  <si>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</si>
  <si>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</si>
  <si>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</si>
  <si>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</si>
  <si>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</si>
  <si>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</si>
  <si>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</si>
  <si>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</si>
  <si>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</si>
  <si>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</si>
  <si>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</si>
  <si>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</si>
  <si>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</si>
  <si>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</si>
  <si>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</si>
  <si>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</si>
  <si>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</si>
  <si>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</si>
  <si>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</si>
  <si>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</si>
  <si>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</si>
  <si>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</si>
  <si>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</si>
  <si>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</si>
  <si>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</si>
  <si>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</si>
  <si>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</si>
  <si>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</si>
  <si>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</si>
  <si>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</si>
  <si>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</si>
  <si>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</si>
  <si>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</si>
  <si>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</si>
  <si>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</si>
  <si>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</si>
  <si>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</si>
  <si>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</si>
  <si>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</si>
  <si>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</si>
  <si>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</si>
  <si>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</si>
  <si>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</si>
  <si>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</si>
  <si>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</si>
  <si>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</si>
  <si>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</si>
  <si>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</si>
  <si>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</si>
  <si>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</si>
  <si>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</si>
  <si>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</si>
  <si>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</si>
  <si>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</si>
  <si>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</si>
  <si>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</si>
  <si>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</si>
  <si>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</si>
  <si>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</si>
  <si>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</si>
  <si>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</si>
  <si>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</si>
  <si>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</si>
  <si>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</si>
  <si>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</si>
  <si>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</si>
  <si>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</si>
  <si>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</si>
  <si>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</si>
  <si>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</si>
  <si>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</si>
  <si>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</si>
  <si>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</si>
  <si>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</si>
  <si>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</si>
  <si>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</si>
  <si>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</si>
  <si>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</si>
  <si>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</si>
  <si>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</si>
  <si>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</si>
  <si>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</si>
  <si>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</si>
  <si>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</si>
  <si>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</si>
  <si>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</si>
  <si>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</si>
  <si>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</si>
  <si>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</si>
  <si>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</si>
  <si>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</si>
  <si>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</si>
  <si>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</si>
  <si>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</si>
  <si>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</si>
  <si>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</si>
  <si>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</si>
  <si>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</si>
  <si>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</si>
  <si>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</si>
  <si>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</si>
  <si>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</si>
  <si>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</si>
  <si>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</si>
  <si>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</si>
  <si>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</si>
  <si>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</si>
  <si>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</si>
  <si>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</si>
  <si>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</si>
  <si>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</si>
  <si>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</si>
  <si>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</si>
  <si>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</si>
  <si>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</si>
  <si>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</si>
  <si>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</si>
  <si>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</si>
  <si>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</si>
  <si>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</si>
  <si>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</si>
  <si>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</si>
  <si>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</si>
  <si>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</si>
  <si>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</si>
  <si>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</si>
  <si>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</si>
  <si>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</si>
  <si>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</si>
  <si>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</si>
  <si>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</si>
  <si>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</si>
  <si>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</si>
  <si>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</si>
  <si>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</si>
  <si>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</si>
  <si>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</si>
  <si>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</si>
  <si>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</si>
  <si>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</si>
  <si>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</si>
  <si>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</si>
  <si>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</si>
  <si>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</si>
  <si>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</si>
  <si>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</si>
  <si>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</si>
  <si>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</si>
  <si>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</si>
  <si>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</si>
  <si>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</si>
  <si>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</si>
  <si>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</si>
  <si>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</si>
  <si>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</si>
  <si>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</si>
  <si>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</si>
  <si>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</si>
  <si>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</si>
  <si>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</si>
  <si>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</si>
  <si>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</si>
  <si>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</si>
  <si>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</si>
  <si>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</si>
  <si>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</si>
  <si>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</si>
  <si>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</si>
  <si>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</si>
  <si>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</si>
  <si>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</si>
  <si>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</si>
  <si>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</si>
  <si>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</si>
  <si>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</si>
  <si>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</si>
  <si>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</si>
  <si>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</si>
  <si>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</si>
  <si>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</si>
  <si>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</si>
  <si>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</si>
  <si>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</si>
  <si>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</si>
  <si>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</si>
  <si>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</si>
  <si>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</si>
  <si>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</si>
  <si>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</si>
  <si>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</si>
  <si>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</si>
  <si>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</si>
  <si>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</si>
  <si>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</si>
  <si>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</si>
  <si>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</si>
  <si>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</si>
  <si>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</si>
  <si>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</si>
  <si>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</si>
  <si>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</si>
  <si>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</si>
  <si>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</si>
  <si>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</si>
  <si>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</si>
  <si>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</si>
  <si>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</si>
  <si>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</si>
  <si>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</si>
  <si>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</si>
  <si>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</si>
  <si>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</si>
  <si>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</si>
  <si>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</si>
  <si>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</si>
  <si>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</si>
  <si>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</si>
  <si>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</si>
  <si>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</si>
  <si>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</si>
  <si>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</si>
  <si>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</si>
  <si>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</si>
  <si>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</si>
  <si>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</si>
  <si>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</si>
  <si>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</si>
  <si>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</si>
  <si>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</si>
  <si>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</si>
  <si>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</si>
  <si>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</si>
  <si>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</si>
  <si>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</si>
  <si>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</si>
  <si>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</si>
  <si>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</si>
  <si>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</si>
  <si>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</si>
  <si>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</si>
  <si>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</si>
  <si>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</si>
  <si>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</si>
  <si>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</si>
  <si>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</si>
  <si>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</si>
  <si>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</si>
  <si>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</si>
  <si>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</si>
  <si>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</si>
  <si>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</si>
  <si>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</si>
  <si>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</si>
  <si>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</si>
  <si>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</si>
  <si>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</si>
  <si>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</si>
  <si>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</si>
  <si>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</si>
  <si>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</si>
  <si>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</si>
  <si>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</si>
  <si>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</si>
  <si>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</si>
  <si>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</si>
  <si>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</si>
  <si>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</si>
  <si>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</si>
  <si>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</si>
  <si>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</si>
  <si>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</si>
  <si>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</si>
  <si>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</si>
  <si>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</si>
  <si>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</si>
  <si>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</si>
  <si>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</si>
  <si>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</si>
  <si>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</si>
  <si>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</si>
  <si>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</si>
  <si>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</si>
  <si>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</si>
  <si>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</si>
  <si>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</si>
  <si>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</si>
  <si>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</si>
  <si>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</si>
  <si>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</si>
  <si>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</si>
  <si>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</si>
  <si>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</si>
  <si>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</si>
  <si>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</si>
  <si>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</si>
  <si>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</si>
  <si>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</si>
  <si>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</si>
  <si>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</si>
  <si>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</si>
  <si>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</si>
  <si>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</si>
  <si>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</si>
  <si>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</si>
  <si>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</si>
  <si>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</si>
  <si>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</si>
  <si>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</si>
  <si>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</si>
  <si>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</si>
  <si>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</si>
  <si>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</si>
  <si>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</si>
  <si>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</si>
  <si>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</si>
  <si>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</si>
  <si>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</si>
  <si>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</si>
  <si>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</si>
  <si>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</si>
  <si>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</si>
  <si>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</si>
  <si>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</si>
  <si>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</si>
  <si>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</si>
  <si>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</si>
  <si>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</si>
  <si>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</si>
  <si>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</si>
  <si>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</si>
  <si>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</si>
  <si>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</si>
  <si>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</si>
  <si>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</si>
  <si>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</si>
  <si>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</si>
  <si>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</si>
  <si>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</si>
  <si>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</si>
  <si>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</si>
  <si>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</si>
  <si>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</si>
  <si>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</si>
  <si>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</si>
  <si>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</si>
  <si>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</si>
  <si>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</si>
  <si>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</si>
  <si>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</si>
  <si>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</si>
  <si>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</si>
  <si>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</si>
  <si>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</si>
  <si>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</si>
  <si>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</si>
  <si>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</si>
  <si>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</si>
  <si>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</si>
  <si>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</si>
  <si>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</si>
  <si>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</si>
  <si>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</si>
  <si>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</si>
  <si>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</si>
  <si>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</si>
  <si>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</si>
  <si>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</si>
  <si>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</si>
  <si>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</si>
  <si>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</si>
  <si>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</si>
  <si>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</si>
  <si>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</si>
  <si>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</si>
  <si>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</si>
  <si>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</si>
  <si>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</si>
  <si>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</si>
  <si>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</si>
  <si>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</si>
  <si>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</si>
  <si>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</si>
  <si>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</si>
  <si>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</si>
  <si>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Nephro Care India Ltd</t>
  </si>
  <si>
    <t>NEPHROCARE</t>
  </si>
  <si>
    <t>SBI Silver ETF</t>
  </si>
  <si>
    <t>SBISILVER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</si>
  <si>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</si>
  <si>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</si>
  <si>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</si>
  <si>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</si>
  <si>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</si>
  <si>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</si>
  <si>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</si>
  <si>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</si>
  <si>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Capital Goods</t>
  </si>
  <si>
    <t>Healthcare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</si>
  <si>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</si>
  <si>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</si>
  <si>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</si>
  <si>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</si>
  <si>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</si>
  <si>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</si>
  <si>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</si>
  <si>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</si>
  <si>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</si>
  <si>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</si>
  <si>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</si>
  <si>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</si>
  <si>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</si>
  <si>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</si>
  <si>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</si>
  <si>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</si>
  <si>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</si>
  <si>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</si>
  <si>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</si>
  <si>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</si>
  <si>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</si>
  <si>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</si>
  <si>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</si>
  <si>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</si>
  <si>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</si>
  <si>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</si>
  <si>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</si>
  <si>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</si>
  <si>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</si>
  <si>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</si>
  <si>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</si>
  <si>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</si>
  <si>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</si>
  <si>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</si>
  <si>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</si>
  <si>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</si>
  <si>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</si>
  <si>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</si>
  <si>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</si>
  <si>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</si>
  <si>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</si>
  <si>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6M Return vs Nifty Z-Score</t>
  </si>
  <si>
    <t>Count</t>
  </si>
  <si>
    <t>1W Out-Performance</t>
  </si>
  <si>
    <t>1M Out-Performance</t>
  </si>
  <si>
    <t>RSI</t>
  </si>
  <si>
    <t>% Price above 20D EMA</t>
  </si>
  <si>
    <t>Avg</t>
  </si>
  <si>
    <t>Rank 1Y</t>
  </si>
  <si>
    <t>Rank 6M</t>
  </si>
  <si>
    <t>Rank Sharpe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</si>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</sst>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10" fontId="13" fillId="33" borderId="11" xfId="0" applyNumberFormat="1" applyFont="1" applyFill="1" applyBorder="1"/>
    <xf numFmtId="10" fontId="13" fillId="33" borderId="12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3E4BC-7F92-4831-9674-6FDA1577DE55}" name="Table3" displayName="Table3" ref="A1:Z122" totalsRowShown="0" headerRowDxfId="59" headerRowBorderDxfId="58" tableBorderDxfId="57">
  <autoFilter ref="A1:Z122" xr:uid="{B1F3E4BC-7F92-4831-9674-6FDA1577DE55}"/>
  <sortState xmlns:xlrd2="http://schemas.microsoft.com/office/spreadsheetml/2017/richdata2" ref="A2:Z122">
    <sortCondition ref="Z1:Z122"/>
  </sortState>
  <tableColumns count="26">
    <tableColumn id="1" xr3:uid="{57A6778C-1554-46EA-94A0-3B7B791AAAF8}" name="Sub-Sector"/>
    <tableColumn id="2" xr3:uid="{BE66EA1C-02E5-4493-B9B0-75CF6EB2C7C2}" name="Count" dataDxfId="56">
      <calculatedColumnFormula>COUNTIFS(Table2[Sub-Sector],Table3[[#This Row],[Sub-Sector]])</calculatedColumnFormula>
    </tableColumn>
    <tableColumn id="3" xr3:uid="{DED27CF4-2AA2-49C0-BB6F-46268E4B51B5}" name="Uptrend" dataDxfId="55">
      <calculatedColumnFormula>COUNTIFS(Table2[Sub-Sector],Table3[[#This Row],[Sub-Sector]],Table2[Uptrend],"Uptrend")/Table3[[#This Row],[Count]]</calculatedColumnFormula>
    </tableColumn>
    <tableColumn id="4" xr3:uid="{6CB12091-7BAA-4DA5-9386-D0FE14B13CA2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E06878C7-3E77-4B62-AB1B-368B4A6BA4BC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EEED001-A1DA-48F3-813B-CD0671F9C1D4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19F46315-DD1D-4A8F-835C-24F382BC9CA9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3433CAA-A4E5-4607-8A6A-074C95B98350}" name="RSI" dataDxfId="50">
      <calculatedColumnFormula>COUNTIFS(Table2[Sub-Sector],Table3[[#This Row],[Sub-Sector]],Table2[RSI Exponential â€“ 14D],"&gt;=50")/Table3[[#This Row],[Count]]</calculatedColumnFormula>
    </tableColumn>
    <tableColumn id="9" xr3:uid="{E9F3922B-81F8-4868-87A8-84629061336F}" name="Relative Volume" dataDxfId="49">
      <calculatedColumnFormula>COUNTIFS(Table2[Sub-Sector],Table3[[#This Row],[Sub-Sector]],Table2[Relative Volume],"&gt;=1")/Table3[[#This Row],[Count]]</calculatedColumnFormula>
    </tableColumn>
    <tableColumn id="10" xr3:uid="{76204768-9435-44A3-AF8C-4DFFAF5144E1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93129B0D-5589-47CF-B909-3130D3249844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926CFE6F-CD47-41D1-BFE4-5224F8FD590F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1EA489BF-CFD5-4D81-A614-4A60C7BD285A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B5164D68-DA05-47DB-8CC0-04D20D9F7FCE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D1DA2D49-DDDE-492D-9F74-8EF023F01C82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5C110F13-C711-451B-8964-E3052D5BCC71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7F5F33B2-D977-4F99-97CB-66438448ED14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D56B9B39-E16F-43A8-8A2D-D95A0EEA5431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B76F2C92-2484-4D07-9395-C04543C40228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018A3F39-A132-445A-B367-9CFF1C676B39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3A6E924D-B427-4328-84E2-C70C488C3EF9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9BD1BBBD-7653-41BB-9568-078F30F46114}" name="Sharpe Ratio" dataDxfId="36">
      <calculatedColumnFormula>COUNTIFS(Table2[Sub-Sector],Table3[[#This Row],[Sub-Sector]],Table2[Sharpe Ratio],"&gt;=0.10")/Table3[[#This Row],[Count]]</calculatedColumnFormula>
    </tableColumn>
    <tableColumn id="23" xr3:uid="{CF36BEC6-DEFD-446E-A2A5-81EDB96B05BD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668E7DF2-375F-43CA-9640-7D776E466DCD}" name="Rank" dataDxfId="34">
      <calculatedColumnFormula>_xlfn.RANK.AVG(Table3[[#This Row],[Score]],Table3[Score],1)</calculatedColumnFormula>
    </tableColumn>
    <tableColumn id="25" xr3:uid="{BE319C57-DA47-46C8-B08D-377490AEFD2F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78F995C-9D39-4D35-B509-F67D3159689E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90E89C-1053-4B1D-83ED-6CDC50DD3524}" name="Table2" displayName="Table2" ref="A1:AV725" totalsRowShown="0">
  <sortState xmlns:xlrd2="http://schemas.microsoft.com/office/spreadsheetml/2017/richdata2" ref="A2:AV725">
    <sortCondition ref="AV1:AV725"/>
  </sortState>
  <tableColumns count="48">
    <tableColumn id="1" xr3:uid="{966A174C-67CB-4F81-9658-6E6C5E6F98B7}" name="Name"/>
    <tableColumn id="2" xr3:uid="{AE5A45F1-AC8A-41F3-BDC7-7DEAAA839BD4}" name="Ticker"/>
    <tableColumn id="3" xr3:uid="{F36D176A-7DEC-4605-9B10-96D46009DD3E}" name="Industry"/>
    <tableColumn id="4" xr3:uid="{2AAD3811-3FFC-4D1E-B9FB-2F397FB1F4AB}" name="Sub-Sector"/>
    <tableColumn id="5" xr3:uid="{49C05D4B-09BD-4431-A8C5-9492FA0FBCA4}" name="Market Cap"/>
    <tableColumn id="6" xr3:uid="{0D632840-377C-4C78-9A83-751470F96A00}" name="Close Price"/>
    <tableColumn id="7" xr3:uid="{D1FAA4E0-0083-4360-A2D2-E2E7CF79E441}" name="1Y Return vs Nifty"/>
    <tableColumn id="18" xr3:uid="{62128619-8011-4481-B24E-BEBFA6E549C4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6BB715A-E433-4005-9889-15BC2F868F56}" name="1M Return vs Nifty"/>
    <tableColumn id="19" xr3:uid="{0740C5CF-89DD-4585-89E2-5E139BAF977A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AC7A1C98-163F-42B3-8427-CBAD5702949E}" name="6M Return vs Nifty"/>
    <tableColumn id="20" xr3:uid="{5F701140-B730-4CB6-A11D-74BCED5BF4FB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C9419322-82BD-4DD6-ACF6-C5F872AE382F}" name="1W Return vs Nifty"/>
    <tableColumn id="21" xr3:uid="{6AE7116D-7832-4A09-86FD-48410E8FE86F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9F7E670C-54C3-4F31-A136-9B95AD302786}" name="20D EMA" dataDxfId="27"/>
    <tableColumn id="11" xr3:uid="{E067E3C4-EF81-4ED1-B684-7D23C1520958}" name="50D EMA"/>
    <tableColumn id="12" xr3:uid="{15AC9B4A-8B0B-4B19-A119-A8D8630E5DDE}" name="200D EMA"/>
    <tableColumn id="13" xr3:uid="{5F86607A-4215-4744-8592-6C917C63A1A4}" name="RSI Exponential â€“ 14D"/>
    <tableColumn id="25" xr3:uid="{E7341446-E877-484F-9F71-BF107010BBEE}" name="% Price above 20 EMA" dataDxfId="26">
      <calculatedColumnFormula>(Table2[[#This Row],[Close Price]]-Table2[[#This Row],[20D EMA]])/Table2[[#This Row],[20D EMA]]</calculatedColumnFormula>
    </tableColumn>
    <tableColumn id="24" xr3:uid="{D8007FAF-63DB-4C33-97FA-9DEDB81A17D9}" name="% Price above 50 EMA" dataDxfId="25">
      <calculatedColumnFormula>(Table2[[#This Row],[Close Price]]-Table2[[#This Row],[50D EMA]])/Table2[[#This Row],[50D EMA]]</calculatedColumnFormula>
    </tableColumn>
    <tableColumn id="23" xr3:uid="{22F4B069-10CF-44A1-85ED-56C103FCE9F3}" name="% Price above 200 EMA" dataDxfId="24">
      <calculatedColumnFormula>(Table2[[#This Row],[Close Price]]-Table2[[#This Row],[200D EMA]])/Table2[[#This Row],[200D EMA]]</calculatedColumnFormula>
    </tableColumn>
    <tableColumn id="14" xr3:uid="{F9362964-6326-460D-B7ED-1124D58A8274}" name="Relative Volume"/>
    <tableColumn id="37" xr3:uid="{60702621-FAB7-4878-B435-CBA1B8EEBDDD}" name="Day Low" dataDxfId="23"/>
    <tableColumn id="36" xr3:uid="{C1D6C139-8F2D-4805-8B5B-D40209059F82}" name="Day High" dataDxfId="22"/>
    <tableColumn id="35" xr3:uid="{542E0D92-C29B-4DC4-BA46-36BEBA946369}" name="Current Week Low" dataDxfId="21"/>
    <tableColumn id="34" xr3:uid="{38E1FBA8-E975-4BD5-BB98-E64D2213E3B9}" name="Current Week High" dataDxfId="20"/>
    <tableColumn id="33" xr3:uid="{89E79364-B3C9-44E3-9D98-6834405AE2A9}" name="Current Month Low" dataDxfId="19"/>
    <tableColumn id="32" xr3:uid="{FCE3471D-D195-4EA4-80A3-58F81498A7EB}" name="Current Month High" dataDxfId="18"/>
    <tableColumn id="31" xr3:uid="{29846476-BC64-4A05-AB9D-33E9DAAB19B2}" name="% Away From Day Low" dataDxfId="17">
      <calculatedColumnFormula>(Table2[[#This Row],[Close Price]]/Table2[[#This Row],[Day Low]])-1</calculatedColumnFormula>
    </tableColumn>
    <tableColumn id="30" xr3:uid="{89AA7425-07FD-44F6-933C-7E8628591C4B}" name="% Away From Day High" dataDxfId="16">
      <calculatedColumnFormula>(Table2[[#This Row],[Day High]]/Table2[[#This Row],[Close Price]])-1</calculatedColumnFormula>
    </tableColumn>
    <tableColumn id="29" xr3:uid="{F424EB7E-8532-4372-BFF3-4173DBA25CC0}" name="% Away From Current Week Low" dataDxfId="15">
      <calculatedColumnFormula>(Table2[[#This Row],[Close Price]]/Table2[[#This Row],[Current Week Low]])-1</calculatedColumnFormula>
    </tableColumn>
    <tableColumn id="28" xr3:uid="{C7328E79-2525-452E-B8C4-B295BB9E005B}" name="% Away From Current Week High" dataDxfId="14">
      <calculatedColumnFormula>(Table2[[#This Row],[Current Week High]]/Table2[[#This Row],[Close Price]])-1</calculatedColumnFormula>
    </tableColumn>
    <tableColumn id="27" xr3:uid="{4E635609-5D10-4A36-B975-4CDA4A3687A9}" name="% Away From Current Month Low" dataDxfId="13">
      <calculatedColumnFormula>(Table2[[#This Row],[Close Price]]/Table2[[#This Row],[Current Month Low]])-1</calculatedColumnFormula>
    </tableColumn>
    <tableColumn id="26" xr3:uid="{328B6D7C-1A99-4EB5-BE07-DBF12519DF3C}" name="% Away From Current Month High" dataDxfId="12">
      <calculatedColumnFormula>(Table2[[#This Row],[Current Month High]]/Table2[[#This Row],[Close Price]])-1</calculatedColumnFormula>
    </tableColumn>
    <tableColumn id="15" xr3:uid="{08A00EC8-56EF-43FB-99C5-67DC4F511B3F}" name="% Away From 52W High"/>
    <tableColumn id="16" xr3:uid="{228FE0F1-5C52-4F5B-9971-294B01E72AFA}" name="% Away From 52W Low"/>
    <tableColumn id="38" xr3:uid="{F528D34B-B7EB-48C3-81C2-BA4F92DF5952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AF3343B0-8F2E-41F3-98E2-EEB704F261F5}" name="Relative Strength Sector Index" dataDxfId="10"/>
    <tableColumn id="41" xr3:uid="{896D5ED0-0A91-4937-88E7-AE6F7740A8B4}" name="Relative Strength Sector Index - Zone" dataDxfId="9"/>
    <tableColumn id="40" xr3:uid="{E55A2CE2-D509-4AE9-AC04-BC19B8119532}" name="Rate of Change" dataDxfId="8"/>
    <tableColumn id="39" xr3:uid="{38F59EF9-0035-4BF8-B9A7-0BFFF5CB8EA6}" name="Rate of Change - Zone" dataDxfId="7"/>
    <tableColumn id="17" xr3:uid="{66C8A619-6243-4601-9C12-3B87E77A6572}" name="Sharpe Ratio"/>
    <tableColumn id="44" xr3:uid="{BBE7EEAC-D078-43F2-AB36-5F8AC08B5D7A}" name="Sharpe Ratio Z-Score" dataDxfId="6">
      <calculatedColumnFormula>(Table2[[#This Row],[Sharpe Ratio]]-AVERAGE(Table2[Sharpe Ratio]))/_xlfn.STDEV.P(Table2[Sharpe Ratio])</calculatedColumnFormula>
    </tableColumn>
    <tableColumn id="45" xr3:uid="{79021F8B-EB29-4C93-810F-CAE1EF9A3540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3" xr3:uid="{57DA7114-AF5F-4099-8105-63EC5AE00633}" name="Rank 1Y" dataDxfId="4">
      <calculatedColumnFormula>_xlfn.RANK.AVG(Table2[[#This Row],[1Y Return vs Nifty Z-Score]],Table2[1Y Return vs Nifty Z-Score])</calculatedColumnFormula>
    </tableColumn>
    <tableColumn id="46" xr3:uid="{537DA08B-19E6-4B5B-B770-34A4451175BC}" name="Rank 6M" dataDxfId="3">
      <calculatedColumnFormula>_xlfn.RANK.AVG(Table2[[#This Row],[6M Return vs Nifty Z-Score]],Table2[6M Return vs Nifty Z-Score])</calculatedColumnFormula>
    </tableColumn>
    <tableColumn id="47" xr3:uid="{E41F194C-5AD6-4AD6-A283-4985563DB9A4}" name="Rank Sharpe" dataDxfId="2">
      <calculatedColumnFormula>_xlfn.RANK.AVG(Table2[[#This Row],[Sharpe Ratio Z-Score]],Table2[Sharpe Ratio Z-Score])</calculatedColumnFormula>
    </tableColumn>
    <tableColumn id="48" xr3:uid="{86686EBB-11BF-4A0A-96BD-0C3F09387A67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DB2E6-31E8-4C42-8354-E3C6B6C7B85E}" name="Table1" displayName="Table1" ref="A1:Q5136" totalsRowShown="0">
  <autoFilter ref="A1:Q5136" xr:uid="{FB9DB2E6-31E8-4C42-8354-E3C6B6C7B85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8A1F6A3-7E1A-4FEB-8FE4-B2CE503CB44D}" name="Name"/>
    <tableColumn id="2" xr3:uid="{9AA6020B-D0FF-409D-B128-8681264AEB5B}" name="Ticker"/>
    <tableColumn id="17" xr3:uid="{312297C3-CBA2-416D-8427-E15B22071825}" name="Industry" dataDxfId="0">
      <calculatedColumnFormula>IFERROR(VLOOKUP(Table1[[#This Row],[Ticker]],[1]!Table1[[Symbol]:[Industry]],2,FALSE),"-")</calculatedColumnFormula>
    </tableColumn>
    <tableColumn id="3" xr3:uid="{B21D951A-3DDE-4835-A8FE-27A06F17A413}" name="Sub-Sector"/>
    <tableColumn id="4" xr3:uid="{16EBD4C6-119D-440A-98BE-AC5E7D28A6A4}" name="Market Cap"/>
    <tableColumn id="5" xr3:uid="{EBAD2567-5B2E-4D2E-A386-66BD783FB7E0}" name="Close Price"/>
    <tableColumn id="6" xr3:uid="{500DB469-30B1-4CFE-9967-A4B247720A26}" name="1Y Return vs Nifty"/>
    <tableColumn id="7" xr3:uid="{9BFF76C9-6A1E-439F-845E-08ED6A0B6B77}" name="1M Return vs Nifty"/>
    <tableColumn id="8" xr3:uid="{275A5018-F9F1-4D4C-AF5E-3AE15773DF99}" name="6M Return vs Nifty"/>
    <tableColumn id="9" xr3:uid="{0ADCB776-31B2-4BC4-9110-0FD772EFD324}" name="1W Return vs Nifty"/>
    <tableColumn id="10" xr3:uid="{06B5A833-747C-4853-8A69-0338C795E6A0}" name="50D EMA"/>
    <tableColumn id="11" xr3:uid="{479DC378-0AEE-4DEF-A0F2-1A3CCD1193E6}" name="200D EMA"/>
    <tableColumn id="12" xr3:uid="{AC229DBA-BE93-4A78-9CAA-A045A257A55B}" name="RSI Exponential â€“ 14D"/>
    <tableColumn id="13" xr3:uid="{295DCA13-1758-4F3F-A4F0-023B7679B13D}" name="Relative Volume"/>
    <tableColumn id="14" xr3:uid="{150DED65-45CC-4167-815D-555AD49EA4FF}" name="% Away From 52W High"/>
    <tableColumn id="15" xr3:uid="{759D5B29-7317-4667-B98A-A3159B5E9CE4}" name="% Away From 52W Low"/>
    <tableColumn id="16" xr3:uid="{F0E40CBD-272C-48EA-881F-11739B39A32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C2F5-E9E6-451A-98E3-97C16F634747}">
  <dimension ref="A1:Z122"/>
  <sheetViews>
    <sheetView workbookViewId="0">
      <selection activeCell="A8" sqref="A8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s="3" t="s">
        <v>2</v>
      </c>
      <c r="B1" s="4" t="s">
        <v>10480</v>
      </c>
      <c r="C1" s="5" t="s">
        <v>10469</v>
      </c>
      <c r="D1" s="5" t="s">
        <v>10481</v>
      </c>
      <c r="E1" s="5" t="s">
        <v>10482</v>
      </c>
      <c r="F1" s="5" t="s">
        <v>7</v>
      </c>
      <c r="G1" s="5" t="s">
        <v>5</v>
      </c>
      <c r="H1" s="5" t="s">
        <v>10483</v>
      </c>
      <c r="I1" s="5" t="s">
        <v>12</v>
      </c>
      <c r="J1" s="5" t="s">
        <v>10463</v>
      </c>
      <c r="K1" s="5" t="s">
        <v>10464</v>
      </c>
      <c r="L1" s="5" t="s">
        <v>10465</v>
      </c>
      <c r="M1" s="5" t="s">
        <v>10466</v>
      </c>
      <c r="N1" s="5" t="s">
        <v>10467</v>
      </c>
      <c r="O1" s="5" t="s">
        <v>10468</v>
      </c>
      <c r="P1" s="5" t="s">
        <v>13</v>
      </c>
      <c r="Q1" s="5" t="s">
        <v>14</v>
      </c>
      <c r="R1" s="5" t="s">
        <v>10484</v>
      </c>
      <c r="S1" s="5" t="s">
        <v>10455</v>
      </c>
      <c r="T1" s="5" t="s">
        <v>10456</v>
      </c>
      <c r="U1" s="5" t="s">
        <v>10473</v>
      </c>
      <c r="V1" s="6" t="s">
        <v>15</v>
      </c>
      <c r="W1" s="5" t="s">
        <v>10478</v>
      </c>
      <c r="X1" s="5" t="s">
        <v>10489</v>
      </c>
      <c r="Y1" s="5" t="s">
        <v>10490</v>
      </c>
      <c r="Z1" s="5" t="s">
        <v>10491</v>
      </c>
    </row>
    <row r="2" spans="1:26" x14ac:dyDescent="0.3">
      <c r="A2" t="s">
        <v>1098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93.5</v>
      </c>
      <c r="X2" s="7">
        <f>_xlfn.RANK.AVG(Table3[[#This Row],[Score]],Table3[Score],1)</f>
        <v>1</v>
      </c>
      <c r="Y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2" s="7">
        <f>_xlfn.RANK.AVG(Table3[[#This Row],[Score 2 ]],Table3[[Score 2 ]],1)</f>
        <v>1.5</v>
      </c>
    </row>
    <row r="3" spans="1:26" x14ac:dyDescent="0.3">
      <c r="A3" t="s">
        <v>263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3" s="7">
        <f>_xlfn.RANK.AVG(Table3[[#This Row],[Score]],Table3[Score],1)</f>
        <v>6</v>
      </c>
      <c r="Y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3" s="7">
        <f>_xlfn.RANK.AVG(Table3[[#This Row],[Score 2 ]],Table3[[Score 2 ]],1)</f>
        <v>1.5</v>
      </c>
    </row>
    <row r="4" spans="1:26" x14ac:dyDescent="0.3">
      <c r="A4" t="s">
        <v>636</v>
      </c>
      <c r="B4">
        <f>COUNTIFS(Table2[Sub-Sector],Table3[[#This Row],[Sub-Sector]])</f>
        <v>5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0.6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0.8</v>
      </c>
      <c r="J4" s="2">
        <f>COUNTIFS(Table2[Sub-Sector],Table3[[#This Row],[Sub-Sector]],Table2[% Away From Day Low],"&gt;=0.05")/Table3[[#This Row],[Count]]</f>
        <v>0.6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0.8</v>
      </c>
      <c r="O4" s="2">
        <f>COUNTIFS(Table2[Sub-Sector],Table3[[#This Row],[Sub-Sector]],Table2[% Away From Current Month High],"&lt;=0.05")/Table3[[#This Row],[Count]]</f>
        <v>0.8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111.5</v>
      </c>
      <c r="X4" s="7">
        <f>_xlfn.RANK.AVG(Table3[[#This Row],[Score]],Table3[Score],1)</f>
        <v>2</v>
      </c>
      <c r="Y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69.5</v>
      </c>
      <c r="Z4" s="7">
        <f>_xlfn.RANK.AVG(Table3[[#This Row],[Score 2 ]],Table3[[Score 2 ]],1)</f>
        <v>3</v>
      </c>
    </row>
    <row r="5" spans="1:26" x14ac:dyDescent="0.3">
      <c r="A5" t="s">
        <v>229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0.33333333333333331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0.33333333333333331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115.5</v>
      </c>
      <c r="X5" s="7">
        <f>_xlfn.RANK.AVG(Table3[[#This Row],[Score]],Table3[Score],1)</f>
        <v>3</v>
      </c>
      <c r="Y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80</v>
      </c>
      <c r="Z5" s="7">
        <f>_xlfn.RANK.AVG(Table3[[#This Row],[Score 2 ]],Table3[[Score 2 ]],1)</f>
        <v>4</v>
      </c>
    </row>
    <row r="6" spans="1:26" x14ac:dyDescent="0.3">
      <c r="A6" t="s">
        <v>83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0.5</v>
      </c>
      <c r="E6" s="2">
        <f>COUNTIFS(Table2[Sub-Sector],Table3[[#This Row],[Sub-Sector]],Table2[1M Return vs Nifty],"&gt;=5")/Table3[[#This Row],[Count]]</f>
        <v>0.5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0.5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0.5</v>
      </c>
      <c r="O6" s="2">
        <f>COUNTIFS(Table2[Sub-Sector],Table3[[#This Row],[Sub-Sector]],Table2[% Away From Current Month High],"&lt;=0.05")/Table3[[#This Row],[Count]]</f>
        <v>0.5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</v>
      </c>
      <c r="W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</v>
      </c>
      <c r="X6" s="7">
        <f>_xlfn.RANK.AVG(Table3[[#This Row],[Score]],Table3[Score],1)</f>
        <v>4</v>
      </c>
      <c r="Y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96.5</v>
      </c>
      <c r="Z6" s="7">
        <f>_xlfn.RANK.AVG(Table3[[#This Row],[Score 2 ]],Table3[[Score 2 ]],1)</f>
        <v>5</v>
      </c>
    </row>
    <row r="7" spans="1:26" x14ac:dyDescent="0.3">
      <c r="A7" t="s">
        <v>873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0.66666666666666663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0.33333333333333331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0.33333333333333331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</v>
      </c>
      <c r="X7" s="7">
        <f>_xlfn.RANK.AVG(Table3[[#This Row],[Score]],Table3[Score],1)</f>
        <v>5</v>
      </c>
      <c r="Y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7" s="7">
        <f>_xlfn.RANK.AVG(Table3[[#This Row],[Score 2 ]],Table3[[Score 2 ]],1)</f>
        <v>6</v>
      </c>
    </row>
    <row r="8" spans="1:26" x14ac:dyDescent="0.3">
      <c r="A8" t="s">
        <v>62</v>
      </c>
      <c r="B8">
        <f>COUNTIFS(Table2[Sub-Sector],Table3[[#This Row],[Sub-Sector]])</f>
        <v>5</v>
      </c>
      <c r="C8" s="2">
        <f>COUNTIFS(Table2[Sub-Sector],Table3[[#This Row],[Sub-Sector]],Table2[Uptrend],"Uptrend")/Table3[[#This Row],[Count]]</f>
        <v>0.8</v>
      </c>
      <c r="D8" s="2">
        <f>COUNTIFS(Table2[Sub-Sector],Table3[[#This Row],[Sub-Sector]],Table2[1W Return vs Nifty],"&gt;=5")/Table3[[#This Row],[Count]]</f>
        <v>0.8</v>
      </c>
      <c r="E8" s="2">
        <f>COUNTIFS(Table2[Sub-Sector],Table3[[#This Row],[Sub-Sector]],Table2[1M Return vs Nifty],"&gt;=5")/Table3[[#This Row],[Count]]</f>
        <v>1</v>
      </c>
      <c r="F8" s="2">
        <f>COUNTIFS(Table2[Sub-Sector],Table3[[#This Row],[Sub-Sector]],Table2[6M Return vs Nifty],"&gt;=10")/Table3[[#This Row],[Count]]</f>
        <v>0.8</v>
      </c>
      <c r="G8" s="2">
        <f>COUNTIFS(Table2[Sub-Sector],Table3[[#This Row],[Sub-Sector]],Table2[1Y Return vs Nifty],"&gt;=10")/Table3[[#This Row],[Count]]</f>
        <v>0.8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0.6</v>
      </c>
      <c r="J8" s="2">
        <f>COUNTIFS(Table2[Sub-Sector],Table3[[#This Row],[Sub-Sector]],Table2[% Away From Day Low],"&gt;=0.05")/Table3[[#This Row],[Count]]</f>
        <v>0.2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0.6</v>
      </c>
      <c r="N8" s="2">
        <f>COUNTIFS(Table2[Sub-Sector],Table3[[#This Row],[Sub-Sector]],Table2[% Away From Current Month Low],"&gt;=0.05")/Table3[[#This Row],[Count]]</f>
        <v>0.8</v>
      </c>
      <c r="O8" s="2">
        <f>COUNTIFS(Table2[Sub-Sector],Table3[[#This Row],[Sub-Sector]],Table2[% Away From Current Month High],"&lt;=0.05")/Table3[[#This Row],[Count]]</f>
        <v>0.4</v>
      </c>
      <c r="P8" s="2">
        <f>COUNTIFS(Table2[Sub-Sector],Table3[[#This Row],[Sub-Sector]],Table2[% Away From 52W High],"&lt;=10")/Table3[[#This Row],[Count]]</f>
        <v>0.8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0.6</v>
      </c>
      <c r="W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</v>
      </c>
      <c r="X8" s="7">
        <f>_xlfn.RANK.AVG(Table3[[#This Row],[Score]],Table3[Score],1)</f>
        <v>8</v>
      </c>
      <c r="Y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8" s="7">
        <f>_xlfn.RANK.AVG(Table3[[#This Row],[Score 2 ]],Table3[[Score 2 ]],1)</f>
        <v>7</v>
      </c>
    </row>
    <row r="9" spans="1:26" x14ac:dyDescent="0.3">
      <c r="A9" t="s">
        <v>156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0.66666666666666663</v>
      </c>
      <c r="E9" s="2">
        <f>COUNTIFS(Table2[Sub-Sector],Table3[[#This Row],[Sub-Sector]],Table2[1M Return vs Nifty],"&gt;=5")/Table3[[#This Row],[Count]]</f>
        <v>0.66666666666666663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0.66666666666666663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0.66666666666666663</v>
      </c>
      <c r="V9" s="2">
        <f>COUNTIFS(Table2[Sub-Sector],Table3[[#This Row],[Sub-Sector]],Table2[Sharpe Ratio],"&gt;=0.10")/Table3[[#This Row],[Count]]</f>
        <v>0.33333333333333331</v>
      </c>
      <c r="W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185.5</v>
      </c>
      <c r="X9" s="7">
        <f>_xlfn.RANK.AVG(Table3[[#This Row],[Score]],Table3[Score],1)</f>
        <v>7</v>
      </c>
      <c r="Y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9" s="7">
        <f>_xlfn.RANK.AVG(Table3[[#This Row],[Score 2 ]],Table3[[Score 2 ]],1)</f>
        <v>8</v>
      </c>
    </row>
    <row r="10" spans="1:26" x14ac:dyDescent="0.3">
      <c r="A10" t="s">
        <v>247</v>
      </c>
      <c r="B10">
        <f>COUNTIFS(Table2[Sub-Sector],Table3[[#This Row],[Sub-Sector]])</f>
        <v>7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0.2857142857142857</v>
      </c>
      <c r="E10" s="2">
        <f>COUNTIFS(Table2[Sub-Sector],Table3[[#This Row],[Sub-Sector]],Table2[1M Return vs Nifty],"&gt;=5")/Table3[[#This Row],[Count]]</f>
        <v>0.2857142857142857</v>
      </c>
      <c r="F10" s="2">
        <f>COUNTIFS(Table2[Sub-Sector],Table3[[#This Row],[Sub-Sector]],Table2[6M Return vs Nifty],"&gt;=10")/Table3[[#This Row],[Count]]</f>
        <v>0.8571428571428571</v>
      </c>
      <c r="G10" s="2">
        <f>COUNTIFS(Table2[Sub-Sector],Table3[[#This Row],[Sub-Sector]],Table2[1Y Return vs Nifty],"&gt;=10")/Table3[[#This Row],[Count]]</f>
        <v>0.8571428571428571</v>
      </c>
      <c r="H10" s="2">
        <f>COUNTIFS(Table2[Sub-Sector],Table3[[#This Row],[Sub-Sector]],Table2[RSI Exponential â€“ 14D],"&gt;=50")/Table3[[#This Row],[Count]]</f>
        <v>0.7142857142857143</v>
      </c>
      <c r="I10" s="2">
        <f>COUNTIFS(Table2[Sub-Sector],Table3[[#This Row],[Sub-Sector]],Table2[Relative Volume],"&gt;=1")/Table3[[#This Row],[Count]]</f>
        <v>0.5714285714285714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0.2857142857142857</v>
      </c>
      <c r="O10" s="2">
        <f>COUNTIFS(Table2[Sub-Sector],Table3[[#This Row],[Sub-Sector]],Table2[% Away From Current Month High],"&lt;=0.05")/Table3[[#This Row],[Count]]</f>
        <v>0.8571428571428571</v>
      </c>
      <c r="P10" s="2">
        <f>COUNTIFS(Table2[Sub-Sector],Table3[[#This Row],[Sub-Sector]],Table2[% Away From 52W High],"&lt;=10")/Table3[[#This Row],[Count]]</f>
        <v>0.8571428571428571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0.8571428571428571</v>
      </c>
      <c r="S10" s="2">
        <f>COUNTIFS(Table2[Sub-Sector],Table3[[#This Row],[Sub-Sector]],Table2[% Price above 50 EMA],"&gt;=0")/Table3[[#This Row],[Count]]</f>
        <v>0.8571428571428571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0.8571428571428571</v>
      </c>
      <c r="V10" s="2">
        <f>COUNTIFS(Table2[Sub-Sector],Table3[[#This Row],[Sub-Sector]],Table2[Sharpe Ratio],"&gt;=0.10")/Table3[[#This Row],[Count]]</f>
        <v>0.2857142857142857</v>
      </c>
      <c r="W1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10" s="7">
        <f>_xlfn.RANK.AVG(Table3[[#This Row],[Score]],Table3[Score],1)</f>
        <v>16</v>
      </c>
      <c r="Y1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0" s="7">
        <f>_xlfn.RANK.AVG(Table3[[#This Row],[Score 2 ]],Table3[[Score 2 ]],1)</f>
        <v>9</v>
      </c>
    </row>
    <row r="11" spans="1:26" x14ac:dyDescent="0.3">
      <c r="A11" t="s">
        <v>59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0.33333333333333331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0.66666666666666663</v>
      </c>
      <c r="G11" s="2">
        <f>COUNTIFS(Table2[Sub-Sector],Table3[[#This Row],[Sub-Sector]],Table2[1Y Return vs Nifty],"&gt;=10")/Table3[[#This Row],[Count]]</f>
        <v>0.66666666666666663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0.66666666666666663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0.66666666666666663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0.66666666666666663</v>
      </c>
      <c r="W1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</v>
      </c>
      <c r="X11" s="7">
        <f>_xlfn.RANK.AVG(Table3[[#This Row],[Score]],Table3[Score],1)</f>
        <v>9</v>
      </c>
      <c r="Y1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1" s="7">
        <f>_xlfn.RANK.AVG(Table3[[#This Row],[Score 2 ]],Table3[[Score 2 ]],1)</f>
        <v>10</v>
      </c>
    </row>
    <row r="12" spans="1:26" x14ac:dyDescent="0.3">
      <c r="A12" t="s">
        <v>150</v>
      </c>
      <c r="B12">
        <f>COUNTIFS(Table2[Sub-Sector],Table3[[#This Row],[Sub-Sector]])</f>
        <v>10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0.5</v>
      </c>
      <c r="E12" s="2">
        <f>COUNTIFS(Table2[Sub-Sector],Table3[[#This Row],[Sub-Sector]],Table2[1M Return vs Nifty],"&gt;=5")/Table3[[#This Row],[Count]]</f>
        <v>0.7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0.8</v>
      </c>
      <c r="I12" s="2">
        <f>COUNTIFS(Table2[Sub-Sector],Table3[[#This Row],[Sub-Sector]],Table2[Relative Volume],"&gt;=1")/Table3[[#This Row],[Count]]</f>
        <v>0.3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0.9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0.6</v>
      </c>
      <c r="N12" s="2">
        <f>COUNTIFS(Table2[Sub-Sector],Table3[[#This Row],[Sub-Sector]],Table2[% Away From Current Month Low],"&gt;=0.05")/Table3[[#This Row],[Count]]</f>
        <v>0.6</v>
      </c>
      <c r="O12" s="2">
        <f>COUNTIFS(Table2[Sub-Sector],Table3[[#This Row],[Sub-Sector]],Table2[% Away From Current Month High],"&lt;=0.05")/Table3[[#This Row],[Count]]</f>
        <v>0.6</v>
      </c>
      <c r="P12" s="2">
        <f>COUNTIFS(Table2[Sub-Sector],Table3[[#This Row],[Sub-Sector]],Table2[% Away From 52W High],"&lt;=10")/Table3[[#This Row],[Count]]</f>
        <v>0.8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0.9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0.8</v>
      </c>
      <c r="V12" s="2">
        <f>COUNTIFS(Table2[Sub-Sector],Table3[[#This Row],[Sub-Sector]],Table2[Sharpe Ratio],"&gt;=0.10")/Table3[[#This Row],[Count]]</f>
        <v>1</v>
      </c>
      <c r="W1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214.5</v>
      </c>
      <c r="X12" s="7">
        <f>_xlfn.RANK.AVG(Table3[[#This Row],[Score]],Table3[Score],1)</f>
        <v>11</v>
      </c>
      <c r="Y1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12" s="7">
        <f>_xlfn.RANK.AVG(Table3[[#This Row],[Score 2 ]],Table3[[Score 2 ]],1)</f>
        <v>11</v>
      </c>
    </row>
    <row r="13" spans="1:26" x14ac:dyDescent="0.3">
      <c r="A13" t="s">
        <v>455</v>
      </c>
      <c r="B13">
        <f>COUNTIFS(Table2[Sub-Sector],Table3[[#This Row],[Sub-Sector]])</f>
        <v>4</v>
      </c>
      <c r="C13" s="2">
        <f>COUNTIFS(Table2[Sub-Sector],Table3[[#This Row],[Sub-Sector]],Table2[Uptrend],"Uptrend")/Table3[[#This Row],[Count]]</f>
        <v>0.75</v>
      </c>
      <c r="D13" s="2">
        <f>COUNTIFS(Table2[Sub-Sector],Table3[[#This Row],[Sub-Sector]],Table2[1W Return vs Nifty],"&gt;=5")/Table3[[#This Row],[Count]]</f>
        <v>0.25</v>
      </c>
      <c r="E13" s="2">
        <f>COUNTIFS(Table2[Sub-Sector],Table3[[#This Row],[Sub-Sector]],Table2[1M Return vs Nifty],"&gt;=5")/Table3[[#This Row],[Count]]</f>
        <v>0.5</v>
      </c>
      <c r="F13" s="2">
        <f>COUNTIFS(Table2[Sub-Sector],Table3[[#This Row],[Sub-Sector]],Table2[6M Return vs Nifty],"&gt;=10")/Table3[[#This Row],[Count]]</f>
        <v>0.75</v>
      </c>
      <c r="G13" s="2">
        <f>COUNTIFS(Table2[Sub-Sector],Table3[[#This Row],[Sub-Sector]],Table2[1Y Return vs Nifty],"&gt;=10")/Table3[[#This Row],[Count]]</f>
        <v>0.75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0.75</v>
      </c>
      <c r="J13" s="2">
        <f>COUNTIFS(Table2[Sub-Sector],Table3[[#This Row],[Sub-Sector]],Table2[% Away From Day Low],"&gt;=0.05")/Table3[[#This Row],[Count]]</f>
        <v>0.25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0.25</v>
      </c>
      <c r="M13" s="2">
        <f>COUNTIFS(Table2[Sub-Sector],Table3[[#This Row],[Sub-Sector]],Table2[% Away From Current Week High],"&lt;=0.05")/Table3[[#This Row],[Count]]</f>
        <v>0.75</v>
      </c>
      <c r="N13" s="2">
        <f>COUNTIFS(Table2[Sub-Sector],Table3[[#This Row],[Sub-Sector]],Table2[% Away From Current Month Low],"&gt;=0.05")/Table3[[#This Row],[Count]]</f>
        <v>0.5</v>
      </c>
      <c r="O13" s="2">
        <f>COUNTIFS(Table2[Sub-Sector],Table3[[#This Row],[Sub-Sector]],Table2[% Away From Current Month High],"&lt;=0.05")/Table3[[#This Row],[Count]]</f>
        <v>0.75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0.75</v>
      </c>
      <c r="V13" s="2">
        <f>COUNTIFS(Table2[Sub-Sector],Table3[[#This Row],[Sub-Sector]],Table2[Sharpe Ratio],"&gt;=0.10")/Table3[[#This Row],[Count]]</f>
        <v>0.5</v>
      </c>
      <c r="W1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13" s="7">
        <f>_xlfn.RANK.AVG(Table3[[#This Row],[Score]],Table3[Score],1)</f>
        <v>23</v>
      </c>
      <c r="Y1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13" s="7">
        <f>_xlfn.RANK.AVG(Table3[[#This Row],[Score 2 ]],Table3[[Score 2 ]],1)</f>
        <v>12</v>
      </c>
    </row>
    <row r="14" spans="1:26" x14ac:dyDescent="0.3">
      <c r="A14" t="s">
        <v>487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4" s="7">
        <f>_xlfn.RANK.AVG(Table3[[#This Row],[Score]],Table3[Score],1)</f>
        <v>18</v>
      </c>
      <c r="Y1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4" s="7">
        <f>_xlfn.RANK.AVG(Table3[[#This Row],[Score 2 ]],Table3[[Score 2 ]],1)</f>
        <v>15.5</v>
      </c>
    </row>
    <row r="15" spans="1:26" x14ac:dyDescent="0.3">
      <c r="A15" t="s">
        <v>1200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</v>
      </c>
      <c r="O15" s="2">
        <f>COUNTIFS(Table2[Sub-Sector],Table3[[#This Row],[Sub-Sector]],Table2[% Away From Current Month High],"&lt;=0.05")/Table3[[#This Row],[Count]]</f>
        <v>0</v>
      </c>
      <c r="P15" s="2">
        <f>COUNTIFS(Table2[Sub-Sector],Table3[[#This Row],[Sub-Sector]],Table2[% Away From 52W High],"&lt;=10")/Table3[[#This Row],[Count]]</f>
        <v>0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5" s="7">
        <f>_xlfn.RANK.AVG(Table3[[#This Row],[Score]],Table3[Score],1)</f>
        <v>18</v>
      </c>
      <c r="Y1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5" s="7">
        <f>_xlfn.RANK.AVG(Table3[[#This Row],[Score 2 ]],Table3[[Score 2 ]],1)</f>
        <v>15.5</v>
      </c>
    </row>
    <row r="16" spans="1:26" x14ac:dyDescent="0.3">
      <c r="A16" t="s">
        <v>1329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6" s="7">
        <f>_xlfn.RANK.AVG(Table3[[#This Row],[Score]],Table3[Score],1)</f>
        <v>18</v>
      </c>
      <c r="Y1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6" s="7">
        <f>_xlfn.RANK.AVG(Table3[[#This Row],[Score 2 ]],Table3[[Score 2 ]],1)</f>
        <v>15.5</v>
      </c>
    </row>
    <row r="17" spans="1:26" x14ac:dyDescent="0.3">
      <c r="A17" t="s">
        <v>92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17" s="7">
        <f>_xlfn.RANK.AVG(Table3[[#This Row],[Score]],Table3[Score],1)</f>
        <v>43.5</v>
      </c>
      <c r="Y1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7" s="7">
        <f>_xlfn.RANK.AVG(Table3[[#This Row],[Score 2 ]],Table3[[Score 2 ]],1)</f>
        <v>15.5</v>
      </c>
    </row>
    <row r="18" spans="1:26" x14ac:dyDescent="0.3">
      <c r="A18" t="s">
        <v>161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18" s="7">
        <f>_xlfn.RANK.AVG(Table3[[#This Row],[Score]],Table3[Score],1)</f>
        <v>43.5</v>
      </c>
      <c r="Y1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8" s="7">
        <f>_xlfn.RANK.AVG(Table3[[#This Row],[Score 2 ]],Table3[[Score 2 ]],1)</f>
        <v>15.5</v>
      </c>
    </row>
    <row r="19" spans="1:26" x14ac:dyDescent="0.3">
      <c r="A19" t="s">
        <v>568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0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19" s="7">
        <f>_xlfn.RANK.AVG(Table3[[#This Row],[Score]],Table3[Score],1)</f>
        <v>70.5</v>
      </c>
      <c r="Y1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9" s="7">
        <f>_xlfn.RANK.AVG(Table3[[#This Row],[Score 2 ]],Table3[[Score 2 ]],1)</f>
        <v>15.5</v>
      </c>
    </row>
    <row r="20" spans="1:26" x14ac:dyDescent="0.3">
      <c r="A20" t="s">
        <v>876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0.5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0.5</v>
      </c>
      <c r="I20" s="2">
        <f>COUNTIFS(Table2[Sub-Sector],Table3[[#This Row],[Sub-Sector]],Table2[Relative Volume],"&gt;=1")/Table3[[#This Row],[Count]]</f>
        <v>0.5</v>
      </c>
      <c r="J20" s="2">
        <f>COUNTIFS(Table2[Sub-Sector],Table3[[#This Row],[Sub-Sector]],Table2[% Away From Day Low],"&gt;=0.05")/Table3[[#This Row],[Count]]</f>
        <v>0.5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0.5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0.5</v>
      </c>
      <c r="V20" s="2">
        <f>COUNTIFS(Table2[Sub-Sector],Table3[[#This Row],[Sub-Sector]],Table2[Sharpe Ratio],"&gt;=0.10")/Table3[[#This Row],[Count]]</f>
        <v>1</v>
      </c>
      <c r="W2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</v>
      </c>
      <c r="X20" s="7">
        <f>_xlfn.RANK.AVG(Table3[[#This Row],[Score]],Table3[Score],1)</f>
        <v>10</v>
      </c>
      <c r="Y2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0" s="7">
        <f>_xlfn.RANK.AVG(Table3[[#This Row],[Score 2 ]],Table3[[Score 2 ]],1)</f>
        <v>20</v>
      </c>
    </row>
    <row r="21" spans="1:26" x14ac:dyDescent="0.3">
      <c r="A21" t="s">
        <v>866</v>
      </c>
      <c r="B21">
        <f>COUNTIFS(Table2[Sub-Sector],Table3[[#This Row],[Sub-Sector]])</f>
        <v>2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0.5</v>
      </c>
      <c r="E21" s="2">
        <f>COUNTIFS(Table2[Sub-Sector],Table3[[#This Row],[Sub-Sector]],Table2[1M Return vs Nifty],"&gt;=5")/Table3[[#This Row],[Count]]</f>
        <v>0.5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0.5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0.5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0.5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0.5</v>
      </c>
      <c r="V21" s="2">
        <f>COUNTIFS(Table2[Sub-Sector],Table3[[#This Row],[Sub-Sector]],Table2[Sharpe Ratio],"&gt;=0.10")/Table3[[#This Row],[Count]]</f>
        <v>0.5</v>
      </c>
      <c r="W2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21" s="7">
        <f>_xlfn.RANK.AVG(Table3[[#This Row],[Score]],Table3[Score],1)</f>
        <v>12</v>
      </c>
      <c r="Y2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1" s="7">
        <f>_xlfn.RANK.AVG(Table3[[#This Row],[Score 2 ]],Table3[[Score 2 ]],1)</f>
        <v>20</v>
      </c>
    </row>
    <row r="22" spans="1:26" x14ac:dyDescent="0.3">
      <c r="A22" t="s">
        <v>330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0.5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0.5</v>
      </c>
      <c r="W2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22" s="7">
        <f>_xlfn.RANK.AVG(Table3[[#This Row],[Score]],Table3[Score],1)</f>
        <v>26.5</v>
      </c>
      <c r="Y2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2" s="7">
        <f>_xlfn.RANK.AVG(Table3[[#This Row],[Score 2 ]],Table3[[Score 2 ]],1)</f>
        <v>20</v>
      </c>
    </row>
    <row r="23" spans="1:26" x14ac:dyDescent="0.3">
      <c r="A23" t="s">
        <v>117</v>
      </c>
      <c r="B23">
        <f>COUNTIFS(Table2[Sub-Sector],Table3[[#This Row],[Sub-Sector]])</f>
        <v>7</v>
      </c>
      <c r="C23" s="2">
        <f>COUNTIFS(Table2[Sub-Sector],Table3[[#This Row],[Sub-Sector]],Table2[Uptrend],"Uptrend")/Table3[[#This Row],[Count]]</f>
        <v>0.8571428571428571</v>
      </c>
      <c r="D23" s="2">
        <f>COUNTIFS(Table2[Sub-Sector],Table3[[#This Row],[Sub-Sector]],Table2[1W Return vs Nifty],"&gt;=5")/Table3[[#This Row],[Count]]</f>
        <v>0.7142857142857143</v>
      </c>
      <c r="E23" s="2">
        <f>COUNTIFS(Table2[Sub-Sector],Table3[[#This Row],[Sub-Sector]],Table2[1M Return vs Nifty],"&gt;=5")/Table3[[#This Row],[Count]]</f>
        <v>0.5714285714285714</v>
      </c>
      <c r="F23" s="2">
        <f>COUNTIFS(Table2[Sub-Sector],Table3[[#This Row],[Sub-Sector]],Table2[6M Return vs Nifty],"&gt;=10")/Table3[[#This Row],[Count]]</f>
        <v>0.8571428571428571</v>
      </c>
      <c r="G23" s="2">
        <f>COUNTIFS(Table2[Sub-Sector],Table3[[#This Row],[Sub-Sector]],Table2[1Y Return vs Nifty],"&gt;=10")/Table3[[#This Row],[Count]]</f>
        <v>0.8571428571428571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0.42857142857142855</v>
      </c>
      <c r="J23" s="2">
        <f>COUNTIFS(Table2[Sub-Sector],Table3[[#This Row],[Sub-Sector]],Table2[% Away From Day Low],"&gt;=0.05")/Table3[[#This Row],[Count]]</f>
        <v>0.2857142857142857</v>
      </c>
      <c r="K23" s="2">
        <f>COUNTIFS(Table2[Sub-Sector],Table3[[#This Row],[Sub-Sector]],Table2[% Away From Day High],"&lt;=0.05")/Table3[[#This Row],[Count]]</f>
        <v>0.7142857142857143</v>
      </c>
      <c r="L23" s="2">
        <f>COUNTIFS(Table2[Sub-Sector],Table3[[#This Row],[Sub-Sector]],Table2[% Away From Current Week Low],"&gt;=0.05")/Table3[[#This Row],[Count]]</f>
        <v>0.2857142857142857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0.8571428571428571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0.7142857142857143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0.8571428571428571</v>
      </c>
      <c r="T23" s="2">
        <f>COUNTIFS(Table2[Sub-Sector],Table3[[#This Row],[Sub-Sector]],Table2[% Price above 200 EMA],"&gt;=0")/Table3[[#This Row],[Count]]</f>
        <v>0.8571428571428571</v>
      </c>
      <c r="U23" s="2">
        <f>COUNTIFS(Table2[Sub-Sector],Table3[[#This Row],[Sub-Sector]],Table2[Rate of Change - Zone],"Positive")/Table3[[#This Row],[Count]]</f>
        <v>0.8571428571428571</v>
      </c>
      <c r="V23" s="2">
        <f>COUNTIFS(Table2[Sub-Sector],Table3[[#This Row],[Sub-Sector]],Table2[Sharpe Ratio],"&gt;=0.10")/Table3[[#This Row],[Count]]</f>
        <v>0.8571428571428571</v>
      </c>
      <c r="W2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23" s="7">
        <f>_xlfn.RANK.AVG(Table3[[#This Row],[Score]],Table3[Score],1)</f>
        <v>14</v>
      </c>
      <c r="Y2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3" s="7">
        <f>_xlfn.RANK.AVG(Table3[[#This Row],[Score 2 ]],Table3[[Score 2 ]],1)</f>
        <v>22</v>
      </c>
    </row>
    <row r="24" spans="1:26" x14ac:dyDescent="0.3">
      <c r="A24" t="s">
        <v>143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0.33333333333333331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0.33333333333333331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0.33333333333333331</v>
      </c>
      <c r="W2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24" s="7">
        <f>_xlfn.RANK.AVG(Table3[[#This Row],[Score]],Table3[Score],1)</f>
        <v>33</v>
      </c>
      <c r="Y2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4" s="7">
        <f>_xlfn.RANK.AVG(Table3[[#This Row],[Score 2 ]],Table3[[Score 2 ]],1)</f>
        <v>23</v>
      </c>
    </row>
    <row r="25" spans="1:26" x14ac:dyDescent="0.3">
      <c r="A25" t="s">
        <v>1474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0.5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0.5</v>
      </c>
      <c r="W2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25" s="7">
        <f>_xlfn.RANK.AVG(Table3[[#This Row],[Score]],Table3[Score],1)</f>
        <v>13</v>
      </c>
      <c r="Y2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5" s="7">
        <f>_xlfn.RANK.AVG(Table3[[#This Row],[Score 2 ]],Table3[[Score 2 ]],1)</f>
        <v>24</v>
      </c>
    </row>
    <row r="26" spans="1:26" x14ac:dyDescent="0.3">
      <c r="A26" t="s">
        <v>333</v>
      </c>
      <c r="B26">
        <f>COUNTIFS(Table2[Sub-Sector],Table3[[#This Row],[Sub-Sector]])</f>
        <v>10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0.1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0.7</v>
      </c>
      <c r="G26" s="2">
        <f>COUNTIFS(Table2[Sub-Sector],Table3[[#This Row],[Sub-Sector]],Table2[1Y Return vs Nifty],"&gt;=10")/Table3[[#This Row],[Count]]</f>
        <v>0.8</v>
      </c>
      <c r="H26" s="2">
        <f>COUNTIFS(Table2[Sub-Sector],Table3[[#This Row],[Sub-Sector]],Table2[RSI Exponential â€“ 14D],"&gt;=50")/Table3[[#This Row],[Count]]</f>
        <v>0.8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0.7</v>
      </c>
      <c r="L26" s="2">
        <f>COUNTIFS(Table2[Sub-Sector],Table3[[#This Row],[Sub-Sector]],Table2[% Away From Current Week Low],"&gt;=0.05")/Table3[[#This Row],[Count]]</f>
        <v>0.1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0.2</v>
      </c>
      <c r="O26" s="2">
        <f>COUNTIFS(Table2[Sub-Sector],Table3[[#This Row],[Sub-Sector]],Table2[% Away From Current Month High],"&lt;=0.05")/Table3[[#This Row],[Count]]</f>
        <v>0.7</v>
      </c>
      <c r="P26" s="2">
        <f>COUNTIFS(Table2[Sub-Sector],Table3[[#This Row],[Sub-Sector]],Table2[% Away From 52W High],"&lt;=10")/Table3[[#This Row],[Count]]</f>
        <v>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0.7</v>
      </c>
      <c r="V26" s="2">
        <f>COUNTIFS(Table2[Sub-Sector],Table3[[#This Row],[Sub-Sector]],Table2[Sharpe Ratio],"&gt;=0.10")/Table3[[#This Row],[Count]]</f>
        <v>0.2</v>
      </c>
      <c r="W2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6" s="7">
        <f>_xlfn.RANK.AVG(Table3[[#This Row],[Score]],Table3[Score],1)</f>
        <v>22</v>
      </c>
      <c r="Y2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6" s="7">
        <f>_xlfn.RANK.AVG(Table3[[#This Row],[Score 2 ]],Table3[[Score 2 ]],1)</f>
        <v>25</v>
      </c>
    </row>
    <row r="27" spans="1:26" x14ac:dyDescent="0.3">
      <c r="A27" t="s">
        <v>125</v>
      </c>
      <c r="B27">
        <f>COUNTIFS(Table2[Sub-Sector],Table3[[#This Row],[Sub-Sector]])</f>
        <v>6</v>
      </c>
      <c r="C27" s="2">
        <f>COUNTIFS(Table2[Sub-Sector],Table3[[#This Row],[Sub-Sector]],Table2[Uptrend],"Uptrend")/Table3[[#This Row],[Count]]</f>
        <v>0.83333333333333337</v>
      </c>
      <c r="D27" s="2">
        <f>COUNTIFS(Table2[Sub-Sector],Table3[[#This Row],[Sub-Sector]],Table2[1W Return vs Nifty],"&gt;=5")/Table3[[#This Row],[Count]]</f>
        <v>0.16666666666666666</v>
      </c>
      <c r="E27" s="2">
        <f>COUNTIFS(Table2[Sub-Sector],Table3[[#This Row],[Sub-Sector]],Table2[1M Return vs Nifty],"&gt;=5")/Table3[[#This Row],[Count]]</f>
        <v>0.66666666666666663</v>
      </c>
      <c r="F27" s="2">
        <f>COUNTIFS(Table2[Sub-Sector],Table3[[#This Row],[Sub-Sector]],Table2[6M Return vs Nifty],"&gt;=10")/Table3[[#This Row],[Count]]</f>
        <v>0.66666666666666663</v>
      </c>
      <c r="G27" s="2">
        <f>COUNTIFS(Table2[Sub-Sector],Table3[[#This Row],[Sub-Sector]],Table2[1Y Return vs Nifty],"&gt;=10")/Table3[[#This Row],[Count]]</f>
        <v>0.5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0.16666666666666666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0.33333333333333331</v>
      </c>
      <c r="O27" s="2">
        <f>COUNTIFS(Table2[Sub-Sector],Table3[[#This Row],[Sub-Sector]],Table2[% Away From Current Month High],"&lt;=0.05")/Table3[[#This Row],[Count]]</f>
        <v>0.66666666666666663</v>
      </c>
      <c r="P27" s="2">
        <f>COUNTIFS(Table2[Sub-Sector],Table3[[#This Row],[Sub-Sector]],Table2[% Away From 52W High],"&lt;=10")/Table3[[#This Row],[Count]]</f>
        <v>0.66666666666666663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1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0.5</v>
      </c>
      <c r="W2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27" s="7">
        <f>_xlfn.RANK.AVG(Table3[[#This Row],[Score]],Table3[Score],1)</f>
        <v>24.5</v>
      </c>
      <c r="Y2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7" s="7">
        <f>_xlfn.RANK.AVG(Table3[[#This Row],[Score 2 ]],Table3[[Score 2 ]],1)</f>
        <v>26</v>
      </c>
    </row>
    <row r="28" spans="1:26" x14ac:dyDescent="0.3">
      <c r="A28" t="s">
        <v>624</v>
      </c>
      <c r="B28">
        <f>COUNTIFS(Table2[Sub-Sector],Table3[[#This Row],[Sub-Sector]])</f>
        <v>4</v>
      </c>
      <c r="C28" s="2">
        <f>COUNTIFS(Table2[Sub-Sector],Table3[[#This Row],[Sub-Sector]],Table2[Uptrend],"Uptrend")/Table3[[#This Row],[Count]]</f>
        <v>0.5</v>
      </c>
      <c r="D28" s="2">
        <f>COUNTIFS(Table2[Sub-Sector],Table3[[#This Row],[Sub-Sector]],Table2[1W Return vs Nifty],"&gt;=5")/Table3[[#This Row],[Count]]</f>
        <v>0.5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0.75</v>
      </c>
      <c r="G28" s="2">
        <f>COUNTIFS(Table2[Sub-Sector],Table3[[#This Row],[Sub-Sector]],Table2[1Y Return vs Nifty],"&gt;=10")/Table3[[#This Row],[Count]]</f>
        <v>0.75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0.25</v>
      </c>
      <c r="J28" s="2">
        <f>COUNTIFS(Table2[Sub-Sector],Table3[[#This Row],[Sub-Sector]],Table2[% Away From Day Low],"&gt;=0.05")/Table3[[#This Row],[Count]]</f>
        <v>0.25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0.25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0.75</v>
      </c>
      <c r="T28" s="2">
        <f>COUNTIFS(Table2[Sub-Sector],Table3[[#This Row],[Sub-Sector]],Table2[% Price above 200 EMA],"&gt;=0")/Table3[[#This Row],[Count]]</f>
        <v>0.75</v>
      </c>
      <c r="U28" s="2">
        <f>COUNTIFS(Table2[Sub-Sector],Table3[[#This Row],[Sub-Sector]],Table2[Rate of Change - Zone],"Positive")/Table3[[#This Row],[Count]]</f>
        <v>1</v>
      </c>
      <c r="V28" s="2">
        <f>COUNTIFS(Table2[Sub-Sector],Table3[[#This Row],[Sub-Sector]],Table2[Sharpe Ratio],"&gt;=0.10")/Table3[[#This Row],[Count]]</f>
        <v>0.25</v>
      </c>
      <c r="W2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28" s="7">
        <f>_xlfn.RANK.AVG(Table3[[#This Row],[Score]],Table3[Score],1)</f>
        <v>30</v>
      </c>
      <c r="Y2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8" s="7">
        <f>_xlfn.RANK.AVG(Table3[[#This Row],[Score 2 ]],Table3[[Score 2 ]],1)</f>
        <v>27</v>
      </c>
    </row>
    <row r="29" spans="1:26" x14ac:dyDescent="0.3">
      <c r="A29" t="s">
        <v>692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0.33333333333333331</v>
      </c>
      <c r="E29" s="2">
        <f>COUNTIFS(Table2[Sub-Sector],Table3[[#This Row],[Sub-Sector]],Table2[1M Return vs Nifty],"&gt;=5")/Table3[[#This Row],[Count]]</f>
        <v>0.66666666666666663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0.66666666666666663</v>
      </c>
      <c r="I29" s="2">
        <f>COUNTIFS(Table2[Sub-Sector],Table3[[#This Row],[Sub-Sector]],Table2[Relative Volume],"&gt;=1")/Table3[[#This Row],[Count]]</f>
        <v>0.66666666666666663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0.33333333333333331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0.33333333333333331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0.33333333333333331</v>
      </c>
      <c r="V29" s="2">
        <f>COUNTIFS(Table2[Sub-Sector],Table3[[#This Row],[Sub-Sector]],Table2[Sharpe Ratio],"&gt;=0.10")/Table3[[#This Row],[Count]]</f>
        <v>0.66666666666666663</v>
      </c>
      <c r="W2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9" s="7">
        <f>_xlfn.RANK.AVG(Table3[[#This Row],[Score]],Table3[Score],1)</f>
        <v>15</v>
      </c>
      <c r="Y2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9" s="7">
        <f>_xlfn.RANK.AVG(Table3[[#This Row],[Score 2 ]],Table3[[Score 2 ]],1)</f>
        <v>28</v>
      </c>
    </row>
    <row r="30" spans="1:26" x14ac:dyDescent="0.3">
      <c r="A30" t="s">
        <v>1151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0.66666666666666663</v>
      </c>
      <c r="D30" s="2">
        <f>COUNTIFS(Table2[Sub-Sector],Table3[[#This Row],[Sub-Sector]],Table2[1W Return vs Nifty],"&gt;=5")/Table3[[#This Row],[Count]]</f>
        <v>0.33333333333333331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0.66666666666666663</v>
      </c>
      <c r="G30" s="2">
        <f>COUNTIFS(Table2[Sub-Sector],Table3[[#This Row],[Sub-Sector]],Table2[1Y Return vs Nifty],"&gt;=10")/Table3[[#This Row],[Count]]</f>
        <v>0.66666666666666663</v>
      </c>
      <c r="H30" s="2">
        <f>COUNTIFS(Table2[Sub-Sector],Table3[[#This Row],[Sub-Sector]],Table2[RSI Exponential â€“ 14D],"&gt;=50")/Table3[[#This Row],[Count]]</f>
        <v>0.66666666666666663</v>
      </c>
      <c r="I30" s="2">
        <f>COUNTIFS(Table2[Sub-Sector],Table3[[#This Row],[Sub-Sector]],Table2[Relative Volume],"&gt;=1")/Table3[[#This Row],[Count]]</f>
        <v>0.66666666666666663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0.66666666666666663</v>
      </c>
      <c r="O30" s="2">
        <f>COUNTIFS(Table2[Sub-Sector],Table3[[#This Row],[Sub-Sector]],Table2[% Away From Current Month High],"&lt;=0.05")/Table3[[#This Row],[Count]]</f>
        <v>0.33333333333333331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0.66666666666666663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0.66666666666666663</v>
      </c>
      <c r="U30" s="2">
        <f>COUNTIFS(Table2[Sub-Sector],Table3[[#This Row],[Sub-Sector]],Table2[Rate of Change - Zone],"Positive")/Table3[[#This Row],[Count]]</f>
        <v>0.66666666666666663</v>
      </c>
      <c r="V30" s="2">
        <f>COUNTIFS(Table2[Sub-Sector],Table3[[#This Row],[Sub-Sector]],Table2[Sharpe Ratio],"&gt;=0.10")/Table3[[#This Row],[Count]]</f>
        <v>0.33333333333333331</v>
      </c>
      <c r="W3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30" s="7">
        <f>_xlfn.RANK.AVG(Table3[[#This Row],[Score]],Table3[Score],1)</f>
        <v>56</v>
      </c>
      <c r="Y3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0" s="7">
        <f>_xlfn.RANK.AVG(Table3[[#This Row],[Score 2 ]],Table3[[Score 2 ]],1)</f>
        <v>29</v>
      </c>
    </row>
    <row r="31" spans="1:26" x14ac:dyDescent="0.3">
      <c r="A31" t="s">
        <v>46</v>
      </c>
      <c r="B31">
        <f>COUNTIFS(Table2[Sub-Sector],Table3[[#This Row],[Sub-Sector]])</f>
        <v>27</v>
      </c>
      <c r="C31" s="2">
        <f>COUNTIFS(Table2[Sub-Sector],Table3[[#This Row],[Sub-Sector]],Table2[Uptrend],"Uptrend")/Table3[[#This Row],[Count]]</f>
        <v>0.85185185185185186</v>
      </c>
      <c r="D31" s="2">
        <f>COUNTIFS(Table2[Sub-Sector],Table3[[#This Row],[Sub-Sector]],Table2[1W Return vs Nifty],"&gt;=5")/Table3[[#This Row],[Count]]</f>
        <v>0.25925925925925924</v>
      </c>
      <c r="E31" s="2">
        <f>COUNTIFS(Table2[Sub-Sector],Table3[[#This Row],[Sub-Sector]],Table2[1M Return vs Nifty],"&gt;=5")/Table3[[#This Row],[Count]]</f>
        <v>0.59259259259259256</v>
      </c>
      <c r="F31" s="2">
        <f>COUNTIFS(Table2[Sub-Sector],Table3[[#This Row],[Sub-Sector]],Table2[6M Return vs Nifty],"&gt;=10")/Table3[[#This Row],[Count]]</f>
        <v>0.7407407407407407</v>
      </c>
      <c r="G31" s="2">
        <f>COUNTIFS(Table2[Sub-Sector],Table3[[#This Row],[Sub-Sector]],Table2[1Y Return vs Nifty],"&gt;=10")/Table3[[#This Row],[Count]]</f>
        <v>0.85185185185185186</v>
      </c>
      <c r="H31" s="2">
        <f>COUNTIFS(Table2[Sub-Sector],Table3[[#This Row],[Sub-Sector]],Table2[RSI Exponential â€“ 14D],"&gt;=50")/Table3[[#This Row],[Count]]</f>
        <v>0.81481481481481477</v>
      </c>
      <c r="I31" s="2">
        <f>COUNTIFS(Table2[Sub-Sector],Table3[[#This Row],[Sub-Sector]],Table2[Relative Volume],"&gt;=1")/Table3[[#This Row],[Count]]</f>
        <v>0.37037037037037035</v>
      </c>
      <c r="J31" s="2">
        <f>COUNTIFS(Table2[Sub-Sector],Table3[[#This Row],[Sub-Sector]],Table2[% Away From Day Low],"&gt;=0.05")/Table3[[#This Row],[Count]]</f>
        <v>7.407407407407407E-2</v>
      </c>
      <c r="K31" s="2">
        <f>COUNTIFS(Table2[Sub-Sector],Table3[[#This Row],[Sub-Sector]],Table2[% Away From Day High],"&lt;=0.05")/Table3[[#This Row],[Count]]</f>
        <v>0.85185185185185186</v>
      </c>
      <c r="L31" s="2">
        <f>COUNTIFS(Table2[Sub-Sector],Table3[[#This Row],[Sub-Sector]],Table2[% Away From Current Week Low],"&gt;=0.05")/Table3[[#This Row],[Count]]</f>
        <v>3.7037037037037035E-2</v>
      </c>
      <c r="M31" s="2">
        <f>COUNTIFS(Table2[Sub-Sector],Table3[[#This Row],[Sub-Sector]],Table2[% Away From Current Week High],"&lt;=0.05")/Table3[[#This Row],[Count]]</f>
        <v>0.96296296296296291</v>
      </c>
      <c r="N31" s="2">
        <f>COUNTIFS(Table2[Sub-Sector],Table3[[#This Row],[Sub-Sector]],Table2[% Away From Current Month Low],"&gt;=0.05")/Table3[[#This Row],[Count]]</f>
        <v>0.51851851851851849</v>
      </c>
      <c r="O31" s="2">
        <f>COUNTIFS(Table2[Sub-Sector],Table3[[#This Row],[Sub-Sector]],Table2[% Away From Current Month High],"&lt;=0.05")/Table3[[#This Row],[Count]]</f>
        <v>0.70370370370370372</v>
      </c>
      <c r="P31" s="2">
        <f>COUNTIFS(Table2[Sub-Sector],Table3[[#This Row],[Sub-Sector]],Table2[% Away From 52W High],"&lt;=10")/Table3[[#This Row],[Count]]</f>
        <v>0.62962962962962965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0.81481481481481477</v>
      </c>
      <c r="S31" s="2">
        <f>COUNTIFS(Table2[Sub-Sector],Table3[[#This Row],[Sub-Sector]],Table2[% Price above 50 EMA],"&gt;=0")/Table3[[#This Row],[Count]]</f>
        <v>0.88888888888888884</v>
      </c>
      <c r="T31" s="2">
        <f>COUNTIFS(Table2[Sub-Sector],Table3[[#This Row],[Sub-Sector]],Table2[% Price above 200 EMA],"&gt;=0")/Table3[[#This Row],[Count]]</f>
        <v>0.96296296296296291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0.66666666666666663</v>
      </c>
      <c r="W3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1" s="7">
        <f>_xlfn.RANK.AVG(Table3[[#This Row],[Score]],Table3[Score],1)</f>
        <v>26.5</v>
      </c>
      <c r="Y3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1" s="7">
        <f>_xlfn.RANK.AVG(Table3[[#This Row],[Score 2 ]],Table3[[Score 2 ]],1)</f>
        <v>30</v>
      </c>
    </row>
    <row r="32" spans="1:26" x14ac:dyDescent="0.3">
      <c r="A32" t="s">
        <v>171</v>
      </c>
      <c r="B32">
        <f>COUNTIFS(Table2[Sub-Sector],Table3[[#This Row],[Sub-Sector]])</f>
        <v>2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0.5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0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0.5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1</v>
      </c>
      <c r="V32" s="2">
        <f>COUNTIFS(Table2[Sub-Sector],Table3[[#This Row],[Sub-Sector]],Table2[Sharpe Ratio],"&gt;=0.10")/Table3[[#This Row],[Count]]</f>
        <v>0</v>
      </c>
      <c r="W3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32" s="7">
        <f>_xlfn.RANK.AVG(Table3[[#This Row],[Score]],Table3[Score],1)</f>
        <v>34</v>
      </c>
      <c r="Y3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2" s="7">
        <f>_xlfn.RANK.AVG(Table3[[#This Row],[Score 2 ]],Table3[[Score 2 ]],1)</f>
        <v>31.5</v>
      </c>
    </row>
    <row r="33" spans="1:26" x14ac:dyDescent="0.3">
      <c r="A33" t="s">
        <v>916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0.66666666666666663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0.66666666666666663</v>
      </c>
      <c r="F33" s="2">
        <f>COUNTIFS(Table2[Sub-Sector],Table3[[#This Row],[Sub-Sector]],Table2[6M Return vs Nifty],"&gt;=10")/Table3[[#This Row],[Count]]</f>
        <v>0.33333333333333331</v>
      </c>
      <c r="G33" s="2">
        <f>COUNTIFS(Table2[Sub-Sector],Table3[[#This Row],[Sub-Sector]],Table2[1Y Return vs Nifty],"&gt;=10")/Table3[[#This Row],[Count]]</f>
        <v>0.33333333333333331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1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0.33333333333333331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0.33333333333333331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0.66666666666666663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0</v>
      </c>
      <c r="W3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33" s="7">
        <f>_xlfn.RANK.AVG(Table3[[#This Row],[Score]],Table3[Score],1)</f>
        <v>52</v>
      </c>
      <c r="Y3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3" s="7">
        <f>_xlfn.RANK.AVG(Table3[[#This Row],[Score 2 ]],Table3[[Score 2 ]],1)</f>
        <v>31.5</v>
      </c>
    </row>
    <row r="34" spans="1:26" x14ac:dyDescent="0.3">
      <c r="A34" t="s">
        <v>65</v>
      </c>
      <c r="B34">
        <f>COUNTIFS(Table2[Sub-Sector],Table3[[#This Row],[Sub-Sector]])</f>
        <v>43</v>
      </c>
      <c r="C34" s="2">
        <f>COUNTIFS(Table2[Sub-Sector],Table3[[#This Row],[Sub-Sector]],Table2[Uptrend],"Uptrend")/Table3[[#This Row],[Count]]</f>
        <v>0.83720930232558144</v>
      </c>
      <c r="D34" s="2">
        <f>COUNTIFS(Table2[Sub-Sector],Table3[[#This Row],[Sub-Sector]],Table2[1W Return vs Nifty],"&gt;=5")/Table3[[#This Row],[Count]]</f>
        <v>0.41860465116279072</v>
      </c>
      <c r="E34" s="2">
        <f>COUNTIFS(Table2[Sub-Sector],Table3[[#This Row],[Sub-Sector]],Table2[1M Return vs Nifty],"&gt;=5")/Table3[[#This Row],[Count]]</f>
        <v>0.34883720930232559</v>
      </c>
      <c r="F34" s="2">
        <f>COUNTIFS(Table2[Sub-Sector],Table3[[#This Row],[Sub-Sector]],Table2[6M Return vs Nifty],"&gt;=10")/Table3[[#This Row],[Count]]</f>
        <v>0.37209302325581395</v>
      </c>
      <c r="G34" s="2">
        <f>COUNTIFS(Table2[Sub-Sector],Table3[[#This Row],[Sub-Sector]],Table2[1Y Return vs Nifty],"&gt;=10")/Table3[[#This Row],[Count]]</f>
        <v>0.79069767441860461</v>
      </c>
      <c r="H34" s="2">
        <f>COUNTIFS(Table2[Sub-Sector],Table3[[#This Row],[Sub-Sector]],Table2[RSI Exponential â€“ 14D],"&gt;=50")/Table3[[#This Row],[Count]]</f>
        <v>0.79069767441860461</v>
      </c>
      <c r="I34" s="2">
        <f>COUNTIFS(Table2[Sub-Sector],Table3[[#This Row],[Sub-Sector]],Table2[Relative Volume],"&gt;=1")/Table3[[#This Row],[Count]]</f>
        <v>0.55813953488372092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0.97674418604651159</v>
      </c>
      <c r="N34" s="2">
        <f>COUNTIFS(Table2[Sub-Sector],Table3[[#This Row],[Sub-Sector]],Table2[% Away From Current Month Low],"&gt;=0.05")/Table3[[#This Row],[Count]]</f>
        <v>0.51162790697674421</v>
      </c>
      <c r="O34" s="2">
        <f>COUNTIFS(Table2[Sub-Sector],Table3[[#This Row],[Sub-Sector]],Table2[% Away From Current Month High],"&lt;=0.05")/Table3[[#This Row],[Count]]</f>
        <v>0.72093023255813948</v>
      </c>
      <c r="P34" s="2">
        <f>COUNTIFS(Table2[Sub-Sector],Table3[[#This Row],[Sub-Sector]],Table2[% Away From 52W High],"&lt;=10")/Table3[[#This Row],[Count]]</f>
        <v>0.67441860465116277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0.81395348837209303</v>
      </c>
      <c r="S34" s="2">
        <f>COUNTIFS(Table2[Sub-Sector],Table3[[#This Row],[Sub-Sector]],Table2[% Price above 50 EMA],"&gt;=0")/Table3[[#This Row],[Count]]</f>
        <v>0.88372093023255816</v>
      </c>
      <c r="T34" s="2">
        <f>COUNTIFS(Table2[Sub-Sector],Table3[[#This Row],[Sub-Sector]],Table2[% Price above 200 EMA],"&gt;=0")/Table3[[#This Row],[Count]]</f>
        <v>0.97674418604651159</v>
      </c>
      <c r="U34" s="2">
        <f>COUNTIFS(Table2[Sub-Sector],Table3[[#This Row],[Sub-Sector]],Table2[Rate of Change - Zone],"Positive")/Table3[[#This Row],[Count]]</f>
        <v>0.76744186046511631</v>
      </c>
      <c r="V34" s="2">
        <f>COUNTIFS(Table2[Sub-Sector],Table3[[#This Row],[Sub-Sector]],Table2[Sharpe Ratio],"&gt;=0.10")/Table3[[#This Row],[Count]]</f>
        <v>4.6511627906976744E-2</v>
      </c>
      <c r="W3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34" s="7">
        <f>_xlfn.RANK.AVG(Table3[[#This Row],[Score]],Table3[Score],1)</f>
        <v>31.5</v>
      </c>
      <c r="Y3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4" s="7">
        <f>_xlfn.RANK.AVG(Table3[[#This Row],[Score 2 ]],Table3[[Score 2 ]],1)</f>
        <v>33</v>
      </c>
    </row>
    <row r="35" spans="1:26" x14ac:dyDescent="0.3">
      <c r="A35" t="s">
        <v>189</v>
      </c>
      <c r="B35">
        <f>COUNTIFS(Table2[Sub-Sector],Table3[[#This Row],[Sub-Sector]])</f>
        <v>25</v>
      </c>
      <c r="C35" s="2">
        <f>COUNTIFS(Table2[Sub-Sector],Table3[[#This Row],[Sub-Sector]],Table2[Uptrend],"Uptrend")/Table3[[#This Row],[Count]]</f>
        <v>0.92</v>
      </c>
      <c r="D35" s="2">
        <f>COUNTIFS(Table2[Sub-Sector],Table3[[#This Row],[Sub-Sector]],Table2[1W Return vs Nifty],"&gt;=5")/Table3[[#This Row],[Count]]</f>
        <v>0.16</v>
      </c>
      <c r="E35" s="2">
        <f>COUNTIFS(Table2[Sub-Sector],Table3[[#This Row],[Sub-Sector]],Table2[1M Return vs Nifty],"&gt;=5")/Table3[[#This Row],[Count]]</f>
        <v>0.68</v>
      </c>
      <c r="F35" s="2">
        <f>COUNTIFS(Table2[Sub-Sector],Table3[[#This Row],[Sub-Sector]],Table2[6M Return vs Nifty],"&gt;=10")/Table3[[#This Row],[Count]]</f>
        <v>0.6</v>
      </c>
      <c r="G35" s="2">
        <f>COUNTIFS(Table2[Sub-Sector],Table3[[#This Row],[Sub-Sector]],Table2[1Y Return vs Nifty],"&gt;=10")/Table3[[#This Row],[Count]]</f>
        <v>0.68</v>
      </c>
      <c r="H35" s="2">
        <f>COUNTIFS(Table2[Sub-Sector],Table3[[#This Row],[Sub-Sector]],Table2[RSI Exponential â€“ 14D],"&gt;=50")/Table3[[#This Row],[Count]]</f>
        <v>0.84</v>
      </c>
      <c r="I35" s="2">
        <f>COUNTIFS(Table2[Sub-Sector],Table3[[#This Row],[Sub-Sector]],Table2[Relative Volume],"&gt;=1")/Table3[[#This Row],[Count]]</f>
        <v>0.48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0.96</v>
      </c>
      <c r="N35" s="2">
        <f>COUNTIFS(Table2[Sub-Sector],Table3[[#This Row],[Sub-Sector]],Table2[% Away From Current Month Low],"&gt;=0.05")/Table3[[#This Row],[Count]]</f>
        <v>0.36</v>
      </c>
      <c r="O35" s="2">
        <f>COUNTIFS(Table2[Sub-Sector],Table3[[#This Row],[Sub-Sector]],Table2[% Away From Current Month High],"&lt;=0.05")/Table3[[#This Row],[Count]]</f>
        <v>0.76</v>
      </c>
      <c r="P35" s="2">
        <f>COUNTIFS(Table2[Sub-Sector],Table3[[#This Row],[Sub-Sector]],Table2[% Away From 52W High],"&lt;=10")/Table3[[#This Row],[Count]]</f>
        <v>0.8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0.88</v>
      </c>
      <c r="S35" s="2">
        <f>COUNTIFS(Table2[Sub-Sector],Table3[[#This Row],[Sub-Sector]],Table2[% Price above 50 EMA],"&gt;=0")/Table3[[#This Row],[Count]]</f>
        <v>0.96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0.76</v>
      </c>
      <c r="V35" s="2">
        <f>COUNTIFS(Table2[Sub-Sector],Table3[[#This Row],[Sub-Sector]],Table2[Sharpe Ratio],"&gt;=0.10")/Table3[[#This Row],[Count]]</f>
        <v>0.44</v>
      </c>
      <c r="W3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5" s="7">
        <f>_xlfn.RANK.AVG(Table3[[#This Row],[Score]],Table3[Score],1)</f>
        <v>29</v>
      </c>
      <c r="Y3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5" s="7">
        <f>_xlfn.RANK.AVG(Table3[[#This Row],[Score 2 ]],Table3[[Score 2 ]],1)</f>
        <v>35</v>
      </c>
    </row>
    <row r="36" spans="1:26" x14ac:dyDescent="0.3">
      <c r="A36" t="s">
        <v>242</v>
      </c>
      <c r="B36">
        <f>COUNTIFS(Table2[Sub-Sector],Table3[[#This Row],[Sub-Sector]])</f>
        <v>21</v>
      </c>
      <c r="C36" s="2">
        <f>COUNTIFS(Table2[Sub-Sector],Table3[[#This Row],[Sub-Sector]],Table2[Uptrend],"Uptrend")/Table3[[#This Row],[Count]]</f>
        <v>0.8571428571428571</v>
      </c>
      <c r="D36" s="2">
        <f>COUNTIFS(Table2[Sub-Sector],Table3[[#This Row],[Sub-Sector]],Table2[1W Return vs Nifty],"&gt;=5")/Table3[[#This Row],[Count]]</f>
        <v>0.5714285714285714</v>
      </c>
      <c r="E36" s="2">
        <f>COUNTIFS(Table2[Sub-Sector],Table3[[#This Row],[Sub-Sector]],Table2[1M Return vs Nifty],"&gt;=5")/Table3[[#This Row],[Count]]</f>
        <v>0.76190476190476186</v>
      </c>
      <c r="F36" s="2">
        <f>COUNTIFS(Table2[Sub-Sector],Table3[[#This Row],[Sub-Sector]],Table2[6M Return vs Nifty],"&gt;=10")/Table3[[#This Row],[Count]]</f>
        <v>0.42857142857142855</v>
      </c>
      <c r="G36" s="2">
        <f>COUNTIFS(Table2[Sub-Sector],Table3[[#This Row],[Sub-Sector]],Table2[1Y Return vs Nifty],"&gt;=10")/Table3[[#This Row],[Count]]</f>
        <v>0.61904761904761907</v>
      </c>
      <c r="H36" s="2">
        <f>COUNTIFS(Table2[Sub-Sector],Table3[[#This Row],[Sub-Sector]],Table2[RSI Exponential â€“ 14D],"&gt;=50")/Table3[[#This Row],[Count]]</f>
        <v>0.95238095238095233</v>
      </c>
      <c r="I36" s="2">
        <f>COUNTIFS(Table2[Sub-Sector],Table3[[#This Row],[Sub-Sector]],Table2[Relative Volume],"&gt;=1")/Table3[[#This Row],[Count]]</f>
        <v>0.7142857142857143</v>
      </c>
      <c r="J36" s="2">
        <f>COUNTIFS(Table2[Sub-Sector],Table3[[#This Row],[Sub-Sector]],Table2[% Away From Day Low],"&gt;=0.05")/Table3[[#This Row],[Count]]</f>
        <v>4.7619047619047616E-2</v>
      </c>
      <c r="K36" s="2">
        <f>COUNTIFS(Table2[Sub-Sector],Table3[[#This Row],[Sub-Sector]],Table2[% Away From Day High],"&lt;=0.05")/Table3[[#This Row],[Count]]</f>
        <v>0.95238095238095233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0.90476190476190477</v>
      </c>
      <c r="N36" s="2">
        <f>COUNTIFS(Table2[Sub-Sector],Table3[[#This Row],[Sub-Sector]],Table2[% Away From Current Month Low],"&gt;=0.05")/Table3[[#This Row],[Count]]</f>
        <v>0.52380952380952384</v>
      </c>
      <c r="O36" s="2">
        <f>COUNTIFS(Table2[Sub-Sector],Table3[[#This Row],[Sub-Sector]],Table2[% Away From Current Month High],"&lt;=0.05")/Table3[[#This Row],[Count]]</f>
        <v>0.76190476190476186</v>
      </c>
      <c r="P36" s="2">
        <f>COUNTIFS(Table2[Sub-Sector],Table3[[#This Row],[Sub-Sector]],Table2[% Away From 52W High],"&lt;=10")/Table3[[#This Row],[Count]]</f>
        <v>0.66666666666666663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0.95238095238095233</v>
      </c>
      <c r="S36" s="2">
        <f>COUNTIFS(Table2[Sub-Sector],Table3[[#This Row],[Sub-Sector]],Table2[% Price above 50 EMA],"&gt;=0")/Table3[[#This Row],[Count]]</f>
        <v>0.95238095238095233</v>
      </c>
      <c r="T36" s="2">
        <f>COUNTIFS(Table2[Sub-Sector],Table3[[#This Row],[Sub-Sector]],Table2[% Price above 200 EMA],"&gt;=0")/Table3[[#This Row],[Count]]</f>
        <v>0.95238095238095233</v>
      </c>
      <c r="U36" s="2">
        <f>COUNTIFS(Table2[Sub-Sector],Table3[[#This Row],[Sub-Sector]],Table2[Rate of Change - Zone],"Positive")/Table3[[#This Row],[Count]]</f>
        <v>0.76190476190476186</v>
      </c>
      <c r="V36" s="2">
        <f>COUNTIFS(Table2[Sub-Sector],Table3[[#This Row],[Sub-Sector]],Table2[Sharpe Ratio],"&gt;=0.10")/Table3[[#This Row],[Count]]</f>
        <v>0.23809523809523808</v>
      </c>
      <c r="W3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</v>
      </c>
      <c r="X36" s="7">
        <f>_xlfn.RANK.AVG(Table3[[#This Row],[Score]],Table3[Score],1)</f>
        <v>21</v>
      </c>
      <c r="Y3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6" s="7">
        <f>_xlfn.RANK.AVG(Table3[[#This Row],[Score 2 ]],Table3[[Score 2 ]],1)</f>
        <v>35</v>
      </c>
    </row>
    <row r="37" spans="1:26" x14ac:dyDescent="0.3">
      <c r="A37" t="s">
        <v>539</v>
      </c>
      <c r="B37">
        <f>COUNTIFS(Table2[Sub-Sector],Table3[[#This Row],[Sub-Sector]])</f>
        <v>9</v>
      </c>
      <c r="C37" s="2">
        <f>COUNTIFS(Table2[Sub-Sector],Table3[[#This Row],[Sub-Sector]],Table2[Uptrend],"Uptrend")/Table3[[#This Row],[Count]]</f>
        <v>0.55555555555555558</v>
      </c>
      <c r="D37" s="2">
        <f>COUNTIFS(Table2[Sub-Sector],Table3[[#This Row],[Sub-Sector]],Table2[1W Return vs Nifty],"&gt;=5")/Table3[[#This Row],[Count]]</f>
        <v>0.22222222222222221</v>
      </c>
      <c r="E37" s="2">
        <f>COUNTIFS(Table2[Sub-Sector],Table3[[#This Row],[Sub-Sector]],Table2[1M Return vs Nifty],"&gt;=5")/Table3[[#This Row],[Count]]</f>
        <v>0.33333333333333331</v>
      </c>
      <c r="F37" s="2">
        <f>COUNTIFS(Table2[Sub-Sector],Table3[[#This Row],[Sub-Sector]],Table2[6M Return vs Nifty],"&gt;=10")/Table3[[#This Row],[Count]]</f>
        <v>0.33333333333333331</v>
      </c>
      <c r="G37" s="2">
        <f>COUNTIFS(Table2[Sub-Sector],Table3[[#This Row],[Sub-Sector]],Table2[1Y Return vs Nifty],"&gt;=10")/Table3[[#This Row],[Count]]</f>
        <v>0.55555555555555558</v>
      </c>
      <c r="H37" s="2">
        <f>COUNTIFS(Table2[Sub-Sector],Table3[[#This Row],[Sub-Sector]],Table2[RSI Exponential â€“ 14D],"&gt;=50")/Table3[[#This Row],[Count]]</f>
        <v>0.88888888888888884</v>
      </c>
      <c r="I37" s="2">
        <f>COUNTIFS(Table2[Sub-Sector],Table3[[#This Row],[Sub-Sector]],Table2[Relative Volume],"&gt;=1")/Table3[[#This Row],[Count]]</f>
        <v>0.77777777777777779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0.77777777777777779</v>
      </c>
      <c r="N37" s="2">
        <f>COUNTIFS(Table2[Sub-Sector],Table3[[#This Row],[Sub-Sector]],Table2[% Away From Current Month Low],"&gt;=0.05")/Table3[[#This Row],[Count]]</f>
        <v>0.44444444444444442</v>
      </c>
      <c r="O37" s="2">
        <f>COUNTIFS(Table2[Sub-Sector],Table3[[#This Row],[Sub-Sector]],Table2[% Away From Current Month High],"&lt;=0.05")/Table3[[#This Row],[Count]]</f>
        <v>0.44444444444444442</v>
      </c>
      <c r="P37" s="2">
        <f>COUNTIFS(Table2[Sub-Sector],Table3[[#This Row],[Sub-Sector]],Table2[% Away From 52W High],"&lt;=10")/Table3[[#This Row],[Count]]</f>
        <v>0.22222222222222221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0.88888888888888884</v>
      </c>
      <c r="S37" s="2">
        <f>COUNTIFS(Table2[Sub-Sector],Table3[[#This Row],[Sub-Sector]],Table2[% Price above 50 EMA],"&gt;=0")/Table3[[#This Row],[Count]]</f>
        <v>0.77777777777777779</v>
      </c>
      <c r="T37" s="2">
        <f>COUNTIFS(Table2[Sub-Sector],Table3[[#This Row],[Sub-Sector]],Table2[% Price above 200 EMA],"&gt;=0")/Table3[[#This Row],[Count]]</f>
        <v>0.77777777777777779</v>
      </c>
      <c r="U37" s="2">
        <f>COUNTIFS(Table2[Sub-Sector],Table3[[#This Row],[Sub-Sector]],Table2[Rate of Change - Zone],"Positive")/Table3[[#This Row],[Count]]</f>
        <v>0.88888888888888884</v>
      </c>
      <c r="V37" s="2">
        <f>COUNTIFS(Table2[Sub-Sector],Table3[[#This Row],[Sub-Sector]],Table2[Sharpe Ratio],"&gt;=0.10")/Table3[[#This Row],[Count]]</f>
        <v>0.33333333333333331</v>
      </c>
      <c r="W3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37" s="7">
        <f>_xlfn.RANK.AVG(Table3[[#This Row],[Score]],Table3[Score],1)</f>
        <v>57</v>
      </c>
      <c r="Y3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7" s="7">
        <f>_xlfn.RANK.AVG(Table3[[#This Row],[Score 2 ]],Table3[[Score 2 ]],1)</f>
        <v>35</v>
      </c>
    </row>
    <row r="38" spans="1:26" x14ac:dyDescent="0.3">
      <c r="A38" t="s">
        <v>476</v>
      </c>
      <c r="B38">
        <f>COUNTIFS(Table2[Sub-Sector],Table3[[#This Row],[Sub-Sector]])</f>
        <v>2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0.5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  <c r="W3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38" s="7">
        <f>_xlfn.RANK.AVG(Table3[[#This Row],[Score]],Table3[Score],1)</f>
        <v>38</v>
      </c>
      <c r="Y3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8" s="7">
        <f>_xlfn.RANK.AVG(Table3[[#This Row],[Score 2 ]],Table3[[Score 2 ]],1)</f>
        <v>37</v>
      </c>
    </row>
    <row r="39" spans="1:26" x14ac:dyDescent="0.3">
      <c r="A39" t="s">
        <v>179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0.66666666666666663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0.66666666666666663</v>
      </c>
      <c r="H39" s="2">
        <f>COUNTIFS(Table2[Sub-Sector],Table3[[#This Row],[Sub-Sector]],Table2[RSI Exponential â€“ 14D],"&gt;=50")/Table3[[#This Row],[Count]]</f>
        <v>0.83333333333333337</v>
      </c>
      <c r="I39" s="2">
        <f>COUNTIFS(Table2[Sub-Sector],Table3[[#This Row],[Sub-Sector]],Table2[Relative Volume],"&gt;=1")/Table3[[#This Row],[Count]]</f>
        <v>0.33333333333333331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0.83333333333333337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0.33333333333333331</v>
      </c>
      <c r="O39" s="2">
        <f>COUNTIFS(Table2[Sub-Sector],Table3[[#This Row],[Sub-Sector]],Table2[% Away From Current Month High],"&lt;=0.05")/Table3[[#This Row],[Count]]</f>
        <v>0.66666666666666663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0.83333333333333337</v>
      </c>
      <c r="S39" s="2">
        <f>COUNTIFS(Table2[Sub-Sector],Table3[[#This Row],[Sub-Sector]],Table2[% Price above 50 EMA],"&gt;=0")/Table3[[#This Row],[Count]]</f>
        <v>0.83333333333333337</v>
      </c>
      <c r="T39" s="2">
        <f>COUNTIFS(Table2[Sub-Sector],Table3[[#This Row],[Sub-Sector]],Table2[% Price above 200 EMA],"&gt;=0")/Table3[[#This Row],[Count]]</f>
        <v>0.83333333333333337</v>
      </c>
      <c r="U39" s="2">
        <f>COUNTIFS(Table2[Sub-Sector],Table3[[#This Row],[Sub-Sector]],Table2[Rate of Change - Zone],"Positive")/Table3[[#This Row],[Count]]</f>
        <v>0.83333333333333337</v>
      </c>
      <c r="V39" s="2">
        <f>COUNTIFS(Table2[Sub-Sector],Table3[[#This Row],[Sub-Sector]],Table2[Sharpe Ratio],"&gt;=0.10")/Table3[[#This Row],[Count]]</f>
        <v>0</v>
      </c>
      <c r="W3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39" s="7">
        <f>_xlfn.RANK.AVG(Table3[[#This Row],[Score]],Table3[Score],1)</f>
        <v>64</v>
      </c>
      <c r="Y3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39" s="7">
        <f>_xlfn.RANK.AVG(Table3[[#This Row],[Score 2 ]],Table3[[Score 2 ]],1)</f>
        <v>38</v>
      </c>
    </row>
    <row r="40" spans="1:26" x14ac:dyDescent="0.3">
      <c r="A40" t="s">
        <v>621</v>
      </c>
      <c r="B40">
        <f>COUNTIFS(Table2[Sub-Sector],Table3[[#This Row],[Sub-Sector]])</f>
        <v>4</v>
      </c>
      <c r="C40" s="2">
        <f>COUNTIFS(Table2[Sub-Sector],Table3[[#This Row],[Sub-Sector]],Table2[Uptrend],"Uptrend")/Table3[[#This Row],[Count]]</f>
        <v>0.75</v>
      </c>
      <c r="D40" s="2">
        <f>COUNTIFS(Table2[Sub-Sector],Table3[[#This Row],[Sub-Sector]],Table2[1W Return vs Nifty],"&gt;=5")/Table3[[#This Row],[Count]]</f>
        <v>0.25</v>
      </c>
      <c r="E40" s="2">
        <f>COUNTIFS(Table2[Sub-Sector],Table3[[#This Row],[Sub-Sector]],Table2[1M Return vs Nifty],"&gt;=5")/Table3[[#This Row],[Count]]</f>
        <v>0.75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0.75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0.25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0.25</v>
      </c>
      <c r="O40" s="2">
        <f>COUNTIFS(Table2[Sub-Sector],Table3[[#This Row],[Sub-Sector]],Table2[% Away From Current Month High],"&lt;=0.05")/Table3[[#This Row],[Count]]</f>
        <v>0.75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1</v>
      </c>
      <c r="V40" s="2">
        <f>COUNTIFS(Table2[Sub-Sector],Table3[[#This Row],[Sub-Sector]],Table2[Sharpe Ratio],"&gt;=0.10")/Table3[[#This Row],[Count]]</f>
        <v>0.25</v>
      </c>
      <c r="W4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40" s="7">
        <f>_xlfn.RANK.AVG(Table3[[#This Row],[Score]],Table3[Score],1)</f>
        <v>31.5</v>
      </c>
      <c r="Y4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0" s="7">
        <f>_xlfn.RANK.AVG(Table3[[#This Row],[Score 2 ]],Table3[[Score 2 ]],1)</f>
        <v>39.5</v>
      </c>
    </row>
    <row r="41" spans="1:26" x14ac:dyDescent="0.3">
      <c r="A41" t="s">
        <v>72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0.66666666666666663</v>
      </c>
      <c r="G41" s="2">
        <f>COUNTIFS(Table2[Sub-Sector],Table3[[#This Row],[Sub-Sector]],Table2[1Y Return vs Nifty],"&gt;=10")/Table3[[#This Row],[Count]]</f>
        <v>1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0.33333333333333331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0.66666666666666663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0.83333333333333337</v>
      </c>
      <c r="N41" s="2">
        <f>COUNTIFS(Table2[Sub-Sector],Table3[[#This Row],[Sub-Sector]],Table2[% Away From Current Month Low],"&gt;=0.05")/Table3[[#This Row],[Count]]</f>
        <v>0.16666666666666666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0.5</v>
      </c>
      <c r="V41" s="2">
        <f>COUNTIFS(Table2[Sub-Sector],Table3[[#This Row],[Sub-Sector]],Table2[Sharpe Ratio],"&gt;=0.10")/Table3[[#This Row],[Count]]</f>
        <v>0.5</v>
      </c>
      <c r="W4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41" s="7">
        <f>_xlfn.RANK.AVG(Table3[[#This Row],[Score]],Table3[Score],1)</f>
        <v>39</v>
      </c>
      <c r="Y4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1" s="7">
        <f>_xlfn.RANK.AVG(Table3[[#This Row],[Score 2 ]],Table3[[Score 2 ]],1)</f>
        <v>39.5</v>
      </c>
    </row>
    <row r="42" spans="1:26" x14ac:dyDescent="0.3">
      <c r="A42" t="s">
        <v>505</v>
      </c>
      <c r="B42">
        <f>COUNTIFS(Table2[Sub-Sector],Table3[[#This Row],[Sub-Sector]])</f>
        <v>4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0.25</v>
      </c>
      <c r="E42" s="2">
        <f>COUNTIFS(Table2[Sub-Sector],Table3[[#This Row],[Sub-Sector]],Table2[1M Return vs Nifty],"&gt;=5")/Table3[[#This Row],[Count]]</f>
        <v>0.5</v>
      </c>
      <c r="F42" s="2">
        <f>COUNTIFS(Table2[Sub-Sector],Table3[[#This Row],[Sub-Sector]],Table2[6M Return vs Nifty],"&gt;=10")/Table3[[#This Row],[Count]]</f>
        <v>0.75</v>
      </c>
      <c r="G42" s="2">
        <f>COUNTIFS(Table2[Sub-Sector],Table3[[#This Row],[Sub-Sector]],Table2[1Y Return vs Nifty],"&gt;=10")/Table3[[#This Row],[Count]]</f>
        <v>0.75</v>
      </c>
      <c r="H42" s="2">
        <f>COUNTIFS(Table2[Sub-Sector],Table3[[#This Row],[Sub-Sector]],Table2[RSI Exponential â€“ 14D],"&gt;=50")/Table3[[#This Row],[Count]]</f>
        <v>0.75</v>
      </c>
      <c r="I42" s="2">
        <f>COUNTIFS(Table2[Sub-Sector],Table3[[#This Row],[Sub-Sector]],Table2[Relative Volume],"&gt;=1")/Table3[[#This Row],[Count]]</f>
        <v>0.25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0.25</v>
      </c>
      <c r="O42" s="2">
        <f>COUNTIFS(Table2[Sub-Sector],Table3[[#This Row],[Sub-Sector]],Table2[% Away From Current Month High],"&lt;=0.05")/Table3[[#This Row],[Count]]</f>
        <v>0.5</v>
      </c>
      <c r="P42" s="2">
        <f>COUNTIFS(Table2[Sub-Sector],Table3[[#This Row],[Sub-Sector]],Table2[% Away From 52W High],"&lt;=10")/Table3[[#This Row],[Count]]</f>
        <v>0.75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0.75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0.75</v>
      </c>
      <c r="V42" s="2">
        <f>COUNTIFS(Table2[Sub-Sector],Table3[[#This Row],[Sub-Sector]],Table2[Sharpe Ratio],"&gt;=0.10")/Table3[[#This Row],[Count]]</f>
        <v>0.5</v>
      </c>
      <c r="W4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42" s="7">
        <f>_xlfn.RANK.AVG(Table3[[#This Row],[Score]],Table3[Score],1)</f>
        <v>24.5</v>
      </c>
      <c r="Y4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2" s="7">
        <f>_xlfn.RANK.AVG(Table3[[#This Row],[Score 2 ]],Table3[[Score 2 ]],1)</f>
        <v>41</v>
      </c>
    </row>
    <row r="43" spans="1:26" x14ac:dyDescent="0.3">
      <c r="A43" t="s">
        <v>400</v>
      </c>
      <c r="B43">
        <f>COUNTIFS(Table2[Sub-Sector],Table3[[#This Row],[Sub-Sector]])</f>
        <v>6</v>
      </c>
      <c r="C43" s="2">
        <f>COUNTIFS(Table2[Sub-Sector],Table3[[#This Row],[Sub-Sector]],Table2[Uptrend],"Uptrend")/Table3[[#This Row],[Count]]</f>
        <v>0.83333333333333337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0.33333333333333331</v>
      </c>
      <c r="F43" s="2">
        <f>COUNTIFS(Table2[Sub-Sector],Table3[[#This Row],[Sub-Sector]],Table2[6M Return vs Nifty],"&gt;=10")/Table3[[#This Row],[Count]]</f>
        <v>0.33333333333333331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0.83333333333333337</v>
      </c>
      <c r="I43" s="2">
        <f>COUNTIFS(Table2[Sub-Sector],Table3[[#This Row],[Sub-Sector]],Table2[Relative Volume],"&gt;=1")/Table3[[#This Row],[Count]]</f>
        <v>0.83333333333333337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0.16666666666666666</v>
      </c>
      <c r="O43" s="2">
        <f>COUNTIFS(Table2[Sub-Sector],Table3[[#This Row],[Sub-Sector]],Table2[% Away From Current Month High],"&lt;=0.05")/Table3[[#This Row],[Count]]</f>
        <v>0.66666666666666663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0.83333333333333337</v>
      </c>
      <c r="V43" s="2">
        <f>COUNTIFS(Table2[Sub-Sector],Table3[[#This Row],[Sub-Sector]],Table2[Sharpe Ratio],"&gt;=0.10")/Table3[[#This Row],[Count]]</f>
        <v>0.16666666666666666</v>
      </c>
      <c r="W4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43" s="7">
        <f>_xlfn.RANK.AVG(Table3[[#This Row],[Score]],Table3[Score],1)</f>
        <v>59</v>
      </c>
      <c r="Y4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3" s="7">
        <f>_xlfn.RANK.AVG(Table3[[#This Row],[Score 2 ]],Table3[[Score 2 ]],1)</f>
        <v>42</v>
      </c>
    </row>
    <row r="44" spans="1:26" x14ac:dyDescent="0.3">
      <c r="A44" t="s">
        <v>591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0.4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0.2</v>
      </c>
      <c r="F44" s="2">
        <f>COUNTIFS(Table2[Sub-Sector],Table3[[#This Row],[Sub-Sector]],Table2[6M Return vs Nifty],"&gt;=10")/Table3[[#This Row],[Count]]</f>
        <v>0.4</v>
      </c>
      <c r="G44" s="2">
        <f>COUNTIFS(Table2[Sub-Sector],Table3[[#This Row],[Sub-Sector]],Table2[1Y Return vs Nifty],"&gt;=10")/Table3[[#This Row],[Count]]</f>
        <v>0.8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Volume],"&gt;=1")/Table3[[#This Row],[Count]]</f>
        <v>0.4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0.6</v>
      </c>
      <c r="P44" s="2">
        <f>COUNTIFS(Table2[Sub-Sector],Table3[[#This Row],[Sub-Sector]],Table2[% Away From 52W High],"&lt;=10")/Table3[[#This Row],[Count]]</f>
        <v>0.4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0.8</v>
      </c>
      <c r="S44" s="2">
        <f>COUNTIFS(Table2[Sub-Sector],Table3[[#This Row],[Sub-Sector]],Table2[% Price above 50 EMA],"&gt;=0")/Table3[[#This Row],[Count]]</f>
        <v>0.4</v>
      </c>
      <c r="T44" s="2">
        <f>COUNTIFS(Table2[Sub-Sector],Table3[[#This Row],[Sub-Sector]],Table2[% Price above 200 EMA],"&gt;=0")/Table3[[#This Row],[Count]]</f>
        <v>0.8</v>
      </c>
      <c r="U44" s="2">
        <f>COUNTIFS(Table2[Sub-Sector],Table3[[#This Row],[Sub-Sector]],Table2[Rate of Change - Zone],"Positive")/Table3[[#This Row],[Count]]</f>
        <v>0.8</v>
      </c>
      <c r="V44" s="2">
        <f>COUNTIFS(Table2[Sub-Sector],Table3[[#This Row],[Sub-Sector]],Table2[Sharpe Ratio],"&gt;=0.10")/Table3[[#This Row],[Count]]</f>
        <v>0.2</v>
      </c>
      <c r="W4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44" s="7">
        <f>_xlfn.RANK.AVG(Table3[[#This Row],[Score]],Table3[Score],1)</f>
        <v>88</v>
      </c>
      <c r="Y4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4" s="7">
        <f>_xlfn.RANK.AVG(Table3[[#This Row],[Score 2 ]],Table3[[Score 2 ]],1)</f>
        <v>43</v>
      </c>
    </row>
    <row r="45" spans="1:26" x14ac:dyDescent="0.3">
      <c r="A45" t="s">
        <v>214</v>
      </c>
      <c r="B45">
        <f>COUNTIFS(Table2[Sub-Sector],Table3[[#This Row],[Sub-Sector]])</f>
        <v>9</v>
      </c>
      <c r="C45" s="2">
        <f>COUNTIFS(Table2[Sub-Sector],Table3[[#This Row],[Sub-Sector]],Table2[Uptrend],"Uptrend")/Table3[[#This Row],[Count]]</f>
        <v>0.77777777777777779</v>
      </c>
      <c r="D45" s="2">
        <f>COUNTIFS(Table2[Sub-Sector],Table3[[#This Row],[Sub-Sector]],Table2[1W Return vs Nifty],"&gt;=5")/Table3[[#This Row],[Count]]</f>
        <v>0.22222222222222221</v>
      </c>
      <c r="E45" s="2">
        <f>COUNTIFS(Table2[Sub-Sector],Table3[[#This Row],[Sub-Sector]],Table2[1M Return vs Nifty],"&gt;=5")/Table3[[#This Row],[Count]]</f>
        <v>0.44444444444444442</v>
      </c>
      <c r="F45" s="2">
        <f>COUNTIFS(Table2[Sub-Sector],Table3[[#This Row],[Sub-Sector]],Table2[6M Return vs Nifty],"&gt;=10")/Table3[[#This Row],[Count]]</f>
        <v>0.55555555555555558</v>
      </c>
      <c r="G45" s="2">
        <f>COUNTIFS(Table2[Sub-Sector],Table3[[#This Row],[Sub-Sector]],Table2[1Y Return vs Nifty],"&gt;=10")/Table3[[#This Row],[Count]]</f>
        <v>0.88888888888888884</v>
      </c>
      <c r="H45" s="2">
        <f>COUNTIFS(Table2[Sub-Sector],Table3[[#This Row],[Sub-Sector]],Table2[RSI Exponential â€“ 14D],"&gt;=50")/Table3[[#This Row],[Count]]</f>
        <v>0.66666666666666663</v>
      </c>
      <c r="I45" s="2">
        <f>COUNTIFS(Table2[Sub-Sector],Table3[[#This Row],[Sub-Sector]],Table2[Relative Volume],"&gt;=1")/Table3[[#This Row],[Count]]</f>
        <v>0.33333333333333331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0.77777777777777779</v>
      </c>
      <c r="N45" s="2">
        <f>COUNTIFS(Table2[Sub-Sector],Table3[[#This Row],[Sub-Sector]],Table2[% Away From Current Month Low],"&gt;=0.05")/Table3[[#This Row],[Count]]</f>
        <v>0.44444444444444442</v>
      </c>
      <c r="O45" s="2">
        <f>COUNTIFS(Table2[Sub-Sector],Table3[[#This Row],[Sub-Sector]],Table2[% Away From Current Month High],"&lt;=0.05")/Table3[[#This Row],[Count]]</f>
        <v>0.77777777777777779</v>
      </c>
      <c r="P45" s="2">
        <f>COUNTIFS(Table2[Sub-Sector],Table3[[#This Row],[Sub-Sector]],Table2[% Away From 52W High],"&lt;=10")/Table3[[#This Row],[Count]]</f>
        <v>0.33333333333333331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0.66666666666666663</v>
      </c>
      <c r="S45" s="2">
        <f>COUNTIFS(Table2[Sub-Sector],Table3[[#This Row],[Sub-Sector]],Table2[% Price above 50 EMA],"&gt;=0")/Table3[[#This Row],[Count]]</f>
        <v>0.77777777777777779</v>
      </c>
      <c r="T45" s="2">
        <f>COUNTIFS(Table2[Sub-Sector],Table3[[#This Row],[Sub-Sector]],Table2[% Price above 200 EMA],"&gt;=0")/Table3[[#This Row],[Count]]</f>
        <v>0.88888888888888884</v>
      </c>
      <c r="U45" s="2">
        <f>COUNTIFS(Table2[Sub-Sector],Table3[[#This Row],[Sub-Sector]],Table2[Rate of Change - Zone],"Positive")/Table3[[#This Row],[Count]]</f>
        <v>0.66666666666666663</v>
      </c>
      <c r="V45" s="2">
        <f>COUNTIFS(Table2[Sub-Sector],Table3[[#This Row],[Sub-Sector]],Table2[Sharpe Ratio],"&gt;=0.10")/Table3[[#This Row],[Count]]</f>
        <v>0.33333333333333331</v>
      </c>
      <c r="W4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45" s="7">
        <f>_xlfn.RANK.AVG(Table3[[#This Row],[Score]],Table3[Score],1)</f>
        <v>47</v>
      </c>
      <c r="Y4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5" s="7">
        <f>_xlfn.RANK.AVG(Table3[[#This Row],[Score 2 ]],Table3[[Score 2 ]],1)</f>
        <v>44.5</v>
      </c>
    </row>
    <row r="46" spans="1:26" x14ac:dyDescent="0.3">
      <c r="A46" t="s">
        <v>100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0.6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0.4</v>
      </c>
      <c r="F46" s="2">
        <f>COUNTIFS(Table2[Sub-Sector],Table3[[#This Row],[Sub-Sector]],Table2[6M Return vs Nifty],"&gt;=10")/Table3[[#This Row],[Count]]</f>
        <v>0.6</v>
      </c>
      <c r="G46" s="2">
        <f>COUNTIFS(Table2[Sub-Sector],Table3[[#This Row],[Sub-Sector]],Table2[1Y Return vs Nifty],"&gt;=10")/Table3[[#This Row],[Count]]</f>
        <v>0.6</v>
      </c>
      <c r="H46" s="2">
        <f>COUNTIFS(Table2[Sub-Sector],Table3[[#This Row],[Sub-Sector]],Table2[RSI Exponential â€“ 14D],"&gt;=50")/Table3[[#This Row],[Count]]</f>
        <v>0.2</v>
      </c>
      <c r="I46" s="2">
        <f>COUNTIFS(Table2[Sub-Sector],Table3[[#This Row],[Sub-Sector]],Table2[Relative Volume],"&gt;=1")/Table3[[#This Row],[Count]]</f>
        <v>0.6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0.4</v>
      </c>
      <c r="P46" s="2">
        <f>COUNTIFS(Table2[Sub-Sector],Table3[[#This Row],[Sub-Sector]],Table2[% Away From 52W High],"&lt;=10")/Table3[[#This Row],[Count]]</f>
        <v>0</v>
      </c>
      <c r="Q46" s="2">
        <f>COUNTIFS(Table2[Sub-Sector],Table3[[#This Row],[Sub-Sector]],Table2[% Away From 52W Low],"&gt;=10")/Table3[[#This Row],[Count]]</f>
        <v>0.6</v>
      </c>
      <c r="R46" s="2">
        <f>COUNTIFS(Table2[Sub-Sector],Table3[[#This Row],[Sub-Sector]],Table2[% Price above 20 EMA],"&gt;=0")/Table3[[#This Row],[Count]]</f>
        <v>0.4</v>
      </c>
      <c r="S46" s="2">
        <f>COUNTIFS(Table2[Sub-Sector],Table3[[#This Row],[Sub-Sector]],Table2[% Price above 50 EMA],"&gt;=0")/Table3[[#This Row],[Count]]</f>
        <v>0.6</v>
      </c>
      <c r="T46" s="2">
        <f>COUNTIFS(Table2[Sub-Sector],Table3[[#This Row],[Sub-Sector]],Table2[% Price above 200 EMA],"&gt;=0")/Table3[[#This Row],[Count]]</f>
        <v>0.6</v>
      </c>
      <c r="U46" s="2">
        <f>COUNTIFS(Table2[Sub-Sector],Table3[[#This Row],[Sub-Sector]],Table2[Rate of Change - Zone],"Positive")/Table3[[#This Row],[Count]]</f>
        <v>0.6</v>
      </c>
      <c r="V46" s="2">
        <f>COUNTIFS(Table2[Sub-Sector],Table3[[#This Row],[Sub-Sector]],Table2[Sharpe Ratio],"&gt;=0.10")/Table3[[#This Row],[Count]]</f>
        <v>0.4</v>
      </c>
      <c r="W4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46" s="7">
        <f>_xlfn.RANK.AVG(Table3[[#This Row],[Score]],Table3[Score],1)</f>
        <v>65</v>
      </c>
      <c r="Y4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6" s="7">
        <f>_xlfn.RANK.AVG(Table3[[#This Row],[Score 2 ]],Table3[[Score 2 ]],1)</f>
        <v>44.5</v>
      </c>
    </row>
    <row r="47" spans="1:26" x14ac:dyDescent="0.3">
      <c r="A47" t="s">
        <v>336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1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</v>
      </c>
      <c r="I47" s="2">
        <f>COUNTIFS(Table2[Sub-Sector],Table3[[#This Row],[Sub-Sector]],Table2[Relative Volume],"&gt;=1")/Table3[[#This Row],[Count]]</f>
        <v>0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0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1</v>
      </c>
      <c r="W4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47" s="7">
        <f>_xlfn.RANK.AVG(Table3[[#This Row],[Score]],Table3[Score],1)</f>
        <v>46</v>
      </c>
      <c r="Y4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7" s="7">
        <f>_xlfn.RANK.AVG(Table3[[#This Row],[Score 2 ]],Table3[[Score 2 ]],1)</f>
        <v>46</v>
      </c>
    </row>
    <row r="48" spans="1:26" x14ac:dyDescent="0.3">
      <c r="A48" t="s">
        <v>18</v>
      </c>
      <c r="B48">
        <f>COUNTIFS(Table2[Sub-Sector],Table3[[#This Row],[Sub-Sector]])</f>
        <v>6</v>
      </c>
      <c r="C48" s="2">
        <f>COUNTIFS(Table2[Sub-Sector],Table3[[#This Row],[Sub-Sector]],Table2[Uptrend],"Uptrend")/Table3[[#This Row],[Count]]</f>
        <v>0.66666666666666663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0.83333333333333337</v>
      </c>
      <c r="G48" s="2">
        <f>COUNTIFS(Table2[Sub-Sector],Table3[[#This Row],[Sub-Sector]],Table2[1Y Return vs Nifty],"&gt;=10")/Table3[[#This Row],[Count]]</f>
        <v>0.83333333333333337</v>
      </c>
      <c r="H48" s="2">
        <f>COUNTIFS(Table2[Sub-Sector],Table3[[#This Row],[Sub-Sector]],Table2[RSI Exponential â€“ 14D],"&gt;=50")/Table3[[#This Row],[Count]]</f>
        <v>0.66666666666666663</v>
      </c>
      <c r="I48" s="2">
        <f>COUNTIFS(Table2[Sub-Sector],Table3[[#This Row],[Sub-Sector]],Table2[Relative Volume],"&gt;=1")/Table3[[#This Row],[Count]]</f>
        <v>0.16666666666666666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0.66666666666666663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0.16666666666666666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0.66666666666666663</v>
      </c>
      <c r="S48" s="2">
        <f>COUNTIFS(Table2[Sub-Sector],Table3[[#This Row],[Sub-Sector]],Table2[% Price above 50 EMA],"&gt;=0")/Table3[[#This Row],[Count]]</f>
        <v>0.66666666666666663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0.66666666666666663</v>
      </c>
      <c r="V48" s="2">
        <f>COUNTIFS(Table2[Sub-Sector],Table3[[#This Row],[Sub-Sector]],Table2[Sharpe Ratio],"&gt;=0.10")/Table3[[#This Row],[Count]]</f>
        <v>0.5</v>
      </c>
      <c r="W4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48" s="7">
        <f>_xlfn.RANK.AVG(Table3[[#This Row],[Score]],Table3[Score],1)</f>
        <v>87</v>
      </c>
      <c r="Y4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8" s="7">
        <f>_xlfn.RANK.AVG(Table3[[#This Row],[Score 2 ]],Table3[[Score 2 ]],1)</f>
        <v>47</v>
      </c>
    </row>
    <row r="49" spans="1:26" x14ac:dyDescent="0.3">
      <c r="A49" t="s">
        <v>297</v>
      </c>
      <c r="B49">
        <f>COUNTIFS(Table2[Sub-Sector],Table3[[#This Row],[Sub-Sector]])</f>
        <v>14</v>
      </c>
      <c r="C49" s="2">
        <f>COUNTIFS(Table2[Sub-Sector],Table3[[#This Row],[Sub-Sector]],Table2[Uptrend],"Uptrend")/Table3[[#This Row],[Count]]</f>
        <v>0.7857142857142857</v>
      </c>
      <c r="D49" s="2">
        <f>COUNTIFS(Table2[Sub-Sector],Table3[[#This Row],[Sub-Sector]],Table2[1W Return vs Nifty],"&gt;=5")/Table3[[#This Row],[Count]]</f>
        <v>0.21428571428571427</v>
      </c>
      <c r="E49" s="2">
        <f>COUNTIFS(Table2[Sub-Sector],Table3[[#This Row],[Sub-Sector]],Table2[1M Return vs Nifty],"&gt;=5")/Table3[[#This Row],[Count]]</f>
        <v>0.42857142857142855</v>
      </c>
      <c r="F49" s="2">
        <f>COUNTIFS(Table2[Sub-Sector],Table3[[#This Row],[Sub-Sector]],Table2[6M Return vs Nifty],"&gt;=10")/Table3[[#This Row],[Count]]</f>
        <v>0.42857142857142855</v>
      </c>
      <c r="G49" s="2">
        <f>COUNTIFS(Table2[Sub-Sector],Table3[[#This Row],[Sub-Sector]],Table2[1Y Return vs Nifty],"&gt;=10")/Table3[[#This Row],[Count]]</f>
        <v>0.6428571428571429</v>
      </c>
      <c r="H49" s="2">
        <f>COUNTIFS(Table2[Sub-Sector],Table3[[#This Row],[Sub-Sector]],Table2[RSI Exponential â€“ 14D],"&gt;=50")/Table3[[#This Row],[Count]]</f>
        <v>0.7142857142857143</v>
      </c>
      <c r="I49" s="2">
        <f>COUNTIFS(Table2[Sub-Sector],Table3[[#This Row],[Sub-Sector]],Table2[Relative Volume],"&gt;=1")/Table3[[#This Row],[Count]]</f>
        <v>0.5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0.9285714285714286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0.21428571428571427</v>
      </c>
      <c r="O49" s="2">
        <f>COUNTIFS(Table2[Sub-Sector],Table3[[#This Row],[Sub-Sector]],Table2[% Away From Current Month High],"&lt;=0.05")/Table3[[#This Row],[Count]]</f>
        <v>0.6428571428571429</v>
      </c>
      <c r="P49" s="2">
        <f>COUNTIFS(Table2[Sub-Sector],Table3[[#This Row],[Sub-Sector]],Table2[% Away From 52W High],"&lt;=10")/Table3[[#This Row],[Count]]</f>
        <v>0.2857142857142857</v>
      </c>
      <c r="Q49" s="2">
        <f>COUNTIFS(Table2[Sub-Sector],Table3[[#This Row],[Sub-Sector]],Table2[% Away From 52W Low],"&gt;=10")/Table3[[#This Row],[Count]]</f>
        <v>0.9285714285714286</v>
      </c>
      <c r="R49" s="2">
        <f>COUNTIFS(Table2[Sub-Sector],Table3[[#This Row],[Sub-Sector]],Table2[% Price above 20 EMA],"&gt;=0")/Table3[[#This Row],[Count]]</f>
        <v>0.7857142857142857</v>
      </c>
      <c r="S49" s="2">
        <f>COUNTIFS(Table2[Sub-Sector],Table3[[#This Row],[Sub-Sector]],Table2[% Price above 50 EMA],"&gt;=0")/Table3[[#This Row],[Count]]</f>
        <v>0.8571428571428571</v>
      </c>
      <c r="T49" s="2">
        <f>COUNTIFS(Table2[Sub-Sector],Table3[[#This Row],[Sub-Sector]],Table2[% Price above 200 EMA],"&gt;=0")/Table3[[#This Row],[Count]]</f>
        <v>0.7857142857142857</v>
      </c>
      <c r="U49" s="2">
        <f>COUNTIFS(Table2[Sub-Sector],Table3[[#This Row],[Sub-Sector]],Table2[Rate of Change - Zone],"Positive")/Table3[[#This Row],[Count]]</f>
        <v>0.7857142857142857</v>
      </c>
      <c r="V49" s="2">
        <f>COUNTIFS(Table2[Sub-Sector],Table3[[#This Row],[Sub-Sector]],Table2[Sharpe Ratio],"&gt;=0.10")/Table3[[#This Row],[Count]]</f>
        <v>0.14285714285714285</v>
      </c>
      <c r="W4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49" s="7">
        <f>_xlfn.RANK.AVG(Table3[[#This Row],[Score]],Table3[Score],1)</f>
        <v>48</v>
      </c>
      <c r="Y4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9" s="7">
        <f>_xlfn.RANK.AVG(Table3[[#This Row],[Score 2 ]],Table3[[Score 2 ]],1)</f>
        <v>48</v>
      </c>
    </row>
    <row r="50" spans="1:26" x14ac:dyDescent="0.3">
      <c r="A50" t="s">
        <v>103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0.8</v>
      </c>
      <c r="D50" s="2">
        <f>COUNTIFS(Table2[Sub-Sector],Table3[[#This Row],[Sub-Sector]],Table2[1W Return vs Nifty],"&gt;=5")/Table3[[#This Row],[Count]]</f>
        <v>0.2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0.6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0.6</v>
      </c>
      <c r="I50" s="2">
        <f>COUNTIFS(Table2[Sub-Sector],Table3[[#This Row],[Sub-Sector]],Table2[Relative Volume],"&gt;=1")/Table3[[#This Row],[Count]]</f>
        <v>0.2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0.2</v>
      </c>
      <c r="O50" s="2">
        <f>COUNTIFS(Table2[Sub-Sector],Table3[[#This Row],[Sub-Sector]],Table2[% Away From Current Month High],"&lt;=0.05")/Table3[[#This Row],[Count]]</f>
        <v>0.8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0.6</v>
      </c>
      <c r="S50" s="2">
        <f>COUNTIFS(Table2[Sub-Sector],Table3[[#This Row],[Sub-Sector]],Table2[% Price above 50 EMA],"&gt;=0")/Table3[[#This Row],[Count]]</f>
        <v>0.6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0.6</v>
      </c>
      <c r="V50" s="2">
        <f>COUNTIFS(Table2[Sub-Sector],Table3[[#This Row],[Sub-Sector]],Table2[Sharpe Ratio],"&gt;=0.10")/Table3[[#This Row],[Count]]</f>
        <v>0.6</v>
      </c>
      <c r="W5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50" s="7">
        <f>_xlfn.RANK.AVG(Table3[[#This Row],[Score]],Table3[Score],1)</f>
        <v>61</v>
      </c>
      <c r="Y5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0" s="7">
        <f>_xlfn.RANK.AVG(Table3[[#This Row],[Score 2 ]],Table3[[Score 2 ]],1)</f>
        <v>49</v>
      </c>
    </row>
    <row r="51" spans="1:26" x14ac:dyDescent="0.3">
      <c r="A51" t="s">
        <v>86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0.33333333333333331</v>
      </c>
      <c r="E51" s="2">
        <f>COUNTIFS(Table2[Sub-Sector],Table3[[#This Row],[Sub-Sector]],Table2[1M Return vs Nifty],"&gt;=5")/Table3[[#This Row],[Count]]</f>
        <v>0.33333333333333331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0.33333333333333331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0.66666666666666663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0.66666666666666663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0.66666666666666663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0.66666666666666663</v>
      </c>
      <c r="V51" s="2">
        <f>COUNTIFS(Table2[Sub-Sector],Table3[[#This Row],[Sub-Sector]],Table2[Sharpe Ratio],"&gt;=0.10")/Table3[[#This Row],[Count]]</f>
        <v>0.33333333333333331</v>
      </c>
      <c r="W5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51" s="7">
        <f>_xlfn.RANK.AVG(Table3[[#This Row],[Score]],Table3[Score],1)</f>
        <v>35</v>
      </c>
      <c r="Y5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1" s="7">
        <f>_xlfn.RANK.AVG(Table3[[#This Row],[Score 2 ]],Table3[[Score 2 ]],1)</f>
        <v>50</v>
      </c>
    </row>
    <row r="52" spans="1:26" x14ac:dyDescent="0.3">
      <c r="A52" t="s">
        <v>629</v>
      </c>
      <c r="B52">
        <f>COUNTIFS(Table2[Sub-Sector],Table3[[#This Row],[Sub-Sector]])</f>
        <v>13</v>
      </c>
      <c r="C52" s="2">
        <f>COUNTIFS(Table2[Sub-Sector],Table3[[#This Row],[Sub-Sector]],Table2[Uptrend],"Uptrend")/Table3[[#This Row],[Count]]</f>
        <v>0.84615384615384615</v>
      </c>
      <c r="D52" s="2">
        <f>COUNTIFS(Table2[Sub-Sector],Table3[[#This Row],[Sub-Sector]],Table2[1W Return vs Nifty],"&gt;=5")/Table3[[#This Row],[Count]]</f>
        <v>0.15384615384615385</v>
      </c>
      <c r="E52" s="2">
        <f>COUNTIFS(Table2[Sub-Sector],Table3[[#This Row],[Sub-Sector]],Table2[1M Return vs Nifty],"&gt;=5")/Table3[[#This Row],[Count]]</f>
        <v>0.53846153846153844</v>
      </c>
      <c r="F52" s="2">
        <f>COUNTIFS(Table2[Sub-Sector],Table3[[#This Row],[Sub-Sector]],Table2[6M Return vs Nifty],"&gt;=10")/Table3[[#This Row],[Count]]</f>
        <v>0.30769230769230771</v>
      </c>
      <c r="G52" s="2">
        <f>COUNTIFS(Table2[Sub-Sector],Table3[[#This Row],[Sub-Sector]],Table2[1Y Return vs Nifty],"&gt;=10")/Table3[[#This Row],[Count]]</f>
        <v>0.76923076923076927</v>
      </c>
      <c r="H52" s="2">
        <f>COUNTIFS(Table2[Sub-Sector],Table3[[#This Row],[Sub-Sector]],Table2[RSI Exponential â€“ 14D],"&gt;=50")/Table3[[#This Row],[Count]]</f>
        <v>0.53846153846153844</v>
      </c>
      <c r="I52" s="2">
        <f>COUNTIFS(Table2[Sub-Sector],Table3[[#This Row],[Sub-Sector]],Table2[Relative Volume],"&gt;=1")/Table3[[#This Row],[Count]]</f>
        <v>0.69230769230769229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0.84615384615384615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0.23076923076923078</v>
      </c>
      <c r="O52" s="2">
        <f>COUNTIFS(Table2[Sub-Sector],Table3[[#This Row],[Sub-Sector]],Table2[% Away From Current Month High],"&lt;=0.05")/Table3[[#This Row],[Count]]</f>
        <v>0.38461538461538464</v>
      </c>
      <c r="P52" s="2">
        <f>COUNTIFS(Table2[Sub-Sector],Table3[[#This Row],[Sub-Sector]],Table2[% Away From 52W High],"&lt;=10")/Table3[[#This Row],[Count]]</f>
        <v>0.38461538461538464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0.76923076923076927</v>
      </c>
      <c r="S52" s="2">
        <f>COUNTIFS(Table2[Sub-Sector],Table3[[#This Row],[Sub-Sector]],Table2[% Price above 50 EMA],"&gt;=0")/Table3[[#This Row],[Count]]</f>
        <v>0.84615384615384615</v>
      </c>
      <c r="T52" s="2">
        <f>COUNTIFS(Table2[Sub-Sector],Table3[[#This Row],[Sub-Sector]],Table2[% Price above 200 EMA],"&gt;=0")/Table3[[#This Row],[Count]]</f>
        <v>0.84615384615384615</v>
      </c>
      <c r="U52" s="2">
        <f>COUNTIFS(Table2[Sub-Sector],Table3[[#This Row],[Sub-Sector]],Table2[Rate of Change - Zone],"Positive")/Table3[[#This Row],[Count]]</f>
        <v>0.53846153846153844</v>
      </c>
      <c r="V52" s="2">
        <f>COUNTIFS(Table2[Sub-Sector],Table3[[#This Row],[Sub-Sector]],Table2[Sharpe Ratio],"&gt;=0.10")/Table3[[#This Row],[Count]]</f>
        <v>0.23076923076923078</v>
      </c>
      <c r="W5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52" s="7">
        <f>_xlfn.RANK.AVG(Table3[[#This Row],[Score]],Table3[Score],1)</f>
        <v>42</v>
      </c>
      <c r="Y5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2" s="7">
        <f>_xlfn.RANK.AVG(Table3[[#This Row],[Score 2 ]],Table3[[Score 2 ]],1)</f>
        <v>51</v>
      </c>
    </row>
    <row r="53" spans="1:26" x14ac:dyDescent="0.3">
      <c r="A53" t="s">
        <v>934</v>
      </c>
      <c r="B53">
        <f>COUNTIFS(Table2[Sub-Sector],Table3[[#This Row],[Sub-Sector]])</f>
        <v>2</v>
      </c>
      <c r="C53" s="2">
        <f>COUNTIFS(Table2[Sub-Sector],Table3[[#This Row],[Sub-Sector]],Table2[Uptrend],"Uptrend")/Table3[[#This Row],[Count]]</f>
        <v>0.5</v>
      </c>
      <c r="D53" s="2">
        <f>COUNTIFS(Table2[Sub-Sector],Table3[[#This Row],[Sub-Sector]],Table2[1W Return vs Nifty],"&gt;=5")/Table3[[#This Row],[Count]]</f>
        <v>0.5</v>
      </c>
      <c r="E53" s="2">
        <f>COUNTIFS(Table2[Sub-Sector],Table3[[#This Row],[Sub-Sector]],Table2[1M Return vs Nifty],"&gt;=5")/Table3[[#This Row],[Count]]</f>
        <v>0.5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0.5</v>
      </c>
      <c r="H53" s="2">
        <f>COUNTIFS(Table2[Sub-Sector],Table3[[#This Row],[Sub-Sector]],Table2[RSI Exponential â€“ 14D],"&gt;=50")/Table3[[#This Row],[Count]]</f>
        <v>0.5</v>
      </c>
      <c r="I53" s="2">
        <f>COUNTIFS(Table2[Sub-Sector],Table3[[#This Row],[Sub-Sector]],Table2[Relative Volume],"&gt;=1")/Table3[[#This Row],[Count]]</f>
        <v>1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0.5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0.5</v>
      </c>
      <c r="S53" s="2">
        <f>COUNTIFS(Table2[Sub-Sector],Table3[[#This Row],[Sub-Sector]],Table2[% Price above 50 EMA],"&gt;=0")/Table3[[#This Row],[Count]]</f>
        <v>0.5</v>
      </c>
      <c r="T53" s="2">
        <f>COUNTIFS(Table2[Sub-Sector],Table3[[#This Row],[Sub-Sector]],Table2[% Price above 200 EMA],"&gt;=0")/Table3[[#This Row],[Count]]</f>
        <v>0.5</v>
      </c>
      <c r="U53" s="2">
        <f>COUNTIFS(Table2[Sub-Sector],Table3[[#This Row],[Sub-Sector]],Table2[Rate of Change - Zone],"Positive")/Table3[[#This Row],[Count]]</f>
        <v>0.5</v>
      </c>
      <c r="V53" s="2">
        <f>COUNTIFS(Table2[Sub-Sector],Table3[[#This Row],[Sub-Sector]],Table2[Sharpe Ratio],"&gt;=0.10")/Table3[[#This Row],[Count]]</f>
        <v>0</v>
      </c>
      <c r="W5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53" s="7">
        <f>_xlfn.RANK.AVG(Table3[[#This Row],[Score]],Table3[Score],1)</f>
        <v>49</v>
      </c>
      <c r="Y5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3" s="7">
        <f>_xlfn.RANK.AVG(Table3[[#This Row],[Score 2 ]],Table3[[Score 2 ]],1)</f>
        <v>52.5</v>
      </c>
    </row>
    <row r="54" spans="1:26" x14ac:dyDescent="0.3">
      <c r="A54" t="s">
        <v>777</v>
      </c>
      <c r="B54">
        <f>COUNTIFS(Table2[Sub-Sector],Table3[[#This Row],[Sub-Sector]])</f>
        <v>2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0.5</v>
      </c>
      <c r="E54" s="2">
        <f>COUNTIFS(Table2[Sub-Sector],Table3[[#This Row],[Sub-Sector]],Table2[1M Return vs Nifty],"&gt;=5")/Table3[[#This Row],[Count]]</f>
        <v>1</v>
      </c>
      <c r="F54" s="2">
        <f>COUNTIFS(Table2[Sub-Sector],Table3[[#This Row],[Sub-Sector]],Table2[6M Return vs Nifty],"&gt;=10")/Table3[[#This Row],[Count]]</f>
        <v>0.5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0.5</v>
      </c>
      <c r="I54" s="2">
        <f>COUNTIFS(Table2[Sub-Sector],Table3[[#This Row],[Sub-Sector]],Table2[Relative Volume],"&gt;=1")/Table3[[#This Row],[Count]]</f>
        <v>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0.5</v>
      </c>
      <c r="O54" s="2">
        <f>COUNTIFS(Table2[Sub-Sector],Table3[[#This Row],[Sub-Sector]],Table2[% Away From Current Month High],"&lt;=0.05")/Table3[[#This Row],[Count]]</f>
        <v>0.5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</v>
      </c>
      <c r="W5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54" s="7">
        <f>_xlfn.RANK.AVG(Table3[[#This Row],[Score]],Table3[Score],1)</f>
        <v>37</v>
      </c>
      <c r="Y5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4" s="7">
        <f>_xlfn.RANK.AVG(Table3[[#This Row],[Score 2 ]],Table3[[Score 2 ]],1)</f>
        <v>52.5</v>
      </c>
    </row>
    <row r="55" spans="1:26" x14ac:dyDescent="0.3">
      <c r="A55" t="s">
        <v>239</v>
      </c>
      <c r="B55">
        <f>COUNTIFS(Table2[Sub-Sector],Table3[[#This Row],[Sub-Sector]])</f>
        <v>23</v>
      </c>
      <c r="C55" s="2">
        <f>COUNTIFS(Table2[Sub-Sector],Table3[[#This Row],[Sub-Sector]],Table2[Uptrend],"Uptrend")/Table3[[#This Row],[Count]]</f>
        <v>0.78260869565217395</v>
      </c>
      <c r="D55" s="2">
        <f>COUNTIFS(Table2[Sub-Sector],Table3[[#This Row],[Sub-Sector]],Table2[1W Return vs Nifty],"&gt;=5")/Table3[[#This Row],[Count]]</f>
        <v>0.21739130434782608</v>
      </c>
      <c r="E55" s="2">
        <f>COUNTIFS(Table2[Sub-Sector],Table3[[#This Row],[Sub-Sector]],Table2[1M Return vs Nifty],"&gt;=5")/Table3[[#This Row],[Count]]</f>
        <v>0.47826086956521741</v>
      </c>
      <c r="F55" s="2">
        <f>COUNTIFS(Table2[Sub-Sector],Table3[[#This Row],[Sub-Sector]],Table2[6M Return vs Nifty],"&gt;=10")/Table3[[#This Row],[Count]]</f>
        <v>0.56521739130434778</v>
      </c>
      <c r="G55" s="2">
        <f>COUNTIFS(Table2[Sub-Sector],Table3[[#This Row],[Sub-Sector]],Table2[1Y Return vs Nifty],"&gt;=10")/Table3[[#This Row],[Count]]</f>
        <v>0.56521739130434778</v>
      </c>
      <c r="H55" s="2">
        <f>COUNTIFS(Table2[Sub-Sector],Table3[[#This Row],[Sub-Sector]],Table2[RSI Exponential â€“ 14D],"&gt;=50")/Table3[[#This Row],[Count]]</f>
        <v>0.78260869565217395</v>
      </c>
      <c r="I55" s="2">
        <f>COUNTIFS(Table2[Sub-Sector],Table3[[#This Row],[Sub-Sector]],Table2[Relative Volume],"&gt;=1")/Table3[[#This Row],[Count]]</f>
        <v>0.43478260869565216</v>
      </c>
      <c r="J55" s="2">
        <f>COUNTIFS(Table2[Sub-Sector],Table3[[#This Row],[Sub-Sector]],Table2[% Away From Day Low],"&gt;=0.05")/Table3[[#This Row],[Count]]</f>
        <v>4.3478260869565216E-2</v>
      </c>
      <c r="K55" s="2">
        <f>COUNTIFS(Table2[Sub-Sector],Table3[[#This Row],[Sub-Sector]],Table2[% Away From Day High],"&lt;=0.05")/Table3[[#This Row],[Count]]</f>
        <v>0.91304347826086951</v>
      </c>
      <c r="L55" s="2">
        <f>COUNTIFS(Table2[Sub-Sector],Table3[[#This Row],[Sub-Sector]],Table2[% Away From Current Week Low],"&gt;=0.05")/Table3[[#This Row],[Count]]</f>
        <v>8.6956521739130432E-2</v>
      </c>
      <c r="M55" s="2">
        <f>COUNTIFS(Table2[Sub-Sector],Table3[[#This Row],[Sub-Sector]],Table2[% Away From Current Week High],"&lt;=0.05")/Table3[[#This Row],[Count]]</f>
        <v>0.91304347826086951</v>
      </c>
      <c r="N55" s="2">
        <f>COUNTIFS(Table2[Sub-Sector],Table3[[#This Row],[Sub-Sector]],Table2[% Away From Current Month Low],"&gt;=0.05")/Table3[[#This Row],[Count]]</f>
        <v>0.34782608695652173</v>
      </c>
      <c r="O55" s="2">
        <f>COUNTIFS(Table2[Sub-Sector],Table3[[#This Row],[Sub-Sector]],Table2[% Away From Current Month High],"&lt;=0.05")/Table3[[#This Row],[Count]]</f>
        <v>0.56521739130434778</v>
      </c>
      <c r="P55" s="2">
        <f>COUNTIFS(Table2[Sub-Sector],Table3[[#This Row],[Sub-Sector]],Table2[% Away From 52W High],"&lt;=10")/Table3[[#This Row],[Count]]</f>
        <v>0.56521739130434778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0.82608695652173914</v>
      </c>
      <c r="S55" s="2">
        <f>COUNTIFS(Table2[Sub-Sector],Table3[[#This Row],[Sub-Sector]],Table2[% Price above 50 EMA],"&gt;=0")/Table3[[#This Row],[Count]]</f>
        <v>0.95652173913043481</v>
      </c>
      <c r="T55" s="2">
        <f>COUNTIFS(Table2[Sub-Sector],Table3[[#This Row],[Sub-Sector]],Table2[% Price above 200 EMA],"&gt;=0")/Table3[[#This Row],[Count]]</f>
        <v>0.86956521739130432</v>
      </c>
      <c r="U55" s="2">
        <f>COUNTIFS(Table2[Sub-Sector],Table3[[#This Row],[Sub-Sector]],Table2[Rate of Change - Zone],"Positive")/Table3[[#This Row],[Count]]</f>
        <v>0.69565217391304346</v>
      </c>
      <c r="V55" s="2">
        <f>COUNTIFS(Table2[Sub-Sector],Table3[[#This Row],[Sub-Sector]],Table2[Sharpe Ratio],"&gt;=0.10")/Table3[[#This Row],[Count]]</f>
        <v>0.56521739130434778</v>
      </c>
      <c r="W5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55" s="7">
        <f>_xlfn.RANK.AVG(Table3[[#This Row],[Score]],Table3[Score],1)</f>
        <v>51</v>
      </c>
      <c r="Y5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5" s="7">
        <f>_xlfn.RANK.AVG(Table3[[#This Row],[Score 2 ]],Table3[[Score 2 ]],1)</f>
        <v>54.5</v>
      </c>
    </row>
    <row r="56" spans="1:26" x14ac:dyDescent="0.3">
      <c r="A56" t="s">
        <v>445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0.66666666666666663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0.33333333333333331</v>
      </c>
      <c r="F56" s="2">
        <f>COUNTIFS(Table2[Sub-Sector],Table3[[#This Row],[Sub-Sector]],Table2[6M Return vs Nifty],"&gt;=10")/Table3[[#This Row],[Count]]</f>
        <v>0.66666666666666663</v>
      </c>
      <c r="G56" s="2">
        <f>COUNTIFS(Table2[Sub-Sector],Table3[[#This Row],[Sub-Sector]],Table2[1Y Return vs Nifty],"&gt;=10")/Table3[[#This Row],[Count]]</f>
        <v>0.66666666666666663</v>
      </c>
      <c r="H56" s="2">
        <f>COUNTIFS(Table2[Sub-Sector],Table3[[#This Row],[Sub-Sector]],Table2[RSI Exponential â€“ 14D],"&gt;=50")/Table3[[#This Row],[Count]]</f>
        <v>0.66666666666666663</v>
      </c>
      <c r="I56" s="2">
        <f>COUNTIFS(Table2[Sub-Sector],Table3[[#This Row],[Sub-Sector]],Table2[Relative Volume],"&gt;=1")/Table3[[#This Row],[Count]]</f>
        <v>0.33333333333333331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0.66666666666666663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0.66666666666666663</v>
      </c>
      <c r="N56" s="2">
        <f>COUNTIFS(Table2[Sub-Sector],Table3[[#This Row],[Sub-Sector]],Table2[% Away From Current Month Low],"&gt;=0.05")/Table3[[#This Row],[Count]]</f>
        <v>0.33333333333333331</v>
      </c>
      <c r="O56" s="2">
        <f>COUNTIFS(Table2[Sub-Sector],Table3[[#This Row],[Sub-Sector]],Table2[% Away From Current Month High],"&lt;=0.05")/Table3[[#This Row],[Count]]</f>
        <v>0.66666666666666663</v>
      </c>
      <c r="P56" s="2">
        <f>COUNTIFS(Table2[Sub-Sector],Table3[[#This Row],[Sub-Sector]],Table2[% Away From 52W High],"&lt;=10")/Table3[[#This Row],[Count]]</f>
        <v>0.66666666666666663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0.66666666666666663</v>
      </c>
      <c r="S56" s="2">
        <f>COUNTIFS(Table2[Sub-Sector],Table3[[#This Row],[Sub-Sector]],Table2[% Price above 50 EMA],"&gt;=0")/Table3[[#This Row],[Count]]</f>
        <v>0.66666666666666663</v>
      </c>
      <c r="T56" s="2">
        <f>COUNTIFS(Table2[Sub-Sector],Table3[[#This Row],[Sub-Sector]],Table2[% Price above 200 EMA],"&gt;=0")/Table3[[#This Row],[Count]]</f>
        <v>0.66666666666666663</v>
      </c>
      <c r="U56" s="2">
        <f>COUNTIFS(Table2[Sub-Sector],Table3[[#This Row],[Sub-Sector]],Table2[Rate of Change - Zone],"Positive")/Table3[[#This Row],[Count]]</f>
        <v>0.66666666666666663</v>
      </c>
      <c r="V56" s="2">
        <f>COUNTIFS(Table2[Sub-Sector],Table3[[#This Row],[Sub-Sector]],Table2[Sharpe Ratio],"&gt;=0.10")/Table3[[#This Row],[Count]]</f>
        <v>0.33333333333333331</v>
      </c>
      <c r="W5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56" s="7">
        <f>_xlfn.RANK.AVG(Table3[[#This Row],[Score]],Table3[Score],1)</f>
        <v>76</v>
      </c>
      <c r="Y5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6" s="7">
        <f>_xlfn.RANK.AVG(Table3[[#This Row],[Score 2 ]],Table3[[Score 2 ]],1)</f>
        <v>54.5</v>
      </c>
    </row>
    <row r="57" spans="1:26" x14ac:dyDescent="0.3">
      <c r="A57" t="s">
        <v>1407</v>
      </c>
      <c r="B57">
        <f>COUNTIFS(Table2[Sub-Sector],Table3[[#This Row],[Sub-Sector]])</f>
        <v>3</v>
      </c>
      <c r="C57" s="2">
        <f>COUNTIFS(Table2[Sub-Sector],Table3[[#This Row],[Sub-Sector]],Table2[Uptrend],"Uptrend")/Table3[[#This Row],[Count]]</f>
        <v>0.66666666666666663</v>
      </c>
      <c r="D57" s="2">
        <f>COUNTIFS(Table2[Sub-Sector],Table3[[#This Row],[Sub-Sector]],Table2[1W Return vs Nifty],"&gt;=5")/Table3[[#This Row],[Count]]</f>
        <v>1</v>
      </c>
      <c r="E57" s="2">
        <f>COUNTIFS(Table2[Sub-Sector],Table3[[#This Row],[Sub-Sector]],Table2[1M Return vs Nifty],"&gt;=5")/Table3[[#This Row],[Count]]</f>
        <v>1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0.33333333333333331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0.66666666666666663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0.66666666666666663</v>
      </c>
      <c r="P57" s="2">
        <f>COUNTIFS(Table2[Sub-Sector],Table3[[#This Row],[Sub-Sector]],Table2[% Away From 52W High],"&lt;=10")/Table3[[#This Row],[Count]]</f>
        <v>0.66666666666666663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0.33333333333333331</v>
      </c>
      <c r="W5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7" s="7">
        <f>_xlfn.RANK.AVG(Table3[[#This Row],[Score]],Table3[Score],1)</f>
        <v>28</v>
      </c>
      <c r="Y5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 s="7">
        <f>_xlfn.RANK.AVG(Table3[[#This Row],[Score 2 ]],Table3[[Score 2 ]],1)</f>
        <v>56</v>
      </c>
    </row>
    <row r="58" spans="1:26" x14ac:dyDescent="0.3">
      <c r="A58" t="s">
        <v>130</v>
      </c>
      <c r="B58">
        <f>COUNTIFS(Table2[Sub-Sector],Table3[[#This Row],[Sub-Sector]])</f>
        <v>21</v>
      </c>
      <c r="C58" s="2">
        <f>COUNTIFS(Table2[Sub-Sector],Table3[[#This Row],[Sub-Sector]],Table2[Uptrend],"Uptrend")/Table3[[#This Row],[Count]]</f>
        <v>0.80952380952380953</v>
      </c>
      <c r="D58" s="2">
        <f>COUNTIFS(Table2[Sub-Sector],Table3[[#This Row],[Sub-Sector]],Table2[1W Return vs Nifty],"&gt;=5")/Table3[[#This Row],[Count]]</f>
        <v>0.19047619047619047</v>
      </c>
      <c r="E58" s="2">
        <f>COUNTIFS(Table2[Sub-Sector],Table3[[#This Row],[Sub-Sector]],Table2[1M Return vs Nifty],"&gt;=5")/Table3[[#This Row],[Count]]</f>
        <v>0.38095238095238093</v>
      </c>
      <c r="F58" s="2">
        <f>COUNTIFS(Table2[Sub-Sector],Table3[[#This Row],[Sub-Sector]],Table2[6M Return vs Nifty],"&gt;=10")/Table3[[#This Row],[Count]]</f>
        <v>0.52380952380952384</v>
      </c>
      <c r="G58" s="2">
        <f>COUNTIFS(Table2[Sub-Sector],Table3[[#This Row],[Sub-Sector]],Table2[1Y Return vs Nifty],"&gt;=10")/Table3[[#This Row],[Count]]</f>
        <v>0.7142857142857143</v>
      </c>
      <c r="H58" s="2">
        <f>COUNTIFS(Table2[Sub-Sector],Table3[[#This Row],[Sub-Sector]],Table2[RSI Exponential â€“ 14D],"&gt;=50")/Table3[[#This Row],[Count]]</f>
        <v>0.76190476190476186</v>
      </c>
      <c r="I58" s="2">
        <f>COUNTIFS(Table2[Sub-Sector],Table3[[#This Row],[Sub-Sector]],Table2[Relative Volume],"&gt;=1")/Table3[[#This Row],[Count]]</f>
        <v>0.2857142857142857</v>
      </c>
      <c r="J58" s="2">
        <f>COUNTIFS(Table2[Sub-Sector],Table3[[#This Row],[Sub-Sector]],Table2[% Away From Day Low],"&gt;=0.05")/Table3[[#This Row],[Count]]</f>
        <v>4.7619047619047616E-2</v>
      </c>
      <c r="K58" s="2">
        <f>COUNTIFS(Table2[Sub-Sector],Table3[[#This Row],[Sub-Sector]],Table2[% Away From Day High],"&lt;=0.05")/Table3[[#This Row],[Count]]</f>
        <v>0.8571428571428571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0.47619047619047616</v>
      </c>
      <c r="O58" s="2">
        <f>COUNTIFS(Table2[Sub-Sector],Table3[[#This Row],[Sub-Sector]],Table2[% Away From Current Month High],"&lt;=0.05")/Table3[[#This Row],[Count]]</f>
        <v>0.8571428571428571</v>
      </c>
      <c r="P58" s="2">
        <f>COUNTIFS(Table2[Sub-Sector],Table3[[#This Row],[Sub-Sector]],Table2[% Away From 52W High],"&lt;=10")/Table3[[#This Row],[Count]]</f>
        <v>0.61904761904761907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0.80952380952380953</v>
      </c>
      <c r="S58" s="2">
        <f>COUNTIFS(Table2[Sub-Sector],Table3[[#This Row],[Sub-Sector]],Table2[% Price above 50 EMA],"&gt;=0")/Table3[[#This Row],[Count]]</f>
        <v>0.90476190476190477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0.7142857142857143</v>
      </c>
      <c r="V58" s="2">
        <f>COUNTIFS(Table2[Sub-Sector],Table3[[#This Row],[Sub-Sector]],Table2[Sharpe Ratio],"&gt;=0.10")/Table3[[#This Row],[Count]]</f>
        <v>0.42857142857142855</v>
      </c>
      <c r="W5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58" s="7">
        <f>_xlfn.RANK.AVG(Table3[[#This Row],[Score]],Table3[Score],1)</f>
        <v>55</v>
      </c>
      <c r="Y5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8" s="7">
        <f>_xlfn.RANK.AVG(Table3[[#This Row],[Score 2 ]],Table3[[Score 2 ]],1)</f>
        <v>57.5</v>
      </c>
    </row>
    <row r="59" spans="1:26" x14ac:dyDescent="0.3">
      <c r="A59" t="s">
        <v>346</v>
      </c>
      <c r="B59">
        <f>COUNTIFS(Table2[Sub-Sector],Table3[[#This Row],[Sub-Sector]])</f>
        <v>14</v>
      </c>
      <c r="C59" s="2">
        <f>COUNTIFS(Table2[Sub-Sector],Table3[[#This Row],[Sub-Sector]],Table2[Uptrend],"Uptrend")/Table3[[#This Row],[Count]]</f>
        <v>0.8571428571428571</v>
      </c>
      <c r="D59" s="2">
        <f>COUNTIFS(Table2[Sub-Sector],Table3[[#This Row],[Sub-Sector]],Table2[1W Return vs Nifty],"&gt;=5")/Table3[[#This Row],[Count]]</f>
        <v>0.21428571428571427</v>
      </c>
      <c r="E59" s="2">
        <f>COUNTIFS(Table2[Sub-Sector],Table3[[#This Row],[Sub-Sector]],Table2[1M Return vs Nifty],"&gt;=5")/Table3[[#This Row],[Count]]</f>
        <v>0.8571428571428571</v>
      </c>
      <c r="F59" s="2">
        <f>COUNTIFS(Table2[Sub-Sector],Table3[[#This Row],[Sub-Sector]],Table2[6M Return vs Nifty],"&gt;=10")/Table3[[#This Row],[Count]]</f>
        <v>0.5</v>
      </c>
      <c r="G59" s="2">
        <f>COUNTIFS(Table2[Sub-Sector],Table3[[#This Row],[Sub-Sector]],Table2[1Y Return vs Nifty],"&gt;=10")/Table3[[#This Row],[Count]]</f>
        <v>0.7142857142857143</v>
      </c>
      <c r="H59" s="2">
        <f>COUNTIFS(Table2[Sub-Sector],Table3[[#This Row],[Sub-Sector]],Table2[RSI Exponential â€“ 14D],"&gt;=50")/Table3[[#This Row],[Count]]</f>
        <v>0.9285714285714286</v>
      </c>
      <c r="I59" s="2">
        <f>COUNTIFS(Table2[Sub-Sector],Table3[[#This Row],[Sub-Sector]],Table2[Relative Volume],"&gt;=1")/Table3[[#This Row],[Count]]</f>
        <v>0.7142857142857143</v>
      </c>
      <c r="J59" s="2">
        <f>COUNTIFS(Table2[Sub-Sector],Table3[[#This Row],[Sub-Sector]],Table2[% Away From Day Low],"&gt;=0.05")/Table3[[#This Row],[Count]]</f>
        <v>0.14285714285714285</v>
      </c>
      <c r="K59" s="2">
        <f>COUNTIFS(Table2[Sub-Sector],Table3[[#This Row],[Sub-Sector]],Table2[% Away From Day High],"&lt;=0.05")/Table3[[#This Row],[Count]]</f>
        <v>0.7142857142857143</v>
      </c>
      <c r="L59" s="2">
        <f>COUNTIFS(Table2[Sub-Sector],Table3[[#This Row],[Sub-Sector]],Table2[% Away From Current Week Low],"&gt;=0.05")/Table3[[#This Row],[Count]]</f>
        <v>0.35714285714285715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0.6428571428571429</v>
      </c>
      <c r="O59" s="2">
        <f>COUNTIFS(Table2[Sub-Sector],Table3[[#This Row],[Sub-Sector]],Table2[% Away From Current Month High],"&lt;=0.05")/Table3[[#This Row],[Count]]</f>
        <v>0.9285714285714286</v>
      </c>
      <c r="P59" s="2">
        <f>COUNTIFS(Table2[Sub-Sector],Table3[[#This Row],[Sub-Sector]],Table2[% Away From 52W High],"&lt;=10")/Table3[[#This Row],[Count]]</f>
        <v>0.7142857142857143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0.9285714285714286</v>
      </c>
      <c r="S59" s="2">
        <f>COUNTIFS(Table2[Sub-Sector],Table3[[#This Row],[Sub-Sector]],Table2[% Price above 50 EMA],"&gt;=0")/Table3[[#This Row],[Count]]</f>
        <v>0.9285714285714286</v>
      </c>
      <c r="T59" s="2">
        <f>COUNTIFS(Table2[Sub-Sector],Table3[[#This Row],[Sub-Sector]],Table2[% Price above 200 EMA],"&gt;=0")/Table3[[#This Row],[Count]]</f>
        <v>0.9285714285714286</v>
      </c>
      <c r="U59" s="2">
        <f>COUNTIFS(Table2[Sub-Sector],Table3[[#This Row],[Sub-Sector]],Table2[Rate of Change - Zone],"Positive")/Table3[[#This Row],[Count]]</f>
        <v>0.35714285714285715</v>
      </c>
      <c r="V59" s="2">
        <f>COUNTIFS(Table2[Sub-Sector],Table3[[#This Row],[Sub-Sector]],Table2[Sharpe Ratio],"&gt;=0.10")/Table3[[#This Row],[Count]]</f>
        <v>7.1428571428571425E-2</v>
      </c>
      <c r="W5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59" s="7">
        <f>_xlfn.RANK.AVG(Table3[[#This Row],[Score]],Table3[Score],1)</f>
        <v>36</v>
      </c>
      <c r="Y5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 s="7">
        <f>_xlfn.RANK.AVG(Table3[[#This Row],[Score 2 ]],Table3[[Score 2 ]],1)</f>
        <v>57.5</v>
      </c>
    </row>
    <row r="60" spans="1:26" x14ac:dyDescent="0.3">
      <c r="A60" t="s">
        <v>89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0.33333333333333331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0.66666666666666663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0.66666666666666663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0.33333333333333331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0.33333333333333331</v>
      </c>
      <c r="V60" s="2">
        <f>COUNTIFS(Table2[Sub-Sector],Table3[[#This Row],[Sub-Sector]],Table2[Sharpe Ratio],"&gt;=0.10")/Table3[[#This Row],[Count]]</f>
        <v>1</v>
      </c>
      <c r="W6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60" s="7">
        <f>_xlfn.RANK.AVG(Table3[[#This Row],[Score]],Table3[Score],1)</f>
        <v>66</v>
      </c>
      <c r="Y6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0" s="7">
        <f>_xlfn.RANK.AVG(Table3[[#This Row],[Score 2 ]],Table3[[Score 2 ]],1)</f>
        <v>59</v>
      </c>
    </row>
    <row r="61" spans="1:26" x14ac:dyDescent="0.3">
      <c r="A61" t="s">
        <v>140</v>
      </c>
      <c r="B61">
        <f>COUNTIFS(Table2[Sub-Sector],Table3[[#This Row],[Sub-Sector]])</f>
        <v>18</v>
      </c>
      <c r="C61" s="2">
        <f>COUNTIFS(Table2[Sub-Sector],Table3[[#This Row],[Sub-Sector]],Table2[Uptrend],"Uptrend")/Table3[[#This Row],[Count]]</f>
        <v>0.77777777777777779</v>
      </c>
      <c r="D61" s="2">
        <f>COUNTIFS(Table2[Sub-Sector],Table3[[#This Row],[Sub-Sector]],Table2[1W Return vs Nifty],"&gt;=5")/Table3[[#This Row],[Count]]</f>
        <v>0.33333333333333331</v>
      </c>
      <c r="E61" s="2">
        <f>COUNTIFS(Table2[Sub-Sector],Table3[[#This Row],[Sub-Sector]],Table2[1M Return vs Nifty],"&gt;=5")/Table3[[#This Row],[Count]]</f>
        <v>0.33333333333333331</v>
      </c>
      <c r="F61" s="2">
        <f>COUNTIFS(Table2[Sub-Sector],Table3[[#This Row],[Sub-Sector]],Table2[6M Return vs Nifty],"&gt;=10")/Table3[[#This Row],[Count]]</f>
        <v>0.61111111111111116</v>
      </c>
      <c r="G61" s="2">
        <f>COUNTIFS(Table2[Sub-Sector],Table3[[#This Row],[Sub-Sector]],Table2[1Y Return vs Nifty],"&gt;=10")/Table3[[#This Row],[Count]]</f>
        <v>0.88888888888888884</v>
      </c>
      <c r="H61" s="2">
        <f>COUNTIFS(Table2[Sub-Sector],Table3[[#This Row],[Sub-Sector]],Table2[RSI Exponential â€“ 14D],"&gt;=50")/Table3[[#This Row],[Count]]</f>
        <v>0.66666666666666663</v>
      </c>
      <c r="I61" s="2">
        <f>COUNTIFS(Table2[Sub-Sector],Table3[[#This Row],[Sub-Sector]],Table2[Relative Volume],"&gt;=1")/Table3[[#This Row],[Count]]</f>
        <v>0.3888888888888889</v>
      </c>
      <c r="J61" s="2">
        <f>COUNTIFS(Table2[Sub-Sector],Table3[[#This Row],[Sub-Sector]],Table2[% Away From Day Low],"&gt;=0.05")/Table3[[#This Row],[Count]]</f>
        <v>5.5555555555555552E-2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0.1111111111111111</v>
      </c>
      <c r="M61" s="2">
        <f>COUNTIFS(Table2[Sub-Sector],Table3[[#This Row],[Sub-Sector]],Table2[% Away From Current Week High],"&lt;=0.05")/Table3[[#This Row],[Count]]</f>
        <v>0.94444444444444442</v>
      </c>
      <c r="N61" s="2">
        <f>COUNTIFS(Table2[Sub-Sector],Table3[[#This Row],[Sub-Sector]],Table2[% Away From Current Month Low],"&gt;=0.05")/Table3[[#This Row],[Count]]</f>
        <v>0.5</v>
      </c>
      <c r="O61" s="2">
        <f>COUNTIFS(Table2[Sub-Sector],Table3[[#This Row],[Sub-Sector]],Table2[% Away From Current Month High],"&lt;=0.05")/Table3[[#This Row],[Count]]</f>
        <v>0.55555555555555558</v>
      </c>
      <c r="P61" s="2">
        <f>COUNTIFS(Table2[Sub-Sector],Table3[[#This Row],[Sub-Sector]],Table2[% Away From 52W High],"&lt;=10")/Table3[[#This Row],[Count]]</f>
        <v>0.44444444444444442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0.66666666666666663</v>
      </c>
      <c r="S61" s="2">
        <f>COUNTIFS(Table2[Sub-Sector],Table3[[#This Row],[Sub-Sector]],Table2[% Price above 50 EMA],"&gt;=0")/Table3[[#This Row],[Count]]</f>
        <v>0.83333333333333337</v>
      </c>
      <c r="T61" s="2">
        <f>COUNTIFS(Table2[Sub-Sector],Table3[[#This Row],[Sub-Sector]],Table2[% Price above 200 EMA],"&gt;=0")/Table3[[#This Row],[Count]]</f>
        <v>0.94444444444444442</v>
      </c>
      <c r="U61" s="2">
        <f>COUNTIFS(Table2[Sub-Sector],Table3[[#This Row],[Sub-Sector]],Table2[Rate of Change - Zone],"Positive")/Table3[[#This Row],[Count]]</f>
        <v>0.44444444444444442</v>
      </c>
      <c r="V61" s="2">
        <f>COUNTIFS(Table2[Sub-Sector],Table3[[#This Row],[Sub-Sector]],Table2[Sharpe Ratio],"&gt;=0.10")/Table3[[#This Row],[Count]]</f>
        <v>0.72222222222222221</v>
      </c>
      <c r="W6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1" s="7">
        <f>_xlfn.RANK.AVG(Table3[[#This Row],[Score]],Table3[Score],1)</f>
        <v>54</v>
      </c>
      <c r="Y6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1" s="7">
        <f>_xlfn.RANK.AVG(Table3[[#This Row],[Score 2 ]],Table3[[Score 2 ]],1)</f>
        <v>60</v>
      </c>
    </row>
    <row r="62" spans="1:26" x14ac:dyDescent="0.3">
      <c r="A62" t="s">
        <v>95</v>
      </c>
      <c r="B62">
        <f>COUNTIFS(Table2[Sub-Sector],Table3[[#This Row],[Sub-Sector]])</f>
        <v>4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0.25</v>
      </c>
      <c r="F62" s="2">
        <f>COUNTIFS(Table2[Sub-Sector],Table3[[#This Row],[Sub-Sector]],Table2[6M Return vs Nifty],"&gt;=10")/Table3[[#This Row],[Count]]</f>
        <v>0.5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0.75</v>
      </c>
      <c r="I62" s="2">
        <f>COUNTIFS(Table2[Sub-Sector],Table3[[#This Row],[Sub-Sector]],Table2[Relative Volume],"&gt;=1")/Table3[[#This Row],[Count]]</f>
        <v>0.25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0.25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0.75</v>
      </c>
      <c r="O62" s="2">
        <f>COUNTIFS(Table2[Sub-Sector],Table3[[#This Row],[Sub-Sector]],Table2[% Away From Current Month High],"&lt;=0.05")/Table3[[#This Row],[Count]]</f>
        <v>0.75</v>
      </c>
      <c r="P62" s="2">
        <f>COUNTIFS(Table2[Sub-Sector],Table3[[#This Row],[Sub-Sector]],Table2[% Away From 52W High],"&lt;=10")/Table3[[#This Row],[Count]]</f>
        <v>0.25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0.5</v>
      </c>
      <c r="V62" s="2">
        <f>COUNTIFS(Table2[Sub-Sector],Table3[[#This Row],[Sub-Sector]],Table2[Sharpe Ratio],"&gt;=0.10")/Table3[[#This Row],[Count]]</f>
        <v>0.25</v>
      </c>
      <c r="W6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62" s="7">
        <f>_xlfn.RANK.AVG(Table3[[#This Row],[Score]],Table3[Score],1)</f>
        <v>60</v>
      </c>
      <c r="Y6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2" s="7">
        <f>_xlfn.RANK.AVG(Table3[[#This Row],[Score 2 ]],Table3[[Score 2 ]],1)</f>
        <v>61</v>
      </c>
    </row>
    <row r="63" spans="1:26" x14ac:dyDescent="0.3">
      <c r="A63" t="s">
        <v>1359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1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1</v>
      </c>
      <c r="W6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63" s="7">
        <f>_xlfn.RANK.AVG(Table3[[#This Row],[Score]],Table3[Score],1)</f>
        <v>20</v>
      </c>
      <c r="Y6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3" s="7">
        <f>_xlfn.RANK.AVG(Table3[[#This Row],[Score 2 ]],Table3[[Score 2 ]],1)</f>
        <v>65.5</v>
      </c>
    </row>
    <row r="64" spans="1:26" x14ac:dyDescent="0.3">
      <c r="A64" t="s">
        <v>821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1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0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64" s="7">
        <f>_xlfn.RANK.AVG(Table3[[#This Row],[Score]],Table3[Score],1)</f>
        <v>40.5</v>
      </c>
      <c r="Y6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4" s="7">
        <f>_xlfn.RANK.AVG(Table3[[#This Row],[Score 2 ]],Table3[[Score 2 ]],1)</f>
        <v>65.5</v>
      </c>
    </row>
    <row r="65" spans="1:26" x14ac:dyDescent="0.3">
      <c r="A65" t="s">
        <v>716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1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0.5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0.5</v>
      </c>
      <c r="P65" s="2">
        <f>COUNTIFS(Table2[Sub-Sector],Table3[[#This Row],[Sub-Sector]],Table2[% Away From 52W High],"&lt;=10")/Table3[[#This Row],[Count]]</f>
        <v>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65" s="7">
        <f>_xlfn.RANK.AVG(Table3[[#This Row],[Score]],Table3[Score],1)</f>
        <v>40.5</v>
      </c>
      <c r="Y6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5" s="7">
        <f>_xlfn.RANK.AVG(Table3[[#This Row],[Score 2 ]],Table3[[Score 2 ]],1)</f>
        <v>65.5</v>
      </c>
    </row>
    <row r="66" spans="1:26" x14ac:dyDescent="0.3">
      <c r="A66" t="s">
        <v>1093</v>
      </c>
      <c r="B66">
        <f>COUNTIFS(Table2[Sub-Sector],Table3[[#This Row],[Sub-Sector]])</f>
        <v>2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0.5</v>
      </c>
      <c r="E66" s="2">
        <f>COUNTIFS(Table2[Sub-Sector],Table3[[#This Row],[Sub-Sector]],Table2[1M Return vs Nifty],"&gt;=5")/Table3[[#This Row],[Count]]</f>
        <v>1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0.5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66" s="7">
        <f>_xlfn.RANK.AVG(Table3[[#This Row],[Score]],Table3[Score],1)</f>
        <v>50</v>
      </c>
      <c r="Y6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6" s="7">
        <f>_xlfn.RANK.AVG(Table3[[#This Row],[Score 2 ]],Table3[[Score 2 ]],1)</f>
        <v>65.5</v>
      </c>
    </row>
    <row r="67" spans="1:26" x14ac:dyDescent="0.3">
      <c r="A67" t="s">
        <v>448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</v>
      </c>
      <c r="W6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67" s="7">
        <f>_xlfn.RANK.AVG(Table3[[#This Row],[Score]],Table3[Score],1)</f>
        <v>70.5</v>
      </c>
      <c r="Y6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7" s="7">
        <f>_xlfn.RANK.AVG(Table3[[#This Row],[Score 2 ]],Table3[[Score 2 ]],1)</f>
        <v>65.5</v>
      </c>
    </row>
    <row r="68" spans="1:26" x14ac:dyDescent="0.3">
      <c r="A68" t="s">
        <v>307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1</v>
      </c>
      <c r="W6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68" s="7">
        <f>_xlfn.RANK.AVG(Table3[[#This Row],[Score]],Table3[Score],1)</f>
        <v>70.5</v>
      </c>
      <c r="Y6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8" s="7">
        <f>_xlfn.RANK.AVG(Table3[[#This Row],[Score 2 ]],Table3[[Score 2 ]],1)</f>
        <v>65.5</v>
      </c>
    </row>
    <row r="69" spans="1:26" x14ac:dyDescent="0.3">
      <c r="A69" t="s">
        <v>1451</v>
      </c>
      <c r="B69">
        <f>COUNTIFS(Table2[Sub-Sector],Table3[[#This Row],[Sub-Sector]])</f>
        <v>2</v>
      </c>
      <c r="C69" s="2">
        <f>COUNTIFS(Table2[Sub-Sector],Table3[[#This Row],[Sub-Sector]],Table2[Uptrend],"Uptrend")/Table3[[#This Row],[Count]]</f>
        <v>0.5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Volume],"&gt;=1")/Table3[[#This Row],[Count]]</f>
        <v>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0.5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</v>
      </c>
      <c r="W6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69" s="7">
        <f>_xlfn.RANK.AVG(Table3[[#This Row],[Score]],Table3[Score],1)</f>
        <v>99</v>
      </c>
      <c r="Y6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9" s="7">
        <f>_xlfn.RANK.AVG(Table3[[#This Row],[Score 2 ]],Table3[[Score 2 ]],1)</f>
        <v>65.5</v>
      </c>
    </row>
    <row r="70" spans="1:26" x14ac:dyDescent="0.3">
      <c r="A70" t="s">
        <v>973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0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0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70" s="7">
        <f>_xlfn.RANK.AVG(Table3[[#This Row],[Score]],Table3[Score],1)</f>
        <v>103</v>
      </c>
      <c r="Y7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0" s="7">
        <f>_xlfn.RANK.AVG(Table3[[#This Row],[Score 2 ]],Table3[[Score 2 ]],1)</f>
        <v>65.5</v>
      </c>
    </row>
    <row r="71" spans="1:26" x14ac:dyDescent="0.3">
      <c r="A71" t="s">
        <v>56</v>
      </c>
      <c r="B71">
        <f>COUNTIFS(Table2[Sub-Sector],Table3[[#This Row],[Sub-Sector]])</f>
        <v>4</v>
      </c>
      <c r="C71" s="2">
        <f>COUNTIFS(Table2[Sub-Sector],Table3[[#This Row],[Sub-Sector]],Table2[Uptrend],"Uptrend")/Table3[[#This Row],[Count]]</f>
        <v>0.75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0.75</v>
      </c>
      <c r="G71" s="2">
        <f>COUNTIFS(Table2[Sub-Sector],Table3[[#This Row],[Sub-Sector]],Table2[1Y Return vs Nifty],"&gt;=10")/Table3[[#This Row],[Count]]</f>
        <v>0.75</v>
      </c>
      <c r="H71" s="2">
        <f>COUNTIFS(Table2[Sub-Sector],Table3[[#This Row],[Sub-Sector]],Table2[RSI Exponential â€“ 14D],"&gt;=50")/Table3[[#This Row],[Count]]</f>
        <v>0.25</v>
      </c>
      <c r="I71" s="2">
        <f>COUNTIFS(Table2[Sub-Sector],Table3[[#This Row],[Sub-Sector]],Table2[Relative Volume],"&gt;=1")/Table3[[#This Row],[Count]]</f>
        <v>0.25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0.75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0.75</v>
      </c>
      <c r="S71" s="2">
        <f>COUNTIFS(Table2[Sub-Sector],Table3[[#This Row],[Sub-Sector]],Table2[% Price above 50 EMA],"&gt;=0")/Table3[[#This Row],[Count]]</f>
        <v>0.75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0.5</v>
      </c>
      <c r="V71" s="2">
        <f>COUNTIFS(Table2[Sub-Sector],Table3[[#This Row],[Sub-Sector]],Table2[Sharpe Ratio],"&gt;=0.10")/Table3[[#This Row],[Count]]</f>
        <v>0.75</v>
      </c>
      <c r="W7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71" s="7">
        <f>_xlfn.RANK.AVG(Table3[[#This Row],[Score]],Table3[Score],1)</f>
        <v>93</v>
      </c>
      <c r="Y7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1" s="7">
        <f>_xlfn.RANK.AVG(Table3[[#This Row],[Score 2 ]],Table3[[Score 2 ]],1)</f>
        <v>70</v>
      </c>
    </row>
    <row r="72" spans="1:26" x14ac:dyDescent="0.3">
      <c r="A72" t="s">
        <v>1344</v>
      </c>
      <c r="B72">
        <f>COUNTIFS(Table2[Sub-Sector],Table3[[#This Row],[Sub-Sector]])</f>
        <v>1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0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</v>
      </c>
      <c r="S72" s="2">
        <f>COUNTIFS(Table2[Sub-Sector],Table3[[#This Row],[Sub-Sector]],Table2[% Price above 50 EMA],"&gt;=0")/Table3[[#This Row],[Count]]</f>
        <v>0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0</v>
      </c>
      <c r="W7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72" s="7">
        <f>_xlfn.RANK.AVG(Table3[[#This Row],[Score]],Table3[Score],1)</f>
        <v>74.5</v>
      </c>
      <c r="Y7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2" s="7">
        <f>_xlfn.RANK.AVG(Table3[[#This Row],[Score 2 ]],Table3[[Score 2 ]],1)</f>
        <v>71.5</v>
      </c>
    </row>
    <row r="73" spans="1:26" x14ac:dyDescent="0.3">
      <c r="A73" t="s">
        <v>341</v>
      </c>
      <c r="B73">
        <f>COUNTIFS(Table2[Sub-Sector],Table3[[#This Row],[Sub-Sector]])</f>
        <v>1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</v>
      </c>
      <c r="I73" s="2">
        <f>COUNTIFS(Table2[Sub-Sector],Table3[[#This Row],[Sub-Sector]],Table2[Relative Volume],"&gt;=1")/Table3[[#This Row],[Count]]</f>
        <v>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</v>
      </c>
      <c r="S73" s="2">
        <f>COUNTIFS(Table2[Sub-Sector],Table3[[#This Row],[Sub-Sector]],Table2[% Price above 50 EMA],"&gt;=0")/Table3[[#This Row],[Count]]</f>
        <v>0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0</v>
      </c>
      <c r="W7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73" s="7">
        <f>_xlfn.RANK.AVG(Table3[[#This Row],[Score]],Table3[Score],1)</f>
        <v>74.5</v>
      </c>
      <c r="Y7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3" s="7">
        <f>_xlfn.RANK.AVG(Table3[[#This Row],[Score 2 ]],Table3[[Score 2 ]],1)</f>
        <v>71.5</v>
      </c>
    </row>
    <row r="74" spans="1:26" x14ac:dyDescent="0.3">
      <c r="A74" t="s">
        <v>479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1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0</v>
      </c>
      <c r="W7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74" s="7">
        <f>_xlfn.RANK.AVG(Table3[[#This Row],[Score]],Table3[Score],1)</f>
        <v>45</v>
      </c>
      <c r="Y7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4" s="7">
        <f>_xlfn.RANK.AVG(Table3[[#This Row],[Score 2 ]],Table3[[Score 2 ]],1)</f>
        <v>73</v>
      </c>
    </row>
    <row r="75" spans="1:26" x14ac:dyDescent="0.3">
      <c r="A75" t="s">
        <v>40</v>
      </c>
      <c r="B75">
        <f>COUNTIFS(Table2[Sub-Sector],Table3[[#This Row],[Sub-Sector]])</f>
        <v>2</v>
      </c>
      <c r="C75" s="2">
        <f>COUNTIFS(Table2[Sub-Sector],Table3[[#This Row],[Sub-Sector]],Table2[Uptrend],"Uptrend")/Table3[[#This Row],[Count]]</f>
        <v>0.5</v>
      </c>
      <c r="D75" s="2">
        <f>COUNTIFS(Table2[Sub-Sector],Table3[[#This Row],[Sub-Sector]],Table2[1W Return vs Nifty],"&gt;=5")/Table3[[#This Row],[Count]]</f>
        <v>0.5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0.5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0.5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0.5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0.5</v>
      </c>
      <c r="W7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75" s="7">
        <f>_xlfn.RANK.AVG(Table3[[#This Row],[Score]],Table3[Score],1)</f>
        <v>80</v>
      </c>
      <c r="Y7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5" s="7">
        <f>_xlfn.RANK.AVG(Table3[[#This Row],[Score 2 ]],Table3[[Score 2 ]],1)</f>
        <v>74</v>
      </c>
    </row>
    <row r="76" spans="1:26" x14ac:dyDescent="0.3">
      <c r="A76" t="s">
        <v>137</v>
      </c>
      <c r="B76">
        <f>COUNTIFS(Table2[Sub-Sector],Table3[[#This Row],[Sub-Sector]])</f>
        <v>1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1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0</v>
      </c>
      <c r="I76" s="2">
        <f>COUNTIFS(Table2[Sub-Sector],Table3[[#This Row],[Sub-Sector]],Table2[Relative Volume],"&gt;=1")/Table3[[#This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</v>
      </c>
      <c r="V76" s="2">
        <f>COUNTIFS(Table2[Sub-Sector],Table3[[#This Row],[Sub-Sector]],Table2[Sharpe Ratio],"&gt;=0.10")/Table3[[#This Row],[Count]]</f>
        <v>1</v>
      </c>
      <c r="W7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76" s="7">
        <f>_xlfn.RANK.AVG(Table3[[#This Row],[Score]],Table3[Score],1)</f>
        <v>78.5</v>
      </c>
      <c r="Y7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6" s="7">
        <f>_xlfn.RANK.AVG(Table3[[#This Row],[Score 2 ]],Table3[[Score 2 ]],1)</f>
        <v>76</v>
      </c>
    </row>
    <row r="77" spans="1:26" x14ac:dyDescent="0.3">
      <c r="A77" t="s">
        <v>1654</v>
      </c>
      <c r="B77">
        <f>COUNTIFS(Table2[Sub-Sector],Table3[[#This Row],[Sub-Sector]])</f>
        <v>1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1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1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0</v>
      </c>
      <c r="W7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77" s="7">
        <f>_xlfn.RANK.AVG(Table3[[#This Row],[Score]],Table3[Score],1)</f>
        <v>78.5</v>
      </c>
      <c r="Y7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7" s="7">
        <f>_xlfn.RANK.AVG(Table3[[#This Row],[Score 2 ]],Table3[[Score 2 ]],1)</f>
        <v>76</v>
      </c>
    </row>
    <row r="78" spans="1:26" x14ac:dyDescent="0.3">
      <c r="A78" t="s">
        <v>292</v>
      </c>
      <c r="B78">
        <f>COUNTIFS(Table2[Sub-Sector],Table3[[#This Row],[Sub-Sector]])</f>
        <v>1</v>
      </c>
      <c r="C78" s="2">
        <f>COUNTIFS(Table2[Sub-Sector],Table3[[#This Row],[Sub-Sector]],Table2[Uptrend],"Uptrend")/Table3[[#This Row],[Count]]</f>
        <v>0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1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</v>
      </c>
      <c r="S78" s="2">
        <f>COUNTIFS(Table2[Sub-Sector],Table3[[#This Row],[Sub-Sector]],Table2[% Price above 50 EMA],"&gt;=0")/Table3[[#This Row],[Count]]</f>
        <v>0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</v>
      </c>
      <c r="W7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570.5</v>
      </c>
      <c r="X78" s="7">
        <f>_xlfn.RANK.AVG(Table3[[#This Row],[Score]],Table3[Score],1)</f>
        <v>105</v>
      </c>
      <c r="Y7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8" s="7">
        <f>_xlfn.RANK.AVG(Table3[[#This Row],[Score 2 ]],Table3[[Score 2 ]],1)</f>
        <v>76</v>
      </c>
    </row>
    <row r="79" spans="1:26" x14ac:dyDescent="0.3">
      <c r="A79" t="s">
        <v>153</v>
      </c>
      <c r="B79">
        <f>COUNTIFS(Table2[Sub-Sector],Table3[[#This Row],[Sub-Sector]])</f>
        <v>8</v>
      </c>
      <c r="C79" s="2">
        <f>COUNTIFS(Table2[Sub-Sector],Table3[[#This Row],[Sub-Sector]],Table2[Uptrend],"Uptrend")/Table3[[#This Row],[Count]]</f>
        <v>0.75</v>
      </c>
      <c r="D79" s="2">
        <f>COUNTIFS(Table2[Sub-Sector],Table3[[#This Row],[Sub-Sector]],Table2[1W Return vs Nifty],"&gt;=5")/Table3[[#This Row],[Count]]</f>
        <v>0.125</v>
      </c>
      <c r="E79" s="2">
        <f>COUNTIFS(Table2[Sub-Sector],Table3[[#This Row],[Sub-Sector]],Table2[1M Return vs Nifty],"&gt;=5")/Table3[[#This Row],[Count]]</f>
        <v>0.125</v>
      </c>
      <c r="F79" s="2">
        <f>COUNTIFS(Table2[Sub-Sector],Table3[[#This Row],[Sub-Sector]],Table2[6M Return vs Nifty],"&gt;=10")/Table3[[#This Row],[Count]]</f>
        <v>0.375</v>
      </c>
      <c r="G79" s="2">
        <f>COUNTIFS(Table2[Sub-Sector],Table3[[#This Row],[Sub-Sector]],Table2[1Y Return vs Nifty],"&gt;=10")/Table3[[#This Row],[Count]]</f>
        <v>0.75</v>
      </c>
      <c r="H79" s="2">
        <f>COUNTIFS(Table2[Sub-Sector],Table3[[#This Row],[Sub-Sector]],Table2[RSI Exponential â€“ 14D],"&gt;=50")/Table3[[#This Row],[Count]]</f>
        <v>0.625</v>
      </c>
      <c r="I79" s="2">
        <f>COUNTIFS(Table2[Sub-Sector],Table3[[#This Row],[Sub-Sector]],Table2[Relative Volume],"&gt;=1")/Table3[[#This Row],[Count]]</f>
        <v>0.25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0.375</v>
      </c>
      <c r="O79" s="2">
        <f>COUNTIFS(Table2[Sub-Sector],Table3[[#This Row],[Sub-Sector]],Table2[% Away From Current Month High],"&lt;=0.05")/Table3[[#This Row],[Count]]</f>
        <v>0.75</v>
      </c>
      <c r="P79" s="2">
        <f>COUNTIFS(Table2[Sub-Sector],Table3[[#This Row],[Sub-Sector]],Table2[% Away From 52W High],"&lt;=10")/Table3[[#This Row],[Count]]</f>
        <v>0.5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0.75</v>
      </c>
      <c r="S79" s="2">
        <f>COUNTIFS(Table2[Sub-Sector],Table3[[#This Row],[Sub-Sector]],Table2[% Price above 50 EMA],"&gt;=0")/Table3[[#This Row],[Count]]</f>
        <v>0.875</v>
      </c>
      <c r="T79" s="2">
        <f>COUNTIFS(Table2[Sub-Sector],Table3[[#This Row],[Sub-Sector]],Table2[% Price above 200 EMA],"&gt;=0")/Table3[[#This Row],[Count]]</f>
        <v>0.75</v>
      </c>
      <c r="U79" s="2">
        <f>COUNTIFS(Table2[Sub-Sector],Table3[[#This Row],[Sub-Sector]],Table2[Rate of Change - Zone],"Positive")/Table3[[#This Row],[Count]]</f>
        <v>0.75</v>
      </c>
      <c r="V79" s="2">
        <f>COUNTIFS(Table2[Sub-Sector],Table3[[#This Row],[Sub-Sector]],Table2[Sharpe Ratio],"&gt;=0.10")/Table3[[#This Row],[Count]]</f>
        <v>0</v>
      </c>
      <c r="W7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79" s="7">
        <f>_xlfn.RANK.AVG(Table3[[#This Row],[Score]],Table3[Score],1)</f>
        <v>73</v>
      </c>
      <c r="Y7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9" s="7">
        <f>_xlfn.RANK.AVG(Table3[[#This Row],[Score 2 ]],Table3[[Score 2 ]],1)</f>
        <v>78</v>
      </c>
    </row>
    <row r="80" spans="1:26" x14ac:dyDescent="0.3">
      <c r="A80" t="s">
        <v>919</v>
      </c>
      <c r="B80">
        <f>COUNTIFS(Table2[Sub-Sector],Table3[[#This Row],[Sub-Sector]])</f>
        <v>3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0.33333333333333331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1</v>
      </c>
      <c r="H80" s="2">
        <f>COUNTIFS(Table2[Sub-Sector],Table3[[#This Row],[Sub-Sector]],Table2[RSI Exponential â€“ 14D],"&gt;=50")/Table3[[#This Row],[Count]]</f>
        <v>0.66666666666666663</v>
      </c>
      <c r="I80" s="2">
        <f>COUNTIFS(Table2[Sub-Sector],Table3[[#This Row],[Sub-Sector]],Table2[Relative Volume],"&gt;=1")/Table3[[#This Row],[Count]]</f>
        <v>0.33333333333333331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0.33333333333333331</v>
      </c>
      <c r="O80" s="2">
        <f>COUNTIFS(Table2[Sub-Sector],Table3[[#This Row],[Sub-Sector]],Table2[% Away From Current Month High],"&lt;=0.05")/Table3[[#This Row],[Count]]</f>
        <v>0.33333333333333331</v>
      </c>
      <c r="P80" s="2">
        <f>COUNTIFS(Table2[Sub-Sector],Table3[[#This Row],[Sub-Sector]],Table2[% Away From 52W High],"&lt;=10")/Table3[[#This Row],[Count]]</f>
        <v>0.33333333333333331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0.66666666666666663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0.66666666666666663</v>
      </c>
      <c r="V80" s="2">
        <f>COUNTIFS(Table2[Sub-Sector],Table3[[#This Row],[Sub-Sector]],Table2[Sharpe Ratio],"&gt;=0.10")/Table3[[#This Row],[Count]]</f>
        <v>0</v>
      </c>
      <c r="W8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80" s="7">
        <f>_xlfn.RANK.AVG(Table3[[#This Row],[Score]],Table3[Score],1)</f>
        <v>62</v>
      </c>
      <c r="Y8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80" s="7">
        <f>_xlfn.RANK.AVG(Table3[[#This Row],[Score 2 ]],Table3[[Score 2 ]],1)</f>
        <v>79</v>
      </c>
    </row>
    <row r="81" spans="1:26" x14ac:dyDescent="0.3">
      <c r="A81" t="s">
        <v>21</v>
      </c>
      <c r="B81">
        <f>COUNTIFS(Table2[Sub-Sector],Table3[[#This Row],[Sub-Sector]])</f>
        <v>20</v>
      </c>
      <c r="C81" s="2">
        <f>COUNTIFS(Table2[Sub-Sector],Table3[[#This Row],[Sub-Sector]],Table2[Uptrend],"Uptrend")/Table3[[#This Row],[Count]]</f>
        <v>0.75</v>
      </c>
      <c r="D81" s="2">
        <f>COUNTIFS(Table2[Sub-Sector],Table3[[#This Row],[Sub-Sector]],Table2[1W Return vs Nifty],"&gt;=5")/Table3[[#This Row],[Count]]</f>
        <v>0.15</v>
      </c>
      <c r="E81" s="2">
        <f>COUNTIFS(Table2[Sub-Sector],Table3[[#This Row],[Sub-Sector]],Table2[1M Return vs Nifty],"&gt;=5")/Table3[[#This Row],[Count]]</f>
        <v>0.3</v>
      </c>
      <c r="F81" s="2">
        <f>COUNTIFS(Table2[Sub-Sector],Table3[[#This Row],[Sub-Sector]],Table2[6M Return vs Nifty],"&gt;=10")/Table3[[#This Row],[Count]]</f>
        <v>0.2</v>
      </c>
      <c r="G81" s="2">
        <f>COUNTIFS(Table2[Sub-Sector],Table3[[#This Row],[Sub-Sector]],Table2[1Y Return vs Nifty],"&gt;=10")/Table3[[#This Row],[Count]]</f>
        <v>0.55000000000000004</v>
      </c>
      <c r="H81" s="2">
        <f>COUNTIFS(Table2[Sub-Sector],Table3[[#This Row],[Sub-Sector]],Table2[RSI Exponential â€“ 14D],"&gt;=50")/Table3[[#This Row],[Count]]</f>
        <v>0.9</v>
      </c>
      <c r="I81" s="2">
        <f>COUNTIFS(Table2[Sub-Sector],Table3[[#This Row],[Sub-Sector]],Table2[Relative Volume],"&gt;=1")/Table3[[#This Row],[Count]]</f>
        <v>0.35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0.95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0.4</v>
      </c>
      <c r="O81" s="2">
        <f>COUNTIFS(Table2[Sub-Sector],Table3[[#This Row],[Sub-Sector]],Table2[% Away From Current Month High],"&lt;=0.05")/Table3[[#This Row],[Count]]</f>
        <v>0.9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0.9</v>
      </c>
      <c r="S81" s="2">
        <f>COUNTIFS(Table2[Sub-Sector],Table3[[#This Row],[Sub-Sector]],Table2[% Price above 50 EMA],"&gt;=0")/Table3[[#This Row],[Count]]</f>
        <v>0.9</v>
      </c>
      <c r="T81" s="2">
        <f>COUNTIFS(Table2[Sub-Sector],Table3[[#This Row],[Sub-Sector]],Table2[% Price above 200 EMA],"&gt;=0")/Table3[[#This Row],[Count]]</f>
        <v>0.95</v>
      </c>
      <c r="U81" s="2">
        <f>COUNTIFS(Table2[Sub-Sector],Table3[[#This Row],[Sub-Sector]],Table2[Rate of Change - Zone],"Positive")/Table3[[#This Row],[Count]]</f>
        <v>0.9</v>
      </c>
      <c r="V81" s="2">
        <f>COUNTIFS(Table2[Sub-Sector],Table3[[#This Row],[Sub-Sector]],Table2[Sharpe Ratio],"&gt;=0.10")/Table3[[#This Row],[Count]]</f>
        <v>0.1</v>
      </c>
      <c r="W8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81" s="7">
        <f>_xlfn.RANK.AVG(Table3[[#This Row],[Score]],Table3[Score],1)</f>
        <v>67</v>
      </c>
      <c r="Y8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81" s="7">
        <f>_xlfn.RANK.AVG(Table3[[#This Row],[Score 2 ]],Table3[[Score 2 ]],1)</f>
        <v>80</v>
      </c>
    </row>
    <row r="82" spans="1:26" x14ac:dyDescent="0.3">
      <c r="A82" t="s">
        <v>1215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0.5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0.5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  <c r="W8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2" s="7">
        <f>_xlfn.RANK.AVG(Table3[[#This Row],[Score]],Table3[Score],1)</f>
        <v>102</v>
      </c>
      <c r="Y8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82" s="7">
        <f>_xlfn.RANK.AVG(Table3[[#This Row],[Score 2 ]],Table3[[Score 2 ]],1)</f>
        <v>81.5</v>
      </c>
    </row>
    <row r="83" spans="1:26" x14ac:dyDescent="0.3">
      <c r="A83" t="s">
        <v>37</v>
      </c>
      <c r="B83">
        <f>COUNTIFS(Table2[Sub-Sector],Table3[[#This Row],[Sub-Sector]])</f>
        <v>10</v>
      </c>
      <c r="C83" s="2">
        <f>COUNTIFS(Table2[Sub-Sector],Table3[[#This Row],[Sub-Sector]],Table2[Uptrend],"Uptrend")/Table3[[#This Row],[Count]]</f>
        <v>0.7</v>
      </c>
      <c r="D83" s="2">
        <f>COUNTIFS(Table2[Sub-Sector],Table3[[#This Row],[Sub-Sector]],Table2[1W Return vs Nifty],"&gt;=5")/Table3[[#This Row],[Count]]</f>
        <v>0.2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0.3</v>
      </c>
      <c r="G83" s="2">
        <f>COUNTIFS(Table2[Sub-Sector],Table3[[#This Row],[Sub-Sector]],Table2[1Y Return vs Nifty],"&gt;=10")/Table3[[#This Row],[Count]]</f>
        <v>0.4</v>
      </c>
      <c r="H83" s="2">
        <f>COUNTIFS(Table2[Sub-Sector],Table3[[#This Row],[Sub-Sector]],Table2[RSI Exponential â€“ 14D],"&gt;=50")/Table3[[#This Row],[Count]]</f>
        <v>0.9</v>
      </c>
      <c r="I83" s="2">
        <f>COUNTIFS(Table2[Sub-Sector],Table3[[#This Row],[Sub-Sector]],Table2[Relative Volume],"&gt;=1")/Table3[[#This Row],[Count]]</f>
        <v>0.5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0.1</v>
      </c>
      <c r="M83" s="2">
        <f>COUNTIFS(Table2[Sub-Sector],Table3[[#This Row],[Sub-Sector]],Table2[% Away From Current Week High],"&lt;=0.05")/Table3[[#This Row],[Count]]</f>
        <v>0.9</v>
      </c>
      <c r="N83" s="2">
        <f>COUNTIFS(Table2[Sub-Sector],Table3[[#This Row],[Sub-Sector]],Table2[% Away From Current Month Low],"&gt;=0.05")/Table3[[#This Row],[Count]]</f>
        <v>0.4</v>
      </c>
      <c r="O83" s="2">
        <f>COUNTIFS(Table2[Sub-Sector],Table3[[#This Row],[Sub-Sector]],Table2[% Away From Current Month High],"&lt;=0.05")/Table3[[#This Row],[Count]]</f>
        <v>0.9</v>
      </c>
      <c r="P83" s="2">
        <f>COUNTIFS(Table2[Sub-Sector],Table3[[#This Row],[Sub-Sector]],Table2[% Away From 52W High],"&lt;=10")/Table3[[#This Row],[Count]]</f>
        <v>0.4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0.9</v>
      </c>
      <c r="S83" s="2">
        <f>COUNTIFS(Table2[Sub-Sector],Table3[[#This Row],[Sub-Sector]],Table2[% Price above 50 EMA],"&gt;=0")/Table3[[#This Row],[Count]]</f>
        <v>0.9</v>
      </c>
      <c r="T83" s="2">
        <f>COUNTIFS(Table2[Sub-Sector],Table3[[#This Row],[Sub-Sector]],Table2[% Price above 200 EMA],"&gt;=0")/Table3[[#This Row],[Count]]</f>
        <v>0.9</v>
      </c>
      <c r="U83" s="2">
        <f>COUNTIFS(Table2[Sub-Sector],Table3[[#This Row],[Sub-Sector]],Table2[Rate of Change - Zone],"Positive")/Table3[[#This Row],[Count]]</f>
        <v>0.8</v>
      </c>
      <c r="V83" s="2">
        <f>COUNTIFS(Table2[Sub-Sector],Table3[[#This Row],[Sub-Sector]],Table2[Sharpe Ratio],"&gt;=0.10")/Table3[[#This Row],[Count]]</f>
        <v>0</v>
      </c>
      <c r="W8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83" s="7">
        <f>_xlfn.RANK.AVG(Table3[[#This Row],[Score]],Table3[Score],1)</f>
        <v>58</v>
      </c>
      <c r="Y8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83" s="7">
        <f>_xlfn.RANK.AVG(Table3[[#This Row],[Score 2 ]],Table3[[Score 2 ]],1)</f>
        <v>81.5</v>
      </c>
    </row>
    <row r="84" spans="1:26" x14ac:dyDescent="0.3">
      <c r="A84" t="s">
        <v>252</v>
      </c>
      <c r="B84">
        <f>COUNTIFS(Table2[Sub-Sector],Table3[[#This Row],[Sub-Sector]])</f>
        <v>3</v>
      </c>
      <c r="C84" s="2">
        <f>COUNTIFS(Table2[Sub-Sector],Table3[[#This Row],[Sub-Sector]],Table2[Uptrend],"Uptrend")/Table3[[#This Row],[Count]]</f>
        <v>0.66666666666666663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0.33333333333333331</v>
      </c>
      <c r="F84" s="2">
        <f>COUNTIFS(Table2[Sub-Sector],Table3[[#This Row],[Sub-Sector]],Table2[6M Return vs Nifty],"&gt;=10")/Table3[[#This Row],[Count]]</f>
        <v>0.33333333333333331</v>
      </c>
      <c r="G84" s="2">
        <f>COUNTIFS(Table2[Sub-Sector],Table3[[#This Row],[Sub-Sector]],Table2[1Y Return vs Nifty],"&gt;=10")/Table3[[#This Row],[Count]]</f>
        <v>0.66666666666666663</v>
      </c>
      <c r="H84" s="2">
        <f>COUNTIFS(Table2[Sub-Sector],Table3[[#This Row],[Sub-Sector]],Table2[RSI Exponential â€“ 14D],"&gt;=50")/Table3[[#This Row],[Count]]</f>
        <v>0.66666666666666663</v>
      </c>
      <c r="I84" s="2">
        <f>COUNTIFS(Table2[Sub-Sector],Table3[[#This Row],[Sub-Sector]],Table2[Relative Volume],"&gt;=1")/Table3[[#This Row],[Count]]</f>
        <v>0.33333333333333331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0.66666666666666663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0.33333333333333331</v>
      </c>
      <c r="O84" s="2">
        <f>COUNTIFS(Table2[Sub-Sector],Table3[[#This Row],[Sub-Sector]],Table2[% Away From Current Month High],"&lt;=0.05")/Table3[[#This Row],[Count]]</f>
        <v>0.66666666666666663</v>
      </c>
      <c r="P84" s="2">
        <f>COUNTIFS(Table2[Sub-Sector],Table3[[#This Row],[Sub-Sector]],Table2[% Away From 52W High],"&lt;=10")/Table3[[#This Row],[Count]]</f>
        <v>0.33333333333333331</v>
      </c>
      <c r="Q84" s="2">
        <f>COUNTIFS(Table2[Sub-Sector],Table3[[#This Row],[Sub-Sector]],Table2[% Away From 52W Low],"&gt;=10")/Table3[[#This Row],[Count]]</f>
        <v>0.66666666666666663</v>
      </c>
      <c r="R84" s="2">
        <f>COUNTIFS(Table2[Sub-Sector],Table3[[#This Row],[Sub-Sector]],Table2[% Price above 20 EMA],"&gt;=0")/Table3[[#This Row],[Count]]</f>
        <v>0.66666666666666663</v>
      </c>
      <c r="S84" s="2">
        <f>COUNTIFS(Table2[Sub-Sector],Table3[[#This Row],[Sub-Sector]],Table2[% Price above 50 EMA],"&gt;=0")/Table3[[#This Row],[Count]]</f>
        <v>0.66666666666666663</v>
      </c>
      <c r="T84" s="2">
        <f>COUNTIFS(Table2[Sub-Sector],Table3[[#This Row],[Sub-Sector]],Table2[% Price above 200 EMA],"&gt;=0")/Table3[[#This Row],[Count]]</f>
        <v>0.66666666666666663</v>
      </c>
      <c r="U84" s="2">
        <f>COUNTIFS(Table2[Sub-Sector],Table3[[#This Row],[Sub-Sector]],Table2[Rate of Change - Zone],"Positive")/Table3[[#This Row],[Count]]</f>
        <v>0.66666666666666663</v>
      </c>
      <c r="V84" s="2">
        <f>COUNTIFS(Table2[Sub-Sector],Table3[[#This Row],[Sub-Sector]],Table2[Sharpe Ratio],"&gt;=0.10")/Table3[[#This Row],[Count]]</f>
        <v>0</v>
      </c>
      <c r="W8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84" s="7">
        <f>_xlfn.RANK.AVG(Table3[[#This Row],[Score]],Table3[Score],1)</f>
        <v>90</v>
      </c>
      <c r="Y8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4" s="7">
        <f>_xlfn.RANK.AVG(Table3[[#This Row],[Score 2 ]],Table3[[Score 2 ]],1)</f>
        <v>83</v>
      </c>
    </row>
    <row r="85" spans="1:26" x14ac:dyDescent="0.3">
      <c r="A85" t="s">
        <v>75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0.66666666666666663</v>
      </c>
      <c r="D85" s="2">
        <f>COUNTIFS(Table2[Sub-Sector],Table3[[#This Row],[Sub-Sector]],Table2[1W Return vs Nifty],"&gt;=5")/Table3[[#This Row],[Count]]</f>
        <v>0.33333333333333331</v>
      </c>
      <c r="E85" s="2">
        <f>COUNTIFS(Table2[Sub-Sector],Table3[[#This Row],[Sub-Sector]],Table2[1M Return vs Nifty],"&gt;=5")/Table3[[#This Row],[Count]]</f>
        <v>0.33333333333333331</v>
      </c>
      <c r="F85" s="2">
        <f>COUNTIFS(Table2[Sub-Sector],Table3[[#This Row],[Sub-Sector]],Table2[6M Return vs Nifty],"&gt;=10")/Table3[[#This Row],[Count]]</f>
        <v>0.66666666666666663</v>
      </c>
      <c r="G85" s="2">
        <f>COUNTIFS(Table2[Sub-Sector],Table3[[#This Row],[Sub-Sector]],Table2[1Y Return vs Nifty],"&gt;=10")/Table3[[#This Row],[Count]]</f>
        <v>0.66666666666666663</v>
      </c>
      <c r="H85" s="2">
        <f>COUNTIFS(Table2[Sub-Sector],Table3[[#This Row],[Sub-Sector]],Table2[RSI Exponential â€“ 14D],"&gt;=50")/Table3[[#This Row],[Count]]</f>
        <v>0.66666666666666663</v>
      </c>
      <c r="I85" s="2">
        <f>COUNTIFS(Table2[Sub-Sector],Table3[[#This Row],[Sub-Sector]],Table2[Relative Volume],"&gt;=1")/Table3[[#This Row],[Count]]</f>
        <v>0.33333333333333331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0.33333333333333331</v>
      </c>
      <c r="O85" s="2">
        <f>COUNTIFS(Table2[Sub-Sector],Table3[[#This Row],[Sub-Sector]],Table2[% Away From Current Month High],"&lt;=0.05")/Table3[[#This Row],[Count]]</f>
        <v>0.66666666666666663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0.66666666666666663</v>
      </c>
      <c r="S85" s="2">
        <f>COUNTIFS(Table2[Sub-Sector],Table3[[#This Row],[Sub-Sector]],Table2[% Price above 50 EMA],"&gt;=0")/Table3[[#This Row],[Count]]</f>
        <v>0.33333333333333331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0.33333333333333331</v>
      </c>
      <c r="V85" s="2">
        <f>COUNTIFS(Table2[Sub-Sector],Table3[[#This Row],[Sub-Sector]],Table2[Sharpe Ratio],"&gt;=0.10")/Table3[[#This Row],[Count]]</f>
        <v>0</v>
      </c>
      <c r="W8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85" s="7">
        <f>_xlfn.RANK.AVG(Table3[[#This Row],[Score]],Table3[Score],1)</f>
        <v>63</v>
      </c>
      <c r="Y8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5" s="7">
        <f>_xlfn.RANK.AVG(Table3[[#This Row],[Score 2 ]],Table3[[Score 2 ]],1)</f>
        <v>84</v>
      </c>
    </row>
    <row r="86" spans="1:26" x14ac:dyDescent="0.3">
      <c r="A86" t="s">
        <v>304</v>
      </c>
      <c r="B86">
        <f>COUNTIFS(Table2[Sub-Sector],Table3[[#This Row],[Sub-Sector]])</f>
        <v>5</v>
      </c>
      <c r="C86" s="2">
        <f>COUNTIFS(Table2[Sub-Sector],Table3[[#This Row],[Sub-Sector]],Table2[Uptrend],"Uptrend")/Table3[[#This Row],[Count]]</f>
        <v>0.8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0.2</v>
      </c>
      <c r="F86" s="2">
        <f>COUNTIFS(Table2[Sub-Sector],Table3[[#This Row],[Sub-Sector]],Table2[6M Return vs Nifty],"&gt;=10")/Table3[[#This Row],[Count]]</f>
        <v>0.4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0.6</v>
      </c>
      <c r="I86" s="2">
        <f>COUNTIFS(Table2[Sub-Sector],Table3[[#This Row],[Sub-Sector]],Table2[Relative Volume],"&gt;=1")/Table3[[#This Row],[Count]]</f>
        <v>0.2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0.2</v>
      </c>
      <c r="O86" s="2">
        <f>COUNTIFS(Table2[Sub-Sector],Table3[[#This Row],[Sub-Sector]],Table2[% Away From Current Month High],"&lt;=0.05")/Table3[[#This Row],[Count]]</f>
        <v>0.6</v>
      </c>
      <c r="P86" s="2">
        <f>COUNTIFS(Table2[Sub-Sector],Table3[[#This Row],[Sub-Sector]],Table2[% Away From 52W High],"&lt;=10")/Table3[[#This Row],[Count]]</f>
        <v>0.4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0.4</v>
      </c>
      <c r="S86" s="2">
        <f>COUNTIFS(Table2[Sub-Sector],Table3[[#This Row],[Sub-Sector]],Table2[% Price above 50 EMA],"&gt;=0")/Table3[[#This Row],[Count]]</f>
        <v>0.8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0.4</v>
      </c>
      <c r="V86" s="2">
        <f>COUNTIFS(Table2[Sub-Sector],Table3[[#This Row],[Sub-Sector]],Table2[Sharpe Ratio],"&gt;=0.10")/Table3[[#This Row],[Count]]</f>
        <v>0.8</v>
      </c>
      <c r="W8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86" s="7">
        <f>_xlfn.RANK.AVG(Table3[[#This Row],[Score]],Table3[Score],1)</f>
        <v>91.5</v>
      </c>
      <c r="Y8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6" s="7">
        <f>_xlfn.RANK.AVG(Table3[[#This Row],[Score 2 ]],Table3[[Score 2 ]],1)</f>
        <v>85</v>
      </c>
    </row>
    <row r="87" spans="1:26" x14ac:dyDescent="0.3">
      <c r="A87" t="s">
        <v>114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0.66666666666666663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0.66666666666666663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0.66666666666666663</v>
      </c>
      <c r="W8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87" s="7">
        <f>_xlfn.RANK.AVG(Table3[[#This Row],[Score]],Table3[Score],1)</f>
        <v>86</v>
      </c>
      <c r="Y8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7" s="7">
        <f>_xlfn.RANK.AVG(Table3[[#This Row],[Score 2 ]],Table3[[Score 2 ]],1)</f>
        <v>86</v>
      </c>
    </row>
    <row r="88" spans="1:26" x14ac:dyDescent="0.3">
      <c r="A88" t="s">
        <v>80</v>
      </c>
      <c r="B88">
        <f>COUNTIFS(Table2[Sub-Sector],Table3[[#This Row],[Sub-Sector]])</f>
        <v>19</v>
      </c>
      <c r="C88" s="2">
        <f>COUNTIFS(Table2[Sub-Sector],Table3[[#This Row],[Sub-Sector]],Table2[Uptrend],"Uptrend")/Table3[[#This Row],[Count]]</f>
        <v>0.73684210526315785</v>
      </c>
      <c r="D88" s="2">
        <f>COUNTIFS(Table2[Sub-Sector],Table3[[#This Row],[Sub-Sector]],Table2[1W Return vs Nifty],"&gt;=5")/Table3[[#This Row],[Count]]</f>
        <v>5.2631578947368418E-2</v>
      </c>
      <c r="E88" s="2">
        <f>COUNTIFS(Table2[Sub-Sector],Table3[[#This Row],[Sub-Sector]],Table2[1M Return vs Nifty],"&gt;=5")/Table3[[#This Row],[Count]]</f>
        <v>0.36842105263157893</v>
      </c>
      <c r="F88" s="2">
        <f>COUNTIFS(Table2[Sub-Sector],Table3[[#This Row],[Sub-Sector]],Table2[6M Return vs Nifty],"&gt;=10")/Table3[[#This Row],[Count]]</f>
        <v>0.10526315789473684</v>
      </c>
      <c r="G88" s="2">
        <f>COUNTIFS(Table2[Sub-Sector],Table3[[#This Row],[Sub-Sector]],Table2[1Y Return vs Nifty],"&gt;=10")/Table3[[#This Row],[Count]]</f>
        <v>0.36842105263157893</v>
      </c>
      <c r="H88" s="2">
        <f>COUNTIFS(Table2[Sub-Sector],Table3[[#This Row],[Sub-Sector]],Table2[RSI Exponential â€“ 14D],"&gt;=50")/Table3[[#This Row],[Count]]</f>
        <v>0.57894736842105265</v>
      </c>
      <c r="I88" s="2">
        <f>COUNTIFS(Table2[Sub-Sector],Table3[[#This Row],[Sub-Sector]],Table2[Relative Volume],"&gt;=1")/Table3[[#This Row],[Count]]</f>
        <v>0.78947368421052633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5.2631578947368418E-2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5.2631578947368418E-2</v>
      </c>
      <c r="O88" s="2">
        <f>COUNTIFS(Table2[Sub-Sector],Table3[[#This Row],[Sub-Sector]],Table2[% Away From Current Month High],"&lt;=0.05")/Table3[[#This Row],[Count]]</f>
        <v>0.42105263157894735</v>
      </c>
      <c r="P88" s="2">
        <f>COUNTIFS(Table2[Sub-Sector],Table3[[#This Row],[Sub-Sector]],Table2[% Away From 52W High],"&lt;=10")/Table3[[#This Row],[Count]]</f>
        <v>0.42105263157894735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0.63157894736842102</v>
      </c>
      <c r="S88" s="2">
        <f>COUNTIFS(Table2[Sub-Sector],Table3[[#This Row],[Sub-Sector]],Table2[% Price above 50 EMA],"&gt;=0")/Table3[[#This Row],[Count]]</f>
        <v>0.78947368421052633</v>
      </c>
      <c r="T88" s="2">
        <f>COUNTIFS(Table2[Sub-Sector],Table3[[#This Row],[Sub-Sector]],Table2[% Price above 200 EMA],"&gt;=0")/Table3[[#This Row],[Count]]</f>
        <v>0.78947368421052633</v>
      </c>
      <c r="U88" s="2">
        <f>COUNTIFS(Table2[Sub-Sector],Table3[[#This Row],[Sub-Sector]],Table2[Rate of Change - Zone],"Positive")/Table3[[#This Row],[Count]]</f>
        <v>0.52631578947368418</v>
      </c>
      <c r="V88" s="2">
        <f>COUNTIFS(Table2[Sub-Sector],Table3[[#This Row],[Sub-Sector]],Table2[Sharpe Ratio],"&gt;=0.10")/Table3[[#This Row],[Count]]</f>
        <v>0</v>
      </c>
      <c r="W8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88" s="7">
        <f>_xlfn.RANK.AVG(Table3[[#This Row],[Score]],Table3[Score],1)</f>
        <v>81</v>
      </c>
      <c r="Y8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8" s="7">
        <f>_xlfn.RANK.AVG(Table3[[#This Row],[Score 2 ]],Table3[[Score 2 ]],1)</f>
        <v>87</v>
      </c>
    </row>
    <row r="89" spans="1:26" x14ac:dyDescent="0.3">
      <c r="A89" t="s">
        <v>32</v>
      </c>
      <c r="B89">
        <f>COUNTIFS(Table2[Sub-Sector],Table3[[#This Row],[Sub-Sector]])</f>
        <v>11</v>
      </c>
      <c r="C89" s="2">
        <f>COUNTIFS(Table2[Sub-Sector],Table3[[#This Row],[Sub-Sector]],Table2[Uptrend],"Uptrend")/Table3[[#This Row],[Count]]</f>
        <v>0.36363636363636365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0.63636363636363635</v>
      </c>
      <c r="G89" s="2">
        <f>COUNTIFS(Table2[Sub-Sector],Table3[[#This Row],[Sub-Sector]],Table2[1Y Return vs Nifty],"&gt;=10")/Table3[[#This Row],[Count]]</f>
        <v>0.90909090909090906</v>
      </c>
      <c r="H89" s="2">
        <f>COUNTIFS(Table2[Sub-Sector],Table3[[#This Row],[Sub-Sector]],Table2[RSI Exponential â€“ 14D],"&gt;=50")/Table3[[#This Row],[Count]]</f>
        <v>0.18181818181818182</v>
      </c>
      <c r="I89" s="2">
        <f>COUNTIFS(Table2[Sub-Sector],Table3[[#This Row],[Sub-Sector]],Table2[Relative Volume],"&gt;=1")/Table3[[#This Row],[Count]]</f>
        <v>9.0909090909090912E-2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0.54545454545454541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0.81818181818181823</v>
      </c>
      <c r="P89" s="2">
        <f>COUNTIFS(Table2[Sub-Sector],Table3[[#This Row],[Sub-Sector]],Table2[% Away From 52W High],"&lt;=10")/Table3[[#This Row],[Count]]</f>
        <v>9.0909090909090912E-2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9.0909090909090912E-2</v>
      </c>
      <c r="S89" s="2">
        <f>COUNTIFS(Table2[Sub-Sector],Table3[[#This Row],[Sub-Sector]],Table2[% Price above 50 EMA],"&gt;=0")/Table3[[#This Row],[Count]]</f>
        <v>9.0909090909090912E-2</v>
      </c>
      <c r="T89" s="2">
        <f>COUNTIFS(Table2[Sub-Sector],Table3[[#This Row],[Sub-Sector]],Table2[% Price above 200 EMA],"&gt;=0")/Table3[[#This Row],[Count]]</f>
        <v>0.90909090909090906</v>
      </c>
      <c r="U89" s="2">
        <f>COUNTIFS(Table2[Sub-Sector],Table3[[#This Row],[Sub-Sector]],Table2[Rate of Change - Zone],"Positive")/Table3[[#This Row],[Count]]</f>
        <v>9.0909090909090912E-2</v>
      </c>
      <c r="V89" s="2">
        <f>COUNTIFS(Table2[Sub-Sector],Table3[[#This Row],[Sub-Sector]],Table2[Sharpe Ratio],"&gt;=0.10")/Table3[[#This Row],[Count]]</f>
        <v>0.54545454545454541</v>
      </c>
      <c r="W8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89" s="7">
        <f>_xlfn.RANK.AVG(Table3[[#This Row],[Score]],Table3[Score],1)</f>
        <v>111</v>
      </c>
      <c r="Y8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9" s="7">
        <f>_xlfn.RANK.AVG(Table3[[#This Row],[Score 2 ]],Table3[[Score 2 ]],1)</f>
        <v>88</v>
      </c>
    </row>
    <row r="90" spans="1:26" x14ac:dyDescent="0.3">
      <c r="A90" t="s">
        <v>182</v>
      </c>
      <c r="B90">
        <f>COUNTIFS(Table2[Sub-Sector],Table3[[#This Row],[Sub-Sector]])</f>
        <v>8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0.125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Volume],"&gt;=1")/Table3[[#This Row],[Count]]</f>
        <v>0.25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0.875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0.25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0.875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0.875</v>
      </c>
      <c r="V90" s="2">
        <f>COUNTIFS(Table2[Sub-Sector],Table3[[#This Row],[Sub-Sector]],Table2[Sharpe Ratio],"&gt;=0.10")/Table3[[#This Row],[Count]]</f>
        <v>0</v>
      </c>
      <c r="W9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90" s="7">
        <f>_xlfn.RANK.AVG(Table3[[#This Row],[Score]],Table3[Score],1)</f>
        <v>91.5</v>
      </c>
      <c r="Y9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90" s="7">
        <f>_xlfn.RANK.AVG(Table3[[#This Row],[Score 2 ]],Table3[[Score 2 ]],1)</f>
        <v>89</v>
      </c>
    </row>
    <row r="91" spans="1:26" x14ac:dyDescent="0.3">
      <c r="A91" t="s">
        <v>393</v>
      </c>
      <c r="B91">
        <f>COUNTIFS(Table2[Sub-Sector],Table3[[#This Row],[Sub-Sector]])</f>
        <v>9</v>
      </c>
      <c r="C91" s="2">
        <f>COUNTIFS(Table2[Sub-Sector],Table3[[#This Row],[Sub-Sector]],Table2[Uptrend],"Uptrend")/Table3[[#This Row],[Count]]</f>
        <v>0.88888888888888884</v>
      </c>
      <c r="D91" s="2">
        <f>COUNTIFS(Table2[Sub-Sector],Table3[[#This Row],[Sub-Sector]],Table2[1W Return vs Nifty],"&gt;=5")/Table3[[#This Row],[Count]]</f>
        <v>0.1111111111111111</v>
      </c>
      <c r="E91" s="2">
        <f>COUNTIFS(Table2[Sub-Sector],Table3[[#This Row],[Sub-Sector]],Table2[1M Return vs Nifty],"&gt;=5")/Table3[[#This Row],[Count]]</f>
        <v>0.33333333333333331</v>
      </c>
      <c r="F91" s="2">
        <f>COUNTIFS(Table2[Sub-Sector],Table3[[#This Row],[Sub-Sector]],Table2[6M Return vs Nifty],"&gt;=10")/Table3[[#This Row],[Count]]</f>
        <v>0.33333333333333331</v>
      </c>
      <c r="G91" s="2">
        <f>COUNTIFS(Table2[Sub-Sector],Table3[[#This Row],[Sub-Sector]],Table2[1Y Return vs Nifty],"&gt;=10")/Table3[[#This Row],[Count]]</f>
        <v>0.44444444444444442</v>
      </c>
      <c r="H91" s="2">
        <f>COUNTIFS(Table2[Sub-Sector],Table3[[#This Row],[Sub-Sector]],Table2[RSI Exponential â€“ 14D],"&gt;=50")/Table3[[#This Row],[Count]]</f>
        <v>0.33333333333333331</v>
      </c>
      <c r="I91" s="2">
        <f>COUNTIFS(Table2[Sub-Sector],Table3[[#This Row],[Sub-Sector]],Table2[Relative Volume],"&gt;=1")/Table3[[#This Row],[Count]]</f>
        <v>0.44444444444444442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0.88888888888888884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0.22222222222222221</v>
      </c>
      <c r="O91" s="2">
        <f>COUNTIFS(Table2[Sub-Sector],Table3[[#This Row],[Sub-Sector]],Table2[% Away From Current Month High],"&lt;=0.05")/Table3[[#This Row],[Count]]</f>
        <v>0.44444444444444442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0.55555555555555558</v>
      </c>
      <c r="S91" s="2">
        <f>COUNTIFS(Table2[Sub-Sector],Table3[[#This Row],[Sub-Sector]],Table2[% Price above 50 EMA],"&gt;=0")/Table3[[#This Row],[Count]]</f>
        <v>0.77777777777777779</v>
      </c>
      <c r="T91" s="2">
        <f>COUNTIFS(Table2[Sub-Sector],Table3[[#This Row],[Sub-Sector]],Table2[% Price above 200 EMA],"&gt;=0")/Table3[[#This Row],[Count]]</f>
        <v>0.88888888888888884</v>
      </c>
      <c r="U91" s="2">
        <f>COUNTIFS(Table2[Sub-Sector],Table3[[#This Row],[Sub-Sector]],Table2[Rate of Change - Zone],"Positive")/Table3[[#This Row],[Count]]</f>
        <v>0.55555555555555558</v>
      </c>
      <c r="V91" s="2">
        <f>COUNTIFS(Table2[Sub-Sector],Table3[[#This Row],[Sub-Sector]],Table2[Sharpe Ratio],"&gt;=0.10")/Table3[[#This Row],[Count]]</f>
        <v>0.44444444444444442</v>
      </c>
      <c r="W9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91" s="7">
        <f>_xlfn.RANK.AVG(Table3[[#This Row],[Score]],Table3[Score],1)</f>
        <v>70.5</v>
      </c>
      <c r="Y9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1" s="7">
        <f>_xlfn.RANK.AVG(Table3[[#This Row],[Score 2 ]],Table3[[Score 2 ]],1)</f>
        <v>90</v>
      </c>
    </row>
    <row r="92" spans="1:26" x14ac:dyDescent="0.3">
      <c r="A92" t="s">
        <v>484</v>
      </c>
      <c r="B92">
        <f>COUNTIFS(Table2[Sub-Sector],Table3[[#This Row],[Sub-Sector]])</f>
        <v>11</v>
      </c>
      <c r="C92" s="2">
        <f>COUNTIFS(Table2[Sub-Sector],Table3[[#This Row],[Sub-Sector]],Table2[Uptrend],"Uptrend")/Table3[[#This Row],[Count]]</f>
        <v>0.63636363636363635</v>
      </c>
      <c r="D92" s="2">
        <f>COUNTIFS(Table2[Sub-Sector],Table3[[#This Row],[Sub-Sector]],Table2[1W Return vs Nifty],"&gt;=5")/Table3[[#This Row],[Count]]</f>
        <v>0.27272727272727271</v>
      </c>
      <c r="E92" s="2">
        <f>COUNTIFS(Table2[Sub-Sector],Table3[[#This Row],[Sub-Sector]],Table2[1M Return vs Nifty],"&gt;=5")/Table3[[#This Row],[Count]]</f>
        <v>0.18181818181818182</v>
      </c>
      <c r="F92" s="2">
        <f>COUNTIFS(Table2[Sub-Sector],Table3[[#This Row],[Sub-Sector]],Table2[6M Return vs Nifty],"&gt;=10")/Table3[[#This Row],[Count]]</f>
        <v>0.36363636363636365</v>
      </c>
      <c r="G92" s="2">
        <f>COUNTIFS(Table2[Sub-Sector],Table3[[#This Row],[Sub-Sector]],Table2[1Y Return vs Nifty],"&gt;=10")/Table3[[#This Row],[Count]]</f>
        <v>0.36363636363636365</v>
      </c>
      <c r="H92" s="2">
        <f>COUNTIFS(Table2[Sub-Sector],Table3[[#This Row],[Sub-Sector]],Table2[RSI Exponential â€“ 14D],"&gt;=50")/Table3[[#This Row],[Count]]</f>
        <v>0.63636363636363635</v>
      </c>
      <c r="I92" s="2">
        <f>COUNTIFS(Table2[Sub-Sector],Table3[[#This Row],[Sub-Sector]],Table2[Relative Volume],"&gt;=1")/Table3[[#This Row],[Count]]</f>
        <v>0.45454545454545453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9.0909090909090912E-2</v>
      </c>
      <c r="M92" s="2">
        <f>COUNTIFS(Table2[Sub-Sector],Table3[[#This Row],[Sub-Sector]],Table2[% Away From Current Week High],"&lt;=0.05")/Table3[[#This Row],[Count]]</f>
        <v>0.81818181818181823</v>
      </c>
      <c r="N92" s="2">
        <f>COUNTIFS(Table2[Sub-Sector],Table3[[#This Row],[Sub-Sector]],Table2[% Away From Current Month Low],"&gt;=0.05")/Table3[[#This Row],[Count]]</f>
        <v>0.36363636363636365</v>
      </c>
      <c r="O92" s="2">
        <f>COUNTIFS(Table2[Sub-Sector],Table3[[#This Row],[Sub-Sector]],Table2[% Away From Current Month High],"&lt;=0.05")/Table3[[#This Row],[Count]]</f>
        <v>0.63636363636363635</v>
      </c>
      <c r="P92" s="2">
        <f>COUNTIFS(Table2[Sub-Sector],Table3[[#This Row],[Sub-Sector]],Table2[% Away From 52W High],"&lt;=10")/Table3[[#This Row],[Count]]</f>
        <v>0.63636363636363635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0.63636363636363635</v>
      </c>
      <c r="S92" s="2">
        <f>COUNTIFS(Table2[Sub-Sector],Table3[[#This Row],[Sub-Sector]],Table2[% Price above 50 EMA],"&gt;=0")/Table3[[#This Row],[Count]]</f>
        <v>0.72727272727272729</v>
      </c>
      <c r="T92" s="2">
        <f>COUNTIFS(Table2[Sub-Sector],Table3[[#This Row],[Sub-Sector]],Table2[% Price above 200 EMA],"&gt;=0")/Table3[[#This Row],[Count]]</f>
        <v>0.72727272727272729</v>
      </c>
      <c r="U92" s="2">
        <f>COUNTIFS(Table2[Sub-Sector],Table3[[#This Row],[Sub-Sector]],Table2[Rate of Change - Zone],"Positive")/Table3[[#This Row],[Count]]</f>
        <v>0.54545454545454541</v>
      </c>
      <c r="V92" s="2">
        <f>COUNTIFS(Table2[Sub-Sector],Table3[[#This Row],[Sub-Sector]],Table2[Sharpe Ratio],"&gt;=0.10")/Table3[[#This Row],[Count]]</f>
        <v>0.36363636363636365</v>
      </c>
      <c r="W9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92" s="7">
        <f>_xlfn.RANK.AVG(Table3[[#This Row],[Score]],Table3[Score],1)</f>
        <v>89</v>
      </c>
      <c r="Y9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2" s="7">
        <f>_xlfn.RANK.AVG(Table3[[#This Row],[Score 2 ]],Table3[[Score 2 ]],1)</f>
        <v>91</v>
      </c>
    </row>
    <row r="93" spans="1:26" x14ac:dyDescent="0.3">
      <c r="A93" t="s">
        <v>388</v>
      </c>
      <c r="B93">
        <f>COUNTIFS(Table2[Sub-Sector],Table3[[#This Row],[Sub-Sector]])</f>
        <v>10</v>
      </c>
      <c r="C93" s="2">
        <f>COUNTIFS(Table2[Sub-Sector],Table3[[#This Row],[Sub-Sector]],Table2[Uptrend],"Uptrend")/Table3[[#This Row],[Count]]</f>
        <v>0.5</v>
      </c>
      <c r="D93" s="2">
        <f>COUNTIFS(Table2[Sub-Sector],Table3[[#This Row],[Sub-Sector]],Table2[1W Return vs Nifty],"&gt;=5")/Table3[[#This Row],[Count]]</f>
        <v>0.2</v>
      </c>
      <c r="E93" s="2">
        <f>COUNTIFS(Table2[Sub-Sector],Table3[[#This Row],[Sub-Sector]],Table2[1M Return vs Nifty],"&gt;=5")/Table3[[#This Row],[Count]]</f>
        <v>0.3</v>
      </c>
      <c r="F93" s="2">
        <f>COUNTIFS(Table2[Sub-Sector],Table3[[#This Row],[Sub-Sector]],Table2[6M Return vs Nifty],"&gt;=10")/Table3[[#This Row],[Count]]</f>
        <v>0.1</v>
      </c>
      <c r="G93" s="2">
        <f>COUNTIFS(Table2[Sub-Sector],Table3[[#This Row],[Sub-Sector]],Table2[1Y Return vs Nifty],"&gt;=10")/Table3[[#This Row],[Count]]</f>
        <v>0.4</v>
      </c>
      <c r="H93" s="2">
        <f>COUNTIFS(Table2[Sub-Sector],Table3[[#This Row],[Sub-Sector]],Table2[RSI Exponential â€“ 14D],"&gt;=50")/Table3[[#This Row],[Count]]</f>
        <v>0.8</v>
      </c>
      <c r="I93" s="2">
        <f>COUNTIFS(Table2[Sub-Sector],Table3[[#This Row],[Sub-Sector]],Table2[Relative Volume],"&gt;=1")/Table3[[#This Row],[Count]]</f>
        <v>0.4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0.4</v>
      </c>
      <c r="O93" s="2">
        <f>COUNTIFS(Table2[Sub-Sector],Table3[[#This Row],[Sub-Sector]],Table2[% Away From Current Month High],"&lt;=0.05")/Table3[[#This Row],[Count]]</f>
        <v>0.9</v>
      </c>
      <c r="P93" s="2">
        <f>COUNTIFS(Table2[Sub-Sector],Table3[[#This Row],[Sub-Sector]],Table2[% Away From 52W High],"&lt;=10")/Table3[[#This Row],[Count]]</f>
        <v>0.3</v>
      </c>
      <c r="Q93" s="2">
        <f>COUNTIFS(Table2[Sub-Sector],Table3[[#This Row],[Sub-Sector]],Table2[% Away From 52W Low],"&gt;=10")/Table3[[#This Row],[Count]]</f>
        <v>0.8</v>
      </c>
      <c r="R93" s="2">
        <f>COUNTIFS(Table2[Sub-Sector],Table3[[#This Row],[Sub-Sector]],Table2[% Price above 20 EMA],"&gt;=0")/Table3[[#This Row],[Count]]</f>
        <v>0.7</v>
      </c>
      <c r="S93" s="2">
        <f>COUNTIFS(Table2[Sub-Sector],Table3[[#This Row],[Sub-Sector]],Table2[% Price above 50 EMA],"&gt;=0")/Table3[[#This Row],[Count]]</f>
        <v>0.6</v>
      </c>
      <c r="T93" s="2">
        <f>COUNTIFS(Table2[Sub-Sector],Table3[[#This Row],[Sub-Sector]],Table2[% Price above 200 EMA],"&gt;=0")/Table3[[#This Row],[Count]]</f>
        <v>0.5</v>
      </c>
      <c r="U93" s="2">
        <f>COUNTIFS(Table2[Sub-Sector],Table3[[#This Row],[Sub-Sector]],Table2[Rate of Change - Zone],"Positive")/Table3[[#This Row],[Count]]</f>
        <v>0.7</v>
      </c>
      <c r="V93" s="2">
        <f>COUNTIFS(Table2[Sub-Sector],Table3[[#This Row],[Sub-Sector]],Table2[Sharpe Ratio],"&gt;=0.10")/Table3[[#This Row],[Count]]</f>
        <v>0.1</v>
      </c>
      <c r="W9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93" s="7">
        <f>_xlfn.RANK.AVG(Table3[[#This Row],[Score]],Table3[Score],1)</f>
        <v>95</v>
      </c>
      <c r="Y9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3" s="7">
        <f>_xlfn.RANK.AVG(Table3[[#This Row],[Score 2 ]],Table3[[Score 2 ]],1)</f>
        <v>92</v>
      </c>
    </row>
    <row r="94" spans="1:26" x14ac:dyDescent="0.3">
      <c r="A94" t="s">
        <v>200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1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</v>
      </c>
      <c r="W9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94" s="7">
        <f>_xlfn.RANK.AVG(Table3[[#This Row],[Score]],Table3[Score],1)</f>
        <v>94</v>
      </c>
      <c r="Y9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4" s="7">
        <f>_xlfn.RANK.AVG(Table3[[#This Row],[Score 2 ]],Table3[[Score 2 ]],1)</f>
        <v>94</v>
      </c>
    </row>
    <row r="95" spans="1:26" x14ac:dyDescent="0.3">
      <c r="A95" t="s">
        <v>1426</v>
      </c>
      <c r="B95">
        <f>COUNTIFS(Table2[Sub-Sector],Table3[[#This Row],[Sub-Sector]])</f>
        <v>3</v>
      </c>
      <c r="C95" s="2">
        <f>COUNTIFS(Table2[Sub-Sector],Table3[[#This Row],[Sub-Sector]],Table2[Uptrend],"Uptrend")/Table3[[#This Row],[Count]]</f>
        <v>0.33333333333333331</v>
      </c>
      <c r="D95" s="2">
        <f>COUNTIFS(Table2[Sub-Sector],Table3[[#This Row],[Sub-Sector]],Table2[1W Return vs Nifty],"&gt;=5")/Table3[[#This Row],[Count]]</f>
        <v>0.33333333333333331</v>
      </c>
      <c r="E95" s="2">
        <f>COUNTIFS(Table2[Sub-Sector],Table3[[#This Row],[Sub-Sector]],Table2[1M Return vs Nifty],"&gt;=5")/Table3[[#This Row],[Count]]</f>
        <v>0.66666666666666663</v>
      </c>
      <c r="F95" s="2">
        <f>COUNTIFS(Table2[Sub-Sector],Table3[[#This Row],[Sub-Sector]],Table2[6M Return vs Nifty],"&gt;=10")/Table3[[#This Row],[Count]]</f>
        <v>0</v>
      </c>
      <c r="G95" s="2">
        <f>COUNTIFS(Table2[Sub-Sector],Table3[[#This Row],[Sub-Sector]],Table2[1Y Return vs Nifty],"&gt;=10")/Table3[[#This Row],[Count]]</f>
        <v>0.33333333333333331</v>
      </c>
      <c r="H95" s="2">
        <f>COUNTIFS(Table2[Sub-Sector],Table3[[#This Row],[Sub-Sector]],Table2[RSI Exponential â€“ 14D],"&gt;=50")/Table3[[#This Row],[Count]]</f>
        <v>1</v>
      </c>
      <c r="I95" s="2">
        <f>COUNTIFS(Table2[Sub-Sector],Table3[[#This Row],[Sub-Sector]],Table2[Relative Volume],"&gt;=1")/Table3[[#This Row],[Count]]</f>
        <v>0.66666666666666663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0.33333333333333331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0.66666666666666663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0.33333333333333331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0.66666666666666663</v>
      </c>
      <c r="V95" s="2">
        <f>COUNTIFS(Table2[Sub-Sector],Table3[[#This Row],[Sub-Sector]],Table2[Sharpe Ratio],"&gt;=0.10")/Table3[[#This Row],[Count]]</f>
        <v>0.33333333333333331</v>
      </c>
      <c r="W9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95" s="7">
        <f>_xlfn.RANK.AVG(Table3[[#This Row],[Score]],Table3[Score],1)</f>
        <v>68</v>
      </c>
      <c r="Y9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5" s="7">
        <f>_xlfn.RANK.AVG(Table3[[#This Row],[Score 2 ]],Table3[[Score 2 ]],1)</f>
        <v>94</v>
      </c>
    </row>
    <row r="96" spans="1:26" x14ac:dyDescent="0.3">
      <c r="A96" t="s">
        <v>610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0.33333333333333331</v>
      </c>
      <c r="D96" s="2">
        <f>COUNTIFS(Table2[Sub-Sector],Table3[[#This Row],[Sub-Sector]],Table2[1W Return vs Nifty],"&gt;=5")/Table3[[#This Row],[Count]]</f>
        <v>0.33333333333333331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0.66666666666666663</v>
      </c>
      <c r="I96" s="2">
        <f>COUNTIFS(Table2[Sub-Sector],Table3[[#This Row],[Sub-Sector]],Table2[Relative Volume],"&gt;=1")/Table3[[#This Row],[Count]]</f>
        <v>0.66666666666666663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0.33333333333333331</v>
      </c>
      <c r="O96" s="2">
        <f>COUNTIFS(Table2[Sub-Sector],Table3[[#This Row],[Sub-Sector]],Table2[% Away From Current Month High],"&lt;=0.05")/Table3[[#This Row],[Count]]</f>
        <v>0.66666666666666663</v>
      </c>
      <c r="P96" s="2">
        <f>COUNTIFS(Table2[Sub-Sector],Table3[[#This Row],[Sub-Sector]],Table2[% Away From 52W High],"&lt;=10")/Table3[[#This Row],[Count]]</f>
        <v>0.33333333333333331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0.66666666666666663</v>
      </c>
      <c r="S96" s="2">
        <f>COUNTIFS(Table2[Sub-Sector],Table3[[#This Row],[Sub-Sector]],Table2[% Price above 50 EMA],"&gt;=0")/Table3[[#This Row],[Count]]</f>
        <v>0.33333333333333331</v>
      </c>
      <c r="T96" s="2">
        <f>COUNTIFS(Table2[Sub-Sector],Table3[[#This Row],[Sub-Sector]],Table2[% Price above 200 EMA],"&gt;=0")/Table3[[#This Row],[Count]]</f>
        <v>0.33333333333333331</v>
      </c>
      <c r="U96" s="2">
        <f>COUNTIFS(Table2[Sub-Sector],Table3[[#This Row],[Sub-Sector]],Table2[Rate of Change - Zone],"Positive")/Table3[[#This Row],[Count]]</f>
        <v>0.66666666666666663</v>
      </c>
      <c r="V96" s="2">
        <f>COUNTIFS(Table2[Sub-Sector],Table3[[#This Row],[Sub-Sector]],Table2[Sharpe Ratio],"&gt;=0.10")/Table3[[#This Row],[Count]]</f>
        <v>0</v>
      </c>
      <c r="W9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96" s="7">
        <f>_xlfn.RANK.AVG(Table3[[#This Row],[Score]],Table3[Score],1)</f>
        <v>98</v>
      </c>
      <c r="Y9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6" s="7">
        <f>_xlfn.RANK.AVG(Table3[[#This Row],[Score 2 ]],Table3[[Score 2 ]],1)</f>
        <v>94</v>
      </c>
    </row>
    <row r="97" spans="1:26" x14ac:dyDescent="0.3">
      <c r="A97" t="s">
        <v>1788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0.33333333333333331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0.66666666666666663</v>
      </c>
      <c r="H97" s="2">
        <f>COUNTIFS(Table2[Sub-Sector],Table3[[#This Row],[Sub-Sector]],Table2[RSI Exponential â€“ 14D],"&gt;=50")/Table3[[#This Row],[Count]]</f>
        <v>0.66666666666666663</v>
      </c>
      <c r="I97" s="2">
        <f>COUNTIFS(Table2[Sub-Sector],Table3[[#This Row],[Sub-Sector]],Table2[Relative Volume],"&gt;=1")/Table3[[#This Row],[Count]]</f>
        <v>0.66666666666666663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0.33333333333333331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0.66666666666666663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0.66666666666666663</v>
      </c>
      <c r="U97" s="2">
        <f>COUNTIFS(Table2[Sub-Sector],Table3[[#This Row],[Sub-Sector]],Table2[Rate of Change - Zone],"Positive")/Table3[[#This Row],[Count]]</f>
        <v>0.33333333333333331</v>
      </c>
      <c r="V97" s="2">
        <f>COUNTIFS(Table2[Sub-Sector],Table3[[#This Row],[Sub-Sector]],Table2[Sharpe Ratio],"&gt;=0.10")/Table3[[#This Row],[Count]]</f>
        <v>0</v>
      </c>
      <c r="W9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97" s="7">
        <f>_xlfn.RANK.AVG(Table3[[#This Row],[Score]],Table3[Score],1)</f>
        <v>97</v>
      </c>
      <c r="Y9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7" s="7">
        <f>_xlfn.RANK.AVG(Table3[[#This Row],[Score 2 ]],Table3[[Score 2 ]],1)</f>
        <v>96</v>
      </c>
    </row>
    <row r="98" spans="1:26" x14ac:dyDescent="0.3">
      <c r="A98" t="s">
        <v>494</v>
      </c>
      <c r="B98">
        <f>COUNTIFS(Table2[Sub-Sector],Table3[[#This Row],[Sub-Sector]])</f>
        <v>7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0.42857142857142855</v>
      </c>
      <c r="F98" s="2">
        <f>COUNTIFS(Table2[Sub-Sector],Table3[[#This Row],[Sub-Sector]],Table2[6M Return vs Nifty],"&gt;=10")/Table3[[#This Row],[Count]]</f>
        <v>0.14285714285714285</v>
      </c>
      <c r="G98" s="2">
        <f>COUNTIFS(Table2[Sub-Sector],Table3[[#This Row],[Sub-Sector]],Table2[1Y Return vs Nifty],"&gt;=10")/Table3[[#This Row],[Count]]</f>
        <v>0.2857142857142857</v>
      </c>
      <c r="H98" s="2">
        <f>COUNTIFS(Table2[Sub-Sector],Table3[[#This Row],[Sub-Sector]],Table2[RSI Exponential â€“ 14D],"&gt;=50")/Table3[[#This Row],[Count]]</f>
        <v>0.42857142857142855</v>
      </c>
      <c r="I98" s="2">
        <f>COUNTIFS(Table2[Sub-Sector],Table3[[#This Row],[Sub-Sector]],Table2[Relative Volume],"&gt;=1")/Table3[[#This Row],[Count]]</f>
        <v>0.5714285714285714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0.42857142857142855</v>
      </c>
      <c r="P98" s="2">
        <f>COUNTIFS(Table2[Sub-Sector],Table3[[#This Row],[Sub-Sector]],Table2[% Away From 52W High],"&lt;=10")/Table3[[#This Row],[Count]]</f>
        <v>0.2857142857142857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0.7142857142857143</v>
      </c>
      <c r="S98" s="2">
        <f>COUNTIFS(Table2[Sub-Sector],Table3[[#This Row],[Sub-Sector]],Table2[% Price above 50 EMA],"&gt;=0")/Table3[[#This Row],[Count]]</f>
        <v>0.8571428571428571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0.5714285714285714</v>
      </c>
      <c r="V98" s="2">
        <f>COUNTIFS(Table2[Sub-Sector],Table3[[#This Row],[Sub-Sector]],Table2[Sharpe Ratio],"&gt;=0.10")/Table3[[#This Row],[Count]]</f>
        <v>0</v>
      </c>
      <c r="W9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98" s="7">
        <f>_xlfn.RANK.AVG(Table3[[#This Row],[Score]],Table3[Score],1)</f>
        <v>77</v>
      </c>
      <c r="Y9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8" s="7">
        <f>_xlfn.RANK.AVG(Table3[[#This Row],[Score 2 ]],Table3[[Score 2 ]],1)</f>
        <v>97</v>
      </c>
    </row>
    <row r="99" spans="1:26" x14ac:dyDescent="0.3">
      <c r="A99" t="s">
        <v>287</v>
      </c>
      <c r="B99">
        <f>COUNTIFS(Table2[Sub-Sector],Table3[[#This Row],[Sub-Sector]])</f>
        <v>13</v>
      </c>
      <c r="C99" s="2">
        <f>COUNTIFS(Table2[Sub-Sector],Table3[[#This Row],[Sub-Sector]],Table2[Uptrend],"Uptrend")/Table3[[#This Row],[Count]]</f>
        <v>0.53846153846153844</v>
      </c>
      <c r="D99" s="2">
        <f>COUNTIFS(Table2[Sub-Sector],Table3[[#This Row],[Sub-Sector]],Table2[1W Return vs Nifty],"&gt;=5")/Table3[[#This Row],[Count]]</f>
        <v>7.6923076923076927E-2</v>
      </c>
      <c r="E99" s="2">
        <f>COUNTIFS(Table2[Sub-Sector],Table3[[#This Row],[Sub-Sector]],Table2[1M Return vs Nifty],"&gt;=5")/Table3[[#This Row],[Count]]</f>
        <v>0.23076923076923078</v>
      </c>
      <c r="F99" s="2">
        <f>COUNTIFS(Table2[Sub-Sector],Table3[[#This Row],[Sub-Sector]],Table2[6M Return vs Nifty],"&gt;=10")/Table3[[#This Row],[Count]]</f>
        <v>0.15384615384615385</v>
      </c>
      <c r="G99" s="2">
        <f>COUNTIFS(Table2[Sub-Sector],Table3[[#This Row],[Sub-Sector]],Table2[1Y Return vs Nifty],"&gt;=10")/Table3[[#This Row],[Count]]</f>
        <v>0.38461538461538464</v>
      </c>
      <c r="H99" s="2">
        <f>COUNTIFS(Table2[Sub-Sector],Table3[[#This Row],[Sub-Sector]],Table2[RSI Exponential â€“ 14D],"&gt;=50")/Table3[[#This Row],[Count]]</f>
        <v>0.76923076923076927</v>
      </c>
      <c r="I99" s="2">
        <f>COUNTIFS(Table2[Sub-Sector],Table3[[#This Row],[Sub-Sector]],Table2[Relative Volume],"&gt;=1")/Table3[[#This Row],[Count]]</f>
        <v>0.46153846153846156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0.92307692307692313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0.23076923076923078</v>
      </c>
      <c r="O99" s="2">
        <f>COUNTIFS(Table2[Sub-Sector],Table3[[#This Row],[Sub-Sector]],Table2[% Away From Current Month High],"&lt;=0.05")/Table3[[#This Row],[Count]]</f>
        <v>0.92307692307692313</v>
      </c>
      <c r="P99" s="2">
        <f>COUNTIFS(Table2[Sub-Sector],Table3[[#This Row],[Sub-Sector]],Table2[% Away From 52W High],"&lt;=10")/Table3[[#This Row],[Count]]</f>
        <v>0.30769230769230771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0.76923076923076927</v>
      </c>
      <c r="S99" s="2">
        <f>COUNTIFS(Table2[Sub-Sector],Table3[[#This Row],[Sub-Sector]],Table2[% Price above 50 EMA],"&gt;=0")/Table3[[#This Row],[Count]]</f>
        <v>0.69230769230769229</v>
      </c>
      <c r="T99" s="2">
        <f>COUNTIFS(Table2[Sub-Sector],Table3[[#This Row],[Sub-Sector]],Table2[% Price above 200 EMA],"&gt;=0")/Table3[[#This Row],[Count]]</f>
        <v>0.92307692307692313</v>
      </c>
      <c r="U99" s="2">
        <f>COUNTIFS(Table2[Sub-Sector],Table3[[#This Row],[Sub-Sector]],Table2[Rate of Change - Zone],"Positive")/Table3[[#This Row],[Count]]</f>
        <v>0.61538461538461542</v>
      </c>
      <c r="V99" s="2">
        <f>COUNTIFS(Table2[Sub-Sector],Table3[[#This Row],[Sub-Sector]],Table2[Sharpe Ratio],"&gt;=0.10")/Table3[[#This Row],[Count]]</f>
        <v>0.23076923076923078</v>
      </c>
      <c r="W9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9" s="7">
        <f>_xlfn.RANK.AVG(Table3[[#This Row],[Score]],Table3[Score],1)</f>
        <v>96</v>
      </c>
      <c r="Y9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9" s="7">
        <f>_xlfn.RANK.AVG(Table3[[#This Row],[Score 2 ]],Table3[[Score 2 ]],1)</f>
        <v>98.5</v>
      </c>
    </row>
    <row r="100" spans="1:26" x14ac:dyDescent="0.3">
      <c r="A100" t="s">
        <v>109</v>
      </c>
      <c r="B100">
        <f>COUNTIFS(Table2[Sub-Sector],Table3[[#This Row],[Sub-Sector]])</f>
        <v>4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0.25</v>
      </c>
      <c r="E100" s="2">
        <f>COUNTIFS(Table2[Sub-Sector],Table3[[#This Row],[Sub-Sector]],Table2[1M Return vs Nifty],"&gt;=5")/Table3[[#This Row],[Count]]</f>
        <v>0.5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0.5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0.25</v>
      </c>
      <c r="J100" s="2">
        <f>COUNTIFS(Table2[Sub-Sector],Table3[[#This Row],[Sub-Sector]],Table2[% Away From Day Low],"&gt;=0.05")/Table3[[#This Row],[Count]]</f>
        <v>0.25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0.75</v>
      </c>
      <c r="P100" s="2">
        <f>COUNTIFS(Table2[Sub-Sector],Table3[[#This Row],[Sub-Sector]],Table2[% Away From 52W High],"&lt;=10")/Table3[[#This Row],[Count]]</f>
        <v>0.25</v>
      </c>
      <c r="Q100" s="2">
        <f>COUNTIFS(Table2[Sub-Sector],Table3[[#This Row],[Sub-Sector]],Table2[% Away From 52W Low],"&gt;=10")/Table3[[#This Row],[Count]]</f>
        <v>0.75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0.25</v>
      </c>
      <c r="W10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100" s="7">
        <f>_xlfn.RANK.AVG(Table3[[#This Row],[Score]],Table3[Score],1)</f>
        <v>82.5</v>
      </c>
      <c r="Y10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100" s="7">
        <f>_xlfn.RANK.AVG(Table3[[#This Row],[Score 2 ]],Table3[[Score 2 ]],1)</f>
        <v>98.5</v>
      </c>
    </row>
    <row r="101" spans="1:26" x14ac:dyDescent="0.3">
      <c r="A101" t="s">
        <v>236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0.33333333333333331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0.33333333333333331</v>
      </c>
      <c r="G101" s="2">
        <f>COUNTIFS(Table2[Sub-Sector],Table3[[#This Row],[Sub-Sector]],Table2[1Y Return vs Nifty],"&gt;=10")/Table3[[#This Row],[Count]]</f>
        <v>0.66666666666666663</v>
      </c>
      <c r="H101" s="2">
        <f>COUNTIFS(Table2[Sub-Sector],Table3[[#This Row],[Sub-Sector]],Table2[RSI Exponential â€“ 14D],"&gt;=50")/Table3[[#This Row],[Count]]</f>
        <v>0.66666666666666663</v>
      </c>
      <c r="I101" s="2">
        <f>COUNTIFS(Table2[Sub-Sector],Table3[[#This Row],[Sub-Sector]],Table2[Relative Volume],"&gt;=1")/Table3[[#This Row],[Count]]</f>
        <v>0.33333333333333331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0.66666666666666663</v>
      </c>
      <c r="O101" s="2">
        <f>COUNTIFS(Table2[Sub-Sector],Table3[[#This Row],[Sub-Sector]],Table2[% Away From Current Month High],"&lt;=0.05")/Table3[[#This Row],[Count]]</f>
        <v>0.66666666666666663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0.66666666666666663</v>
      </c>
      <c r="S101" s="2">
        <f>COUNTIFS(Table2[Sub-Sector],Table3[[#This Row],[Sub-Sector]],Table2[% Price above 50 EMA],"&gt;=0")/Table3[[#This Row],[Count]]</f>
        <v>0.66666666666666663</v>
      </c>
      <c r="T101" s="2">
        <f>COUNTIFS(Table2[Sub-Sector],Table3[[#This Row],[Sub-Sector]],Table2[% Price above 200 EMA],"&gt;=0")/Table3[[#This Row],[Count]]</f>
        <v>0.66666666666666663</v>
      </c>
      <c r="U101" s="2">
        <f>COUNTIFS(Table2[Sub-Sector],Table3[[#This Row],[Sub-Sector]],Table2[Rate of Change - Zone],"Positive")/Table3[[#This Row],[Count]]</f>
        <v>0.33333333333333331</v>
      </c>
      <c r="V101" s="2">
        <f>COUNTIFS(Table2[Sub-Sector],Table3[[#This Row],[Sub-Sector]],Table2[Sharpe Ratio],"&gt;=0.10")/Table3[[#This Row],[Count]]</f>
        <v>0.33333333333333331</v>
      </c>
      <c r="W10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101" s="7">
        <f>_xlfn.RANK.AVG(Table3[[#This Row],[Score]],Table3[Score],1)</f>
        <v>108</v>
      </c>
      <c r="Y10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101" s="7">
        <f>_xlfn.RANK.AVG(Table3[[#This Row],[Score 2 ]],Table3[[Score 2 ]],1)</f>
        <v>100</v>
      </c>
    </row>
    <row r="102" spans="1:26" x14ac:dyDescent="0.3">
      <c r="A102" t="s">
        <v>547</v>
      </c>
      <c r="B102">
        <f>COUNTIFS(Table2[Sub-Sector],Table3[[#This Row],[Sub-Sector]])</f>
        <v>2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Volume],"&gt;=1")/Table3[[#This Row],[Count]]</f>
        <v>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0.5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0.5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0.5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0.5</v>
      </c>
      <c r="V102" s="2">
        <f>COUNTIFS(Table2[Sub-Sector],Table3[[#This Row],[Sub-Sector]],Table2[Sharpe Ratio],"&gt;=0.10")/Table3[[#This Row],[Count]]</f>
        <v>0.5</v>
      </c>
      <c r="W10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02" s="7">
        <f>_xlfn.RANK.AVG(Table3[[#This Row],[Score]],Table3[Score],1)</f>
        <v>116</v>
      </c>
      <c r="Y10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102" s="7">
        <f>_xlfn.RANK.AVG(Table3[[#This Row],[Score 2 ]],Table3[[Score 2 ]],1)</f>
        <v>101</v>
      </c>
    </row>
    <row r="103" spans="1:26" x14ac:dyDescent="0.3">
      <c r="A103" t="s">
        <v>905</v>
      </c>
      <c r="B103">
        <f>COUNTIFS(Table2[Sub-Sector],Table3[[#This Row],[Sub-Sector]])</f>
        <v>2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0.5</v>
      </c>
      <c r="E103" s="2">
        <f>COUNTIFS(Table2[Sub-Sector],Table3[[#This Row],[Sub-Sector]],Table2[1M Return vs Nifty],"&gt;=5")/Table3[[#This Row],[Count]]</f>
        <v>0.5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0.5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0.5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0.5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0.5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0.5</v>
      </c>
      <c r="S103" s="2">
        <f>COUNTIFS(Table2[Sub-Sector],Table3[[#This Row],[Sub-Sector]],Table2[% Price above 50 EMA],"&gt;=0")/Table3[[#This Row],[Count]]</f>
        <v>0.5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</v>
      </c>
      <c r="W10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103" s="7">
        <f>_xlfn.RANK.AVG(Table3[[#This Row],[Score]],Table3[Score],1)</f>
        <v>53</v>
      </c>
      <c r="Y10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3" s="7">
        <f>_xlfn.RANK.AVG(Table3[[#This Row],[Score 2 ]],Table3[[Score 2 ]],1)</f>
        <v>102</v>
      </c>
    </row>
    <row r="104" spans="1:26" x14ac:dyDescent="0.3">
      <c r="A104" t="s">
        <v>120</v>
      </c>
      <c r="B104">
        <f>COUNTIFS(Table2[Sub-Sector],Table3[[#This Row],[Sub-Sector]])</f>
        <v>8</v>
      </c>
      <c r="C104" s="2">
        <f>COUNTIFS(Table2[Sub-Sector],Table3[[#This Row],[Sub-Sector]],Table2[Uptrend],"Uptrend")/Table3[[#This Row],[Count]]</f>
        <v>0.875</v>
      </c>
      <c r="D104" s="2">
        <f>COUNTIFS(Table2[Sub-Sector],Table3[[#This Row],[Sub-Sector]],Table2[1W Return vs Nifty],"&gt;=5")/Table3[[#This Row],[Count]]</f>
        <v>0.25</v>
      </c>
      <c r="E104" s="2">
        <f>COUNTIFS(Table2[Sub-Sector],Table3[[#This Row],[Sub-Sector]],Table2[1M Return vs Nifty],"&gt;=5")/Table3[[#This Row],[Count]]</f>
        <v>0.25</v>
      </c>
      <c r="F104" s="2">
        <f>COUNTIFS(Table2[Sub-Sector],Table3[[#This Row],[Sub-Sector]],Table2[6M Return vs Nifty],"&gt;=10")/Table3[[#This Row],[Count]]</f>
        <v>0.25</v>
      </c>
      <c r="G104" s="2">
        <f>COUNTIFS(Table2[Sub-Sector],Table3[[#This Row],[Sub-Sector]],Table2[1Y Return vs Nifty],"&gt;=10")/Table3[[#This Row],[Count]]</f>
        <v>0.625</v>
      </c>
      <c r="H104" s="2">
        <f>COUNTIFS(Table2[Sub-Sector],Table3[[#This Row],[Sub-Sector]],Table2[RSI Exponential â€“ 14D],"&gt;=50")/Table3[[#This Row],[Count]]</f>
        <v>0.75</v>
      </c>
      <c r="I104" s="2">
        <f>COUNTIFS(Table2[Sub-Sector],Table3[[#This Row],[Sub-Sector]],Table2[Relative Volume],"&gt;=1")/Table3[[#This Row],[Count]]</f>
        <v>0.25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0.25</v>
      </c>
      <c r="O104" s="2">
        <f>COUNTIFS(Table2[Sub-Sector],Table3[[#This Row],[Sub-Sector]],Table2[% Away From Current Month High],"&lt;=0.05")/Table3[[#This Row],[Count]]</f>
        <v>0.75</v>
      </c>
      <c r="P104" s="2">
        <f>COUNTIFS(Table2[Sub-Sector],Table3[[#This Row],[Sub-Sector]],Table2[% Away From 52W High],"&lt;=10")/Table3[[#This Row],[Count]]</f>
        <v>0.625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0.75</v>
      </c>
      <c r="S104" s="2">
        <f>COUNTIFS(Table2[Sub-Sector],Table3[[#This Row],[Sub-Sector]],Table2[% Price above 50 EMA],"&gt;=0")/Table3[[#This Row],[Count]]</f>
        <v>0.875</v>
      </c>
      <c r="T104" s="2">
        <f>COUNTIFS(Table2[Sub-Sector],Table3[[#This Row],[Sub-Sector]],Table2[% Price above 200 EMA],"&gt;=0")/Table3[[#This Row],[Count]]</f>
        <v>0.875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0.125</v>
      </c>
      <c r="W10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104" s="7">
        <f>_xlfn.RANK.AVG(Table3[[#This Row],[Score]],Table3[Score],1)</f>
        <v>84</v>
      </c>
      <c r="Y10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4" s="7">
        <f>_xlfn.RANK.AVG(Table3[[#This Row],[Score 2 ]],Table3[[Score 2 ]],1)</f>
        <v>103</v>
      </c>
    </row>
    <row r="105" spans="1:26" x14ac:dyDescent="0.3">
      <c r="A105" t="s">
        <v>806</v>
      </c>
      <c r="B105">
        <f>COUNTIFS(Table2[Sub-Sector],Table3[[#This Row],[Sub-Sector]])</f>
        <v>2</v>
      </c>
      <c r="C105" s="2">
        <f>COUNTIFS(Table2[Sub-Sector],Table3[[#This Row],[Sub-Sector]],Table2[Uptrend],"Uptrend")/Table3[[#This Row],[Count]]</f>
        <v>0.5</v>
      </c>
      <c r="D105" s="2">
        <f>COUNTIFS(Table2[Sub-Sector],Table3[[#This Row],[Sub-Sector]],Table2[1W Return vs Nifty],"&gt;=5")/Table3[[#This Row],[Count]]</f>
        <v>0.5</v>
      </c>
      <c r="E105" s="2">
        <f>COUNTIFS(Table2[Sub-Sector],Table3[[#This Row],[Sub-Sector]],Table2[1M Return vs Nifty],"&gt;=5")/Table3[[#This Row],[Count]]</f>
        <v>0.5</v>
      </c>
      <c r="F105" s="2">
        <f>COUNTIFS(Table2[Sub-Sector],Table3[[#This Row],[Sub-Sector]],Table2[6M Return vs Nifty],"&gt;=10")/Table3[[#This Row],[Count]]</f>
        <v>0.5</v>
      </c>
      <c r="G105" s="2">
        <f>COUNTIFS(Table2[Sub-Sector],Table3[[#This Row],[Sub-Sector]],Table2[1Y Return vs Nifty],"&gt;=10")/Table3[[#This Row],[Count]]</f>
        <v>0.5</v>
      </c>
      <c r="H105" s="2">
        <f>COUNTIFS(Table2[Sub-Sector],Table3[[#This Row],[Sub-Sector]],Table2[RSI Exponential â€“ 14D],"&gt;=50")/Table3[[#This Row],[Count]]</f>
        <v>0.5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0.5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0.5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0.5</v>
      </c>
      <c r="S105" s="2">
        <f>COUNTIFS(Table2[Sub-Sector],Table3[[#This Row],[Sub-Sector]],Table2[% Price above 50 EMA],"&gt;=0")/Table3[[#This Row],[Count]]</f>
        <v>0.5</v>
      </c>
      <c r="T105" s="2">
        <f>COUNTIFS(Table2[Sub-Sector],Table3[[#This Row],[Sub-Sector]],Table2[% Price above 200 EMA],"&gt;=0")/Table3[[#This Row],[Count]]</f>
        <v>0.5</v>
      </c>
      <c r="U105" s="2">
        <f>COUNTIFS(Table2[Sub-Sector],Table3[[#This Row],[Sub-Sector]],Table2[Rate of Change - Zone],"Positive")/Table3[[#This Row],[Count]]</f>
        <v>0.5</v>
      </c>
      <c r="V105" s="2">
        <f>COUNTIFS(Table2[Sub-Sector],Table3[[#This Row],[Sub-Sector]],Table2[Sharpe Ratio],"&gt;=0.10")/Table3[[#This Row],[Count]]</f>
        <v>0.5</v>
      </c>
      <c r="W10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105" s="7">
        <f>_xlfn.RANK.AVG(Table3[[#This Row],[Score]],Table3[Score],1)</f>
        <v>85</v>
      </c>
      <c r="Y10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5" s="7">
        <f>_xlfn.RANK.AVG(Table3[[#This Row],[Score 2 ]],Table3[[Score 2 ]],1)</f>
        <v>104.5</v>
      </c>
    </row>
    <row r="106" spans="1:26" x14ac:dyDescent="0.3">
      <c r="A106" t="s">
        <v>43</v>
      </c>
      <c r="B106">
        <f>COUNTIFS(Table2[Sub-Sector],Table3[[#This Row],[Sub-Sector]])</f>
        <v>2</v>
      </c>
      <c r="C106" s="2">
        <f>COUNTIFS(Table2[Sub-Sector],Table3[[#This Row],[Sub-Sector]],Table2[Uptrend],"Uptrend")/Table3[[#This Row],[Count]]</f>
        <v>0.5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0.5</v>
      </c>
      <c r="F106" s="2">
        <f>COUNTIFS(Table2[Sub-Sector],Table3[[#This Row],[Sub-Sector]],Table2[6M Return vs Nifty],"&gt;=10")/Table3[[#This Row],[Count]]</f>
        <v>0.5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0.5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0.5</v>
      </c>
      <c r="P106" s="2">
        <f>COUNTIFS(Table2[Sub-Sector],Table3[[#This Row],[Sub-Sector]],Table2[% Away From 52W High],"&lt;=10")/Table3[[#This Row],[Count]]</f>
        <v>0.5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0.5</v>
      </c>
      <c r="V106" s="2">
        <f>COUNTIFS(Table2[Sub-Sector],Table3[[#This Row],[Sub-Sector]],Table2[Sharpe Ratio],"&gt;=0.10")/Table3[[#This Row],[Count]]</f>
        <v>0.5</v>
      </c>
      <c r="W10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06" s="7">
        <f>_xlfn.RANK.AVG(Table3[[#This Row],[Score]],Table3[Score],1)</f>
        <v>104</v>
      </c>
      <c r="Y10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6" s="7">
        <f>_xlfn.RANK.AVG(Table3[[#This Row],[Score 2 ]],Table3[[Score 2 ]],1)</f>
        <v>104.5</v>
      </c>
    </row>
    <row r="107" spans="1:26" x14ac:dyDescent="0.3">
      <c r="A107" t="s">
        <v>526</v>
      </c>
      <c r="B107">
        <f>COUNTIFS(Table2[Sub-Sector],Table3[[#This Row],[Sub-Sector]])</f>
        <v>6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0.16666666666666666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0.83333333333333337</v>
      </c>
      <c r="I107" s="2">
        <f>COUNTIFS(Table2[Sub-Sector],Table3[[#This Row],[Sub-Sector]],Table2[Relative Volume],"&gt;=1")/Table3[[#This Row],[Count]]</f>
        <v>0.5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0.16666666666666666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0.33333333333333331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0.83333333333333337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0.66666666666666663</v>
      </c>
      <c r="U107" s="2">
        <f>COUNTIFS(Table2[Sub-Sector],Table3[[#This Row],[Sub-Sector]],Table2[Rate of Change - Zone],"Positive")/Table3[[#This Row],[Count]]</f>
        <v>0.66666666666666663</v>
      </c>
      <c r="V107" s="2">
        <f>COUNTIFS(Table2[Sub-Sector],Table3[[#This Row],[Sub-Sector]],Table2[Sharpe Ratio],"&gt;=0.10")/Table3[[#This Row],[Count]]</f>
        <v>0</v>
      </c>
      <c r="W10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07" s="7">
        <f>_xlfn.RANK.AVG(Table3[[#This Row],[Score]],Table3[Score],1)</f>
        <v>110</v>
      </c>
      <c r="Y10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7" s="7">
        <f>_xlfn.RANK.AVG(Table3[[#This Row],[Score 2 ]],Table3[[Score 2 ]],1)</f>
        <v>106</v>
      </c>
    </row>
    <row r="108" spans="1:26" x14ac:dyDescent="0.3">
      <c r="A108" t="s">
        <v>403</v>
      </c>
      <c r="B108">
        <f>COUNTIFS(Table2[Sub-Sector],Table3[[#This Row],[Sub-Sector]])</f>
        <v>10</v>
      </c>
      <c r="C108" s="2">
        <f>COUNTIFS(Table2[Sub-Sector],Table3[[#This Row],[Sub-Sector]],Table2[Uptrend],"Uptrend")/Table3[[#This Row],[Count]]</f>
        <v>0.7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0.3</v>
      </c>
      <c r="F108" s="2">
        <f>COUNTIFS(Table2[Sub-Sector],Table3[[#This Row],[Sub-Sector]],Table2[6M Return vs Nifty],"&gt;=10")/Table3[[#This Row],[Count]]</f>
        <v>0.5</v>
      </c>
      <c r="G108" s="2">
        <f>COUNTIFS(Table2[Sub-Sector],Table3[[#This Row],[Sub-Sector]],Table2[1Y Return vs Nifty],"&gt;=10")/Table3[[#This Row],[Count]]</f>
        <v>0.4</v>
      </c>
      <c r="H108" s="2">
        <f>COUNTIFS(Table2[Sub-Sector],Table3[[#This Row],[Sub-Sector]],Table2[RSI Exponential â€“ 14D],"&gt;=50")/Table3[[#This Row],[Count]]</f>
        <v>0.4</v>
      </c>
      <c r="I108" s="2">
        <f>COUNTIFS(Table2[Sub-Sector],Table3[[#This Row],[Sub-Sector]],Table2[Relative Volume],"&gt;=1")/Table3[[#This Row],[Count]]</f>
        <v>0.3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0.9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0.9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0.6</v>
      </c>
      <c r="P108" s="2">
        <f>COUNTIFS(Table2[Sub-Sector],Table3[[#This Row],[Sub-Sector]],Table2[% Away From 52W High],"&lt;=10")/Table3[[#This Row],[Count]]</f>
        <v>0.2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0.3</v>
      </c>
      <c r="S108" s="2">
        <f>COUNTIFS(Table2[Sub-Sector],Table3[[#This Row],[Sub-Sector]],Table2[% Price above 50 EMA],"&gt;=0")/Table3[[#This Row],[Count]]</f>
        <v>0.7</v>
      </c>
      <c r="T108" s="2">
        <f>COUNTIFS(Table2[Sub-Sector],Table3[[#This Row],[Sub-Sector]],Table2[% Price above 200 EMA],"&gt;=0")/Table3[[#This Row],[Count]]</f>
        <v>0.8</v>
      </c>
      <c r="U108" s="2">
        <f>COUNTIFS(Table2[Sub-Sector],Table3[[#This Row],[Sub-Sector]],Table2[Rate of Change - Zone],"Positive")/Table3[[#This Row],[Count]]</f>
        <v>0.3</v>
      </c>
      <c r="V108" s="2">
        <f>COUNTIFS(Table2[Sub-Sector],Table3[[#This Row],[Sub-Sector]],Table2[Sharpe Ratio],"&gt;=0.10")/Table3[[#This Row],[Count]]</f>
        <v>0</v>
      </c>
      <c r="W10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108" s="7">
        <f>_xlfn.RANK.AVG(Table3[[#This Row],[Score]],Table3[Score],1)</f>
        <v>107</v>
      </c>
      <c r="Y10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8" s="7">
        <f>_xlfn.RANK.AVG(Table3[[#This Row],[Score 2 ]],Table3[[Score 2 ]],1)</f>
        <v>107</v>
      </c>
    </row>
    <row r="109" spans="1:26" x14ac:dyDescent="0.3">
      <c r="A109" t="s">
        <v>29</v>
      </c>
      <c r="B109">
        <f>COUNTIFS(Table2[Sub-Sector],Table3[[#This Row],[Sub-Sector]])</f>
        <v>4</v>
      </c>
      <c r="C109" s="2">
        <f>COUNTIFS(Table2[Sub-Sector],Table3[[#This Row],[Sub-Sector]],Table2[Uptrend],"Uptrend")/Table3[[#This Row],[Count]]</f>
        <v>0.75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0.25</v>
      </c>
      <c r="G109" s="2">
        <f>COUNTIFS(Table2[Sub-Sector],Table3[[#This Row],[Sub-Sector]],Table2[1Y Return vs Nifty],"&gt;=10")/Table3[[#This Row],[Count]]</f>
        <v>0.5</v>
      </c>
      <c r="H109" s="2">
        <f>COUNTIFS(Table2[Sub-Sector],Table3[[#This Row],[Sub-Sector]],Table2[RSI Exponential â€“ 14D],"&gt;=50")/Table3[[#This Row],[Count]]</f>
        <v>0.25</v>
      </c>
      <c r="I109" s="2">
        <f>COUNTIFS(Table2[Sub-Sector],Table3[[#This Row],[Sub-Sector]],Table2[Relative Volume],"&gt;=1")/Table3[[#This Row],[Count]]</f>
        <v>0.25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0.75</v>
      </c>
      <c r="P109" s="2">
        <f>COUNTIFS(Table2[Sub-Sector],Table3[[#This Row],[Sub-Sector]],Table2[% Away From 52W High],"&lt;=10")/Table3[[#This Row],[Count]]</f>
        <v>0.25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0.5</v>
      </c>
      <c r="S109" s="2">
        <f>COUNTIFS(Table2[Sub-Sector],Table3[[#This Row],[Sub-Sector]],Table2[% Price above 50 EMA],"&gt;=0")/Table3[[#This Row],[Count]]</f>
        <v>0.75</v>
      </c>
      <c r="T109" s="2">
        <f>COUNTIFS(Table2[Sub-Sector],Table3[[#This Row],[Sub-Sector]],Table2[% Price above 200 EMA],"&gt;=0")/Table3[[#This Row],[Count]]</f>
        <v>0.75</v>
      </c>
      <c r="U109" s="2">
        <f>COUNTIFS(Table2[Sub-Sector],Table3[[#This Row],[Sub-Sector]],Table2[Rate of Change - Zone],"Positive")/Table3[[#This Row],[Count]]</f>
        <v>0.5</v>
      </c>
      <c r="V109" s="2">
        <f>COUNTIFS(Table2[Sub-Sector],Table3[[#This Row],[Sub-Sector]],Table2[Sharpe Ratio],"&gt;=0.10")/Table3[[#This Row],[Count]]</f>
        <v>0.25</v>
      </c>
      <c r="W10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109" s="7">
        <f>_xlfn.RANK.AVG(Table3[[#This Row],[Score]],Table3[Score],1)</f>
        <v>114.5</v>
      </c>
      <c r="Y10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9" s="7">
        <f>_xlfn.RANK.AVG(Table3[[#This Row],[Score 2 ]],Table3[[Score 2 ]],1)</f>
        <v>108</v>
      </c>
    </row>
    <row r="110" spans="1:26" x14ac:dyDescent="0.3">
      <c r="A110" t="s">
        <v>542</v>
      </c>
      <c r="B110">
        <f>COUNTIFS(Table2[Sub-Sector],Table3[[#This Row],[Sub-Sector]])</f>
        <v>17</v>
      </c>
      <c r="C110" s="2">
        <f>COUNTIFS(Table2[Sub-Sector],Table3[[#This Row],[Sub-Sector]],Table2[Uptrend],"Uptrend")/Table3[[#This Row],[Count]]</f>
        <v>0.58823529411764708</v>
      </c>
      <c r="D110" s="2">
        <f>COUNTIFS(Table2[Sub-Sector],Table3[[#This Row],[Sub-Sector]],Table2[1W Return vs Nifty],"&gt;=5")/Table3[[#This Row],[Count]]</f>
        <v>0.29411764705882354</v>
      </c>
      <c r="E110" s="2">
        <f>COUNTIFS(Table2[Sub-Sector],Table3[[#This Row],[Sub-Sector]],Table2[1M Return vs Nifty],"&gt;=5")/Table3[[#This Row],[Count]]</f>
        <v>0.58823529411764708</v>
      </c>
      <c r="F110" s="2">
        <f>COUNTIFS(Table2[Sub-Sector],Table3[[#This Row],[Sub-Sector]],Table2[6M Return vs Nifty],"&gt;=10")/Table3[[#This Row],[Count]]</f>
        <v>5.8823529411764705E-2</v>
      </c>
      <c r="G110" s="2">
        <f>COUNTIFS(Table2[Sub-Sector],Table3[[#This Row],[Sub-Sector]],Table2[1Y Return vs Nifty],"&gt;=10")/Table3[[#This Row],[Count]]</f>
        <v>0.17647058823529413</v>
      </c>
      <c r="H110" s="2">
        <f>COUNTIFS(Table2[Sub-Sector],Table3[[#This Row],[Sub-Sector]],Table2[RSI Exponential â€“ 14D],"&gt;=50")/Table3[[#This Row],[Count]]</f>
        <v>0.70588235294117652</v>
      </c>
      <c r="I110" s="2">
        <f>COUNTIFS(Table2[Sub-Sector],Table3[[#This Row],[Sub-Sector]],Table2[Relative Volume],"&gt;=1")/Table3[[#This Row],[Count]]</f>
        <v>0.58823529411764708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0.94117647058823528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0.29411764705882354</v>
      </c>
      <c r="O110" s="2">
        <f>COUNTIFS(Table2[Sub-Sector],Table3[[#This Row],[Sub-Sector]],Table2[% Away From Current Month High],"&lt;=0.05")/Table3[[#This Row],[Count]]</f>
        <v>0.70588235294117652</v>
      </c>
      <c r="P110" s="2">
        <f>COUNTIFS(Table2[Sub-Sector],Table3[[#This Row],[Sub-Sector]],Table2[% Away From 52W High],"&lt;=10")/Table3[[#This Row],[Count]]</f>
        <v>0.41176470588235292</v>
      </c>
      <c r="Q110" s="2">
        <f>COUNTIFS(Table2[Sub-Sector],Table3[[#This Row],[Sub-Sector]],Table2[% Away From 52W Low],"&gt;=10")/Table3[[#This Row],[Count]]</f>
        <v>0.94117647058823528</v>
      </c>
      <c r="R110" s="2">
        <f>COUNTIFS(Table2[Sub-Sector],Table3[[#This Row],[Sub-Sector]],Table2[% Price above 20 EMA],"&gt;=0")/Table3[[#This Row],[Count]]</f>
        <v>0.88235294117647056</v>
      </c>
      <c r="S110" s="2">
        <f>COUNTIFS(Table2[Sub-Sector],Table3[[#This Row],[Sub-Sector]],Table2[% Price above 50 EMA],"&gt;=0")/Table3[[#This Row],[Count]]</f>
        <v>0.88235294117647056</v>
      </c>
      <c r="T110" s="2">
        <f>COUNTIFS(Table2[Sub-Sector],Table3[[#This Row],[Sub-Sector]],Table2[% Price above 200 EMA],"&gt;=0")/Table3[[#This Row],[Count]]</f>
        <v>0.76470588235294112</v>
      </c>
      <c r="U110" s="2">
        <f>COUNTIFS(Table2[Sub-Sector],Table3[[#This Row],[Sub-Sector]],Table2[Rate of Change - Zone],"Positive")/Table3[[#This Row],[Count]]</f>
        <v>0.41176470588235292</v>
      </c>
      <c r="V110" s="2">
        <f>COUNTIFS(Table2[Sub-Sector],Table3[[#This Row],[Sub-Sector]],Table2[Sharpe Ratio],"&gt;=0.10")/Table3[[#This Row],[Count]]</f>
        <v>5.8823529411764705E-2</v>
      </c>
      <c r="W11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110" s="7">
        <f>_xlfn.RANK.AVG(Table3[[#This Row],[Score]],Table3[Score],1)</f>
        <v>82.5</v>
      </c>
      <c r="Y11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10" s="7">
        <f>_xlfn.RANK.AVG(Table3[[#This Row],[Score 2 ]],Table3[[Score 2 ]],1)</f>
        <v>109</v>
      </c>
    </row>
    <row r="111" spans="1:26" x14ac:dyDescent="0.3">
      <c r="A111" t="s">
        <v>49</v>
      </c>
      <c r="B111">
        <f>COUNTIFS(Table2[Sub-Sector],Table3[[#This Row],[Sub-Sector]])</f>
        <v>17</v>
      </c>
      <c r="C111" s="2">
        <f>COUNTIFS(Table2[Sub-Sector],Table3[[#This Row],[Sub-Sector]],Table2[Uptrend],"Uptrend")/Table3[[#This Row],[Count]]</f>
        <v>0.6470588235294118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0.23529411764705882</v>
      </c>
      <c r="F111" s="2">
        <f>COUNTIFS(Table2[Sub-Sector],Table3[[#This Row],[Sub-Sector]],Table2[6M Return vs Nifty],"&gt;=10")/Table3[[#This Row],[Count]]</f>
        <v>0.23529411764705882</v>
      </c>
      <c r="G111" s="2">
        <f>COUNTIFS(Table2[Sub-Sector],Table3[[#This Row],[Sub-Sector]],Table2[1Y Return vs Nifty],"&gt;=10")/Table3[[#This Row],[Count]]</f>
        <v>0.41176470588235292</v>
      </c>
      <c r="H111" s="2">
        <f>COUNTIFS(Table2[Sub-Sector],Table3[[#This Row],[Sub-Sector]],Table2[RSI Exponential â€“ 14D],"&gt;=50")/Table3[[#This Row],[Count]]</f>
        <v>0.23529411764705882</v>
      </c>
      <c r="I111" s="2">
        <f>COUNTIFS(Table2[Sub-Sector],Table3[[#This Row],[Sub-Sector]],Table2[Relative Volume],"&gt;=1")/Table3[[#This Row],[Count]]</f>
        <v>0.47058823529411764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0.94117647058823528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0.94117647058823528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0.76470588235294112</v>
      </c>
      <c r="P111" s="2">
        <f>COUNTIFS(Table2[Sub-Sector],Table3[[#This Row],[Sub-Sector]],Table2[% Away From 52W High],"&lt;=10")/Table3[[#This Row],[Count]]</f>
        <v>0.35294117647058826</v>
      </c>
      <c r="Q111" s="2">
        <f>COUNTIFS(Table2[Sub-Sector],Table3[[#This Row],[Sub-Sector]],Table2[% Away From 52W Low],"&gt;=10")/Table3[[#This Row],[Count]]</f>
        <v>0.88235294117647056</v>
      </c>
      <c r="R111" s="2">
        <f>COUNTIFS(Table2[Sub-Sector],Table3[[#This Row],[Sub-Sector]],Table2[% Price above 20 EMA],"&gt;=0")/Table3[[#This Row],[Count]]</f>
        <v>0.41176470588235292</v>
      </c>
      <c r="S111" s="2">
        <f>COUNTIFS(Table2[Sub-Sector],Table3[[#This Row],[Sub-Sector]],Table2[% Price above 50 EMA],"&gt;=0")/Table3[[#This Row],[Count]]</f>
        <v>0.58823529411764708</v>
      </c>
      <c r="T111" s="2">
        <f>COUNTIFS(Table2[Sub-Sector],Table3[[#This Row],[Sub-Sector]],Table2[% Price above 200 EMA],"&gt;=0")/Table3[[#This Row],[Count]]</f>
        <v>0.6470588235294118</v>
      </c>
      <c r="U111" s="2">
        <f>COUNTIFS(Table2[Sub-Sector],Table3[[#This Row],[Sub-Sector]],Table2[Rate of Change - Zone],"Positive")/Table3[[#This Row],[Count]]</f>
        <v>0.29411764705882354</v>
      </c>
      <c r="V111" s="2">
        <f>COUNTIFS(Table2[Sub-Sector],Table3[[#This Row],[Sub-Sector]],Table2[Sharpe Ratio],"&gt;=0.10")/Table3[[#This Row],[Count]]</f>
        <v>0.11764705882352941</v>
      </c>
      <c r="W11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600.5</v>
      </c>
      <c r="X111" s="7">
        <f>_xlfn.RANK.AVG(Table3[[#This Row],[Score]],Table3[Score],1)</f>
        <v>112</v>
      </c>
      <c r="Y11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1" s="7">
        <f>_xlfn.RANK.AVG(Table3[[#This Row],[Score 2 ]],Table3[[Score 2 ]],1)</f>
        <v>110</v>
      </c>
    </row>
    <row r="112" spans="1:26" x14ac:dyDescent="0.3">
      <c r="A112" t="s">
        <v>363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0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12" s="7">
        <f>_xlfn.RANK.AVG(Table3[[#This Row],[Score]],Table3[Score],1)</f>
        <v>117.5</v>
      </c>
      <c r="Y11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2" s="7">
        <f>_xlfn.RANK.AVG(Table3[[#This Row],[Score 2 ]],Table3[[Score 2 ]],1)</f>
        <v>111.5</v>
      </c>
    </row>
    <row r="113" spans="1:26" x14ac:dyDescent="0.3">
      <c r="A113" t="s">
        <v>1535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13" s="7">
        <f>_xlfn.RANK.AVG(Table3[[#This Row],[Score]],Table3[Score],1)</f>
        <v>117.5</v>
      </c>
      <c r="Y113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3" s="7">
        <f>_xlfn.RANK.AVG(Table3[[#This Row],[Score 2 ]],Table3[[Score 2 ]],1)</f>
        <v>111.5</v>
      </c>
    </row>
    <row r="114" spans="1:26" x14ac:dyDescent="0.3">
      <c r="A114" t="s">
        <v>414</v>
      </c>
      <c r="B114">
        <f>COUNTIFS(Table2[Sub-Sector],Table3[[#This Row],[Sub-Sector]])</f>
        <v>6</v>
      </c>
      <c r="C114" s="2">
        <f>COUNTIFS(Table2[Sub-Sector],Table3[[#This Row],[Sub-Sector]],Table2[Uptrend],"Uptrend")/Table3[[#This Row],[Count]]</f>
        <v>0.66666666666666663</v>
      </c>
      <c r="D114" s="2">
        <f>COUNTIFS(Table2[Sub-Sector],Table3[[#This Row],[Sub-Sector]],Table2[1W Return vs Nifty],"&gt;=5")/Table3[[#This Row],[Count]]</f>
        <v>0.16666666666666666</v>
      </c>
      <c r="E114" s="2">
        <f>COUNTIFS(Table2[Sub-Sector],Table3[[#This Row],[Sub-Sector]],Table2[1M Return vs Nifty],"&gt;=5")/Table3[[#This Row],[Count]]</f>
        <v>0.33333333333333331</v>
      </c>
      <c r="F114" s="2">
        <f>COUNTIFS(Table2[Sub-Sector],Table3[[#This Row],[Sub-Sector]],Table2[6M Return vs Nifty],"&gt;=10")/Table3[[#This Row],[Count]]</f>
        <v>0.33333333333333331</v>
      </c>
      <c r="G114" s="2">
        <f>COUNTIFS(Table2[Sub-Sector],Table3[[#This Row],[Sub-Sector]],Table2[1Y Return vs Nifty],"&gt;=10")/Table3[[#This Row],[Count]]</f>
        <v>0.33333333333333331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0.33333333333333331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0.5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0.33333333333333331</v>
      </c>
      <c r="O114" s="2">
        <f>COUNTIFS(Table2[Sub-Sector],Table3[[#This Row],[Sub-Sector]],Table2[% Away From Current Month High],"&lt;=0.05")/Table3[[#This Row],[Count]]</f>
        <v>0.83333333333333337</v>
      </c>
      <c r="P114" s="2">
        <f>COUNTIFS(Table2[Sub-Sector],Table3[[#This Row],[Sub-Sector]],Table2[% Away From 52W High],"&lt;=10")/Table3[[#This Row],[Count]]</f>
        <v>0.33333333333333331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0.83333333333333337</v>
      </c>
      <c r="S114" s="2">
        <f>COUNTIFS(Table2[Sub-Sector],Table3[[#This Row],[Sub-Sector]],Table2[% Price above 50 EMA],"&gt;=0")/Table3[[#This Row],[Count]]</f>
        <v>0.83333333333333337</v>
      </c>
      <c r="T114" s="2">
        <f>COUNTIFS(Table2[Sub-Sector],Table3[[#This Row],[Sub-Sector]],Table2[% Price above 200 EMA],"&gt;=0")/Table3[[#This Row],[Count]]</f>
        <v>0.66666666666666663</v>
      </c>
      <c r="U114" s="2">
        <f>COUNTIFS(Table2[Sub-Sector],Table3[[#This Row],[Sub-Sector]],Table2[Rate of Change - Zone],"Positive")/Table3[[#This Row],[Count]]</f>
        <v>0.33333333333333331</v>
      </c>
      <c r="V114" s="2">
        <f>COUNTIFS(Table2[Sub-Sector],Table3[[#This Row],[Sub-Sector]],Table2[Sharpe Ratio],"&gt;=0.10")/Table3[[#This Row],[Count]]</f>
        <v>0.16666666666666666</v>
      </c>
      <c r="W114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114" s="7">
        <f>_xlfn.RANK.AVG(Table3[[#This Row],[Score]],Table3[Score],1)</f>
        <v>100</v>
      </c>
      <c r="Y114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4" s="7">
        <f>_xlfn.RANK.AVG(Table3[[#This Row],[Score 2 ]],Table3[[Score 2 ]],1)</f>
        <v>113</v>
      </c>
    </row>
    <row r="115" spans="1:26" x14ac:dyDescent="0.3">
      <c r="A115" t="s">
        <v>1675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0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  <c r="W115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574.5</v>
      </c>
      <c r="X115" s="7">
        <f>_xlfn.RANK.AVG(Table3[[#This Row],[Score]],Table3[Score],1)</f>
        <v>106</v>
      </c>
      <c r="Y115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5" s="7">
        <f>_xlfn.RANK.AVG(Table3[[#This Row],[Score 2 ]],Table3[[Score 2 ]],1)</f>
        <v>114</v>
      </c>
    </row>
    <row r="116" spans="1:26" x14ac:dyDescent="0.3">
      <c r="A116" t="s">
        <v>24</v>
      </c>
      <c r="B116">
        <f>COUNTIFS(Table2[Sub-Sector],Table3[[#This Row],[Sub-Sector]])</f>
        <v>20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0.05</v>
      </c>
      <c r="E116" s="2">
        <f>COUNTIFS(Table2[Sub-Sector],Table3[[#This Row],[Sub-Sector]],Table2[1M Return vs Nifty],"&gt;=5")/Table3[[#This Row],[Count]]</f>
        <v>0.2</v>
      </c>
      <c r="F116" s="2">
        <f>COUNTIFS(Table2[Sub-Sector],Table3[[#This Row],[Sub-Sector]],Table2[6M Return vs Nifty],"&gt;=10")/Table3[[#This Row],[Count]]</f>
        <v>0.1</v>
      </c>
      <c r="G116" s="2">
        <f>COUNTIFS(Table2[Sub-Sector],Table3[[#This Row],[Sub-Sector]],Table2[1Y Return vs Nifty],"&gt;=10")/Table3[[#This Row],[Count]]</f>
        <v>0.25</v>
      </c>
      <c r="H116" s="2">
        <f>COUNTIFS(Table2[Sub-Sector],Table3[[#This Row],[Sub-Sector]],Table2[RSI Exponential â€“ 14D],"&gt;=50")/Table3[[#This Row],[Count]]</f>
        <v>0.4</v>
      </c>
      <c r="I116" s="2">
        <f>COUNTIFS(Table2[Sub-Sector],Table3[[#This Row],[Sub-Sector]],Table2[Relative Volume],"&gt;=1")/Table3[[#This Row],[Count]]</f>
        <v>0.5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0.95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0.9</v>
      </c>
      <c r="N116" s="2">
        <f>COUNTIFS(Table2[Sub-Sector],Table3[[#This Row],[Sub-Sector]],Table2[% Away From Current Month Low],"&gt;=0.05")/Table3[[#This Row],[Count]]</f>
        <v>0.15</v>
      </c>
      <c r="O116" s="2">
        <f>COUNTIFS(Table2[Sub-Sector],Table3[[#This Row],[Sub-Sector]],Table2[% Away From Current Month High],"&lt;=0.05")/Table3[[#This Row],[Count]]</f>
        <v>0.55000000000000004</v>
      </c>
      <c r="P116" s="2">
        <f>COUNTIFS(Table2[Sub-Sector],Table3[[#This Row],[Sub-Sector]],Table2[% Away From 52W High],"&lt;=10")/Table3[[#This Row],[Count]]</f>
        <v>0.35</v>
      </c>
      <c r="Q116" s="2">
        <f>COUNTIFS(Table2[Sub-Sector],Table3[[#This Row],[Sub-Sector]],Table2[% Away From 52W Low],"&gt;=10")/Table3[[#This Row],[Count]]</f>
        <v>0.95</v>
      </c>
      <c r="R116" s="2">
        <f>COUNTIFS(Table2[Sub-Sector],Table3[[#This Row],[Sub-Sector]],Table2[% Price above 20 EMA],"&gt;=0")/Table3[[#This Row],[Count]]</f>
        <v>0.45</v>
      </c>
      <c r="S116" s="2">
        <f>COUNTIFS(Table2[Sub-Sector],Table3[[#This Row],[Sub-Sector]],Table2[% Price above 50 EMA],"&gt;=0")/Table3[[#This Row],[Count]]</f>
        <v>0.55000000000000004</v>
      </c>
      <c r="T116" s="2">
        <f>COUNTIFS(Table2[Sub-Sector],Table3[[#This Row],[Sub-Sector]],Table2[% Price above 200 EMA],"&gt;=0")/Table3[[#This Row],[Count]]</f>
        <v>0.6</v>
      </c>
      <c r="U116" s="2">
        <f>COUNTIFS(Table2[Sub-Sector],Table3[[#This Row],[Sub-Sector]],Table2[Rate of Change - Zone],"Positive")/Table3[[#This Row],[Count]]</f>
        <v>0.3</v>
      </c>
      <c r="V116" s="2">
        <f>COUNTIFS(Table2[Sub-Sector],Table3[[#This Row],[Sub-Sector]],Table2[Sharpe Ratio],"&gt;=0.10")/Table3[[#This Row],[Count]]</f>
        <v>0.15</v>
      </c>
      <c r="W116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116" s="7">
        <f>_xlfn.RANK.AVG(Table3[[#This Row],[Score]],Table3[Score],1)</f>
        <v>113</v>
      </c>
      <c r="Y116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354.5</v>
      </c>
      <c r="Z116" s="7">
        <f>_xlfn.RANK.AVG(Table3[[#This Row],[Score 2 ]],Table3[[Score 2 ]],1)</f>
        <v>115</v>
      </c>
    </row>
    <row r="117" spans="1:26" x14ac:dyDescent="0.3">
      <c r="A117" t="s">
        <v>280</v>
      </c>
      <c r="B117">
        <f>COUNTIFS(Table2[Sub-Sector],Table3[[#This Row],[Sub-Sector]])</f>
        <v>5</v>
      </c>
      <c r="C117" s="2">
        <f>COUNTIFS(Table2[Sub-Sector],Table3[[#This Row],[Sub-Sector]],Table2[Uptrend],"Uptrend")/Table3[[#This Row],[Count]]</f>
        <v>0.6</v>
      </c>
      <c r="D117" s="2">
        <f>COUNTIFS(Table2[Sub-Sector],Table3[[#This Row],[Sub-Sector]],Table2[1W Return vs Nifty],"&gt;=5")/Table3[[#This Row],[Count]]</f>
        <v>0.2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0.4</v>
      </c>
      <c r="H117" s="2">
        <f>COUNTIFS(Table2[Sub-Sector],Table3[[#This Row],[Sub-Sector]],Table2[RSI Exponential â€“ 14D],"&gt;=50")/Table3[[#This Row],[Count]]</f>
        <v>0.4</v>
      </c>
      <c r="I117" s="2">
        <f>COUNTIFS(Table2[Sub-Sector],Table3[[#This Row],[Sub-Sector]],Table2[Relative Volume],"&gt;=1")/Table3[[#This Row],[Count]]</f>
        <v>0.4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0.4</v>
      </c>
      <c r="O117" s="2">
        <f>COUNTIFS(Table2[Sub-Sector],Table3[[#This Row],[Sub-Sector]],Table2[% Away From Current Month High],"&lt;=0.05")/Table3[[#This Row],[Count]]</f>
        <v>0.6</v>
      </c>
      <c r="P117" s="2">
        <f>COUNTIFS(Table2[Sub-Sector],Table3[[#This Row],[Sub-Sector]],Table2[% Away From 52W High],"&lt;=10")/Table3[[#This Row],[Count]]</f>
        <v>0.2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0.4</v>
      </c>
      <c r="S117" s="2">
        <f>COUNTIFS(Table2[Sub-Sector],Table3[[#This Row],[Sub-Sector]],Table2[% Price above 50 EMA],"&gt;=0")/Table3[[#This Row],[Count]]</f>
        <v>0.4</v>
      </c>
      <c r="T117" s="2">
        <f>COUNTIFS(Table2[Sub-Sector],Table3[[#This Row],[Sub-Sector]],Table2[% Price above 200 EMA],"&gt;=0")/Table3[[#This Row],[Count]]</f>
        <v>0.8</v>
      </c>
      <c r="U117" s="2">
        <f>COUNTIFS(Table2[Sub-Sector],Table3[[#This Row],[Sub-Sector]],Table2[Rate of Change - Zone],"Positive")/Table3[[#This Row],[Count]]</f>
        <v>0.4</v>
      </c>
      <c r="V117" s="2">
        <f>COUNTIFS(Table2[Sub-Sector],Table3[[#This Row],[Sub-Sector]],Table2[Sharpe Ratio],"&gt;=0.10")/Table3[[#This Row],[Count]]</f>
        <v>0.2</v>
      </c>
      <c r="W117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117" s="7">
        <f>_xlfn.RANK.AVG(Table3[[#This Row],[Score]],Table3[Score],1)</f>
        <v>114.5</v>
      </c>
      <c r="Y117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17" s="7">
        <f>_xlfn.RANK.AVG(Table3[[#This Row],[Score 2 ]],Table3[[Score 2 ]],1)</f>
        <v>116</v>
      </c>
    </row>
    <row r="118" spans="1:26" x14ac:dyDescent="0.3">
      <c r="A118" t="s">
        <v>986</v>
      </c>
      <c r="B118">
        <f>COUNTIFS(Table2[Sub-Sector],Table3[[#This Row],[Sub-Sector]])</f>
        <v>6</v>
      </c>
      <c r="C118" s="2">
        <f>COUNTIFS(Table2[Sub-Sector],Table3[[#This Row],[Sub-Sector]],Table2[Uptrend],"Uptrend")/Table3[[#This Row],[Count]]</f>
        <v>0.83333333333333337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0.5</v>
      </c>
      <c r="F118" s="2">
        <f>COUNTIFS(Table2[Sub-Sector],Table3[[#This Row],[Sub-Sector]],Table2[6M Return vs Nifty],"&gt;=10")/Table3[[#This Row],[Count]]</f>
        <v>0.33333333333333331</v>
      </c>
      <c r="G118" s="2">
        <f>COUNTIFS(Table2[Sub-Sector],Table3[[#This Row],[Sub-Sector]],Table2[1Y Return vs Nifty],"&gt;=10")/Table3[[#This Row],[Count]]</f>
        <v>0.5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0.16666666666666666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0.33333333333333331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0.83333333333333337</v>
      </c>
      <c r="P118" s="2">
        <f>COUNTIFS(Table2[Sub-Sector],Table3[[#This Row],[Sub-Sector]],Table2[% Away From 52W High],"&lt;=10")/Table3[[#This Row],[Count]]</f>
        <v>0.5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0.66666666666666663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118" s="7">
        <f>_xlfn.RANK.AVG(Table3[[#This Row],[Score]],Table3[Score],1)</f>
        <v>101</v>
      </c>
      <c r="Y118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18" s="7">
        <f>_xlfn.RANK.AVG(Table3[[#This Row],[Score 2 ]],Table3[[Score 2 ]],1)</f>
        <v>117</v>
      </c>
    </row>
    <row r="119" spans="1:26" x14ac:dyDescent="0.3">
      <c r="A119" t="s">
        <v>168</v>
      </c>
      <c r="B119">
        <f>COUNTIFS(Table2[Sub-Sector],Table3[[#This Row],[Sub-Sector]])</f>
        <v>9</v>
      </c>
      <c r="C119" s="2">
        <f>COUNTIFS(Table2[Sub-Sector],Table3[[#This Row],[Sub-Sector]],Table2[Uptrend],"Uptrend")/Table3[[#This Row],[Count]]</f>
        <v>0.88888888888888884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0.33333333333333331</v>
      </c>
      <c r="F119" s="2">
        <f>COUNTIFS(Table2[Sub-Sector],Table3[[#This Row],[Sub-Sector]],Table2[6M Return vs Nifty],"&gt;=10")/Table3[[#This Row],[Count]]</f>
        <v>0.22222222222222221</v>
      </c>
      <c r="G119" s="2">
        <f>COUNTIFS(Table2[Sub-Sector],Table3[[#This Row],[Sub-Sector]],Table2[1Y Return vs Nifty],"&gt;=10")/Table3[[#This Row],[Count]]</f>
        <v>0.33333333333333331</v>
      </c>
      <c r="H119" s="2">
        <f>COUNTIFS(Table2[Sub-Sector],Table3[[#This Row],[Sub-Sector]],Table2[RSI Exponential â€“ 14D],"&gt;=50")/Table3[[#This Row],[Count]]</f>
        <v>0.44444444444444442</v>
      </c>
      <c r="I119" s="2">
        <f>COUNTIFS(Table2[Sub-Sector],Table3[[#This Row],[Sub-Sector]],Table2[Relative Volume],"&gt;=1")/Table3[[#This Row],[Count]]</f>
        <v>0.1111111111111111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0.88888888888888884</v>
      </c>
      <c r="N119" s="2">
        <f>COUNTIFS(Table2[Sub-Sector],Table3[[#This Row],[Sub-Sector]],Table2[% Away From Current Month Low],"&gt;=0.05")/Table3[[#This Row],[Count]]</f>
        <v>0.1111111111111111</v>
      </c>
      <c r="O119" s="2">
        <f>COUNTIFS(Table2[Sub-Sector],Table3[[#This Row],[Sub-Sector]],Table2[% Away From Current Month High],"&lt;=0.05")/Table3[[#This Row],[Count]]</f>
        <v>0.66666666666666663</v>
      </c>
      <c r="P119" s="2">
        <f>COUNTIFS(Table2[Sub-Sector],Table3[[#This Row],[Sub-Sector]],Table2[% Away From 52W High],"&lt;=10")/Table3[[#This Row],[Count]]</f>
        <v>0.55555555555555558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0.55555555555555558</v>
      </c>
      <c r="S119" s="2">
        <f>COUNTIFS(Table2[Sub-Sector],Table3[[#This Row],[Sub-Sector]],Table2[% Price above 50 EMA],"&gt;=0")/Table3[[#This Row],[Count]]</f>
        <v>0.77777777777777779</v>
      </c>
      <c r="T119" s="2">
        <f>COUNTIFS(Table2[Sub-Sector],Table3[[#This Row],[Sub-Sector]],Table2[% Price above 200 EMA],"&gt;=0")/Table3[[#This Row],[Count]]</f>
        <v>0.88888888888888884</v>
      </c>
      <c r="U119" s="2">
        <f>COUNTIFS(Table2[Sub-Sector],Table3[[#This Row],[Sub-Sector]],Table2[Rate of Change - Zone],"Positive")/Table3[[#This Row],[Count]]</f>
        <v>0.44444444444444442</v>
      </c>
      <c r="V119" s="2">
        <f>COUNTIFS(Table2[Sub-Sector],Table3[[#This Row],[Sub-Sector]],Table2[Sharpe Ratio],"&gt;=0.10")/Table3[[#This Row],[Count]]</f>
        <v>0</v>
      </c>
      <c r="W119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19" s="7">
        <f>_xlfn.RANK.AVG(Table3[[#This Row],[Score]],Table3[Score],1)</f>
        <v>109</v>
      </c>
      <c r="Y119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19" s="7">
        <f>_xlfn.RANK.AVG(Table3[[#This Row],[Score 2 ]],Table3[[Score 2 ]],1)</f>
        <v>118</v>
      </c>
    </row>
    <row r="120" spans="1:26" x14ac:dyDescent="0.3">
      <c r="A120" t="s">
        <v>211</v>
      </c>
      <c r="B120">
        <f>COUNTIFS(Table2[Sub-Sector],Table3[[#This Row],[Sub-Sector]])</f>
        <v>4</v>
      </c>
      <c r="C120" s="2">
        <f>COUNTIFS(Table2[Sub-Sector],Table3[[#This Row],[Sub-Sector]],Table2[Uptrend],"Uptrend")/Table3[[#This Row],[Count]]</f>
        <v>0.5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0.25</v>
      </c>
      <c r="G120" s="2">
        <f>COUNTIFS(Table2[Sub-Sector],Table3[[#This Row],[Sub-Sector]],Table2[1Y Return vs Nifty],"&gt;=10")/Table3[[#This Row],[Count]]</f>
        <v>0.25</v>
      </c>
      <c r="H120" s="2">
        <f>COUNTIFS(Table2[Sub-Sector],Table3[[#This Row],[Sub-Sector]],Table2[RSI Exponential â€“ 14D],"&gt;=50")/Table3[[#This Row],[Count]]</f>
        <v>0.5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0.5</v>
      </c>
      <c r="P120" s="2">
        <f>COUNTIFS(Table2[Sub-Sector],Table3[[#This Row],[Sub-Sector]],Table2[% Away From 52W High],"&lt;=10")/Table3[[#This Row],[Count]]</f>
        <v>0.5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0.5</v>
      </c>
      <c r="S120" s="2">
        <f>COUNTIFS(Table2[Sub-Sector],Table3[[#This Row],[Sub-Sector]],Table2[% Price above 50 EMA],"&gt;=0")/Table3[[#This Row],[Count]]</f>
        <v>0.75</v>
      </c>
      <c r="T120" s="2">
        <f>COUNTIFS(Table2[Sub-Sector],Table3[[#This Row],[Sub-Sector]],Table2[% Price above 200 EMA],"&gt;=0")/Table3[[#This Row],[Count]]</f>
        <v>0.75</v>
      </c>
      <c r="U120" s="2">
        <f>COUNTIFS(Table2[Sub-Sector],Table3[[#This Row],[Sub-Sector]],Table2[Rate of Change - Zone],"Positive")/Table3[[#This Row],[Count]]</f>
        <v>0.25</v>
      </c>
      <c r="V120" s="2">
        <f>COUNTIFS(Table2[Sub-Sector],Table3[[#This Row],[Sub-Sector]],Table2[Sharpe Ratio],"&gt;=0.10")/Table3[[#This Row],[Count]]</f>
        <v>0</v>
      </c>
      <c r="W120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707</v>
      </c>
      <c r="X120" s="7">
        <f>_xlfn.RANK.AVG(Table3[[#This Row],[Score]],Table3[Score],1)</f>
        <v>119</v>
      </c>
      <c r="Y120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409</v>
      </c>
      <c r="Z120" s="7">
        <f>_xlfn.RANK.AVG(Table3[[#This Row],[Score 2 ]],Table3[[Score 2 ]],1)</f>
        <v>119</v>
      </c>
    </row>
    <row r="121" spans="1:26" x14ac:dyDescent="0.3">
      <c r="A121" t="s">
        <v>106</v>
      </c>
      <c r="B121">
        <f>COUNTIFS(Table2[Sub-Sector],Table3[[#This Row],[Sub-Sector]])</f>
        <v>4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0.5</v>
      </c>
      <c r="I121" s="2">
        <f>COUNTIFS(Table2[Sub-Sector],Table3[[#This Row],[Sub-Sector]],Table2[Relative Volume],"&gt;=1")/Table3[[#This Row],[Count]]</f>
        <v>0.25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0.5</v>
      </c>
      <c r="R121" s="2">
        <f>COUNTIFS(Table2[Sub-Sector],Table3[[#This Row],[Sub-Sector]],Table2[% Price above 20 EMA],"&gt;=0")/Table3[[#This Row],[Count]]</f>
        <v>0.5</v>
      </c>
      <c r="S121" s="2">
        <f>COUNTIFS(Table2[Sub-Sector],Table3[[#This Row],[Sub-Sector]],Table2[% Price above 50 EMA],"&gt;=0")/Table3[[#This Row],[Count]]</f>
        <v>0.75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0.25</v>
      </c>
      <c r="V121" s="2">
        <f>COUNTIFS(Table2[Sub-Sector],Table3[[#This Row],[Sub-Sector]],Table2[Sharpe Ratio],"&gt;=0.10")/Table3[[#This Row],[Count]]</f>
        <v>0</v>
      </c>
      <c r="W121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733.5</v>
      </c>
      <c r="X121" s="7">
        <f>_xlfn.RANK.AVG(Table3[[#This Row],[Score]],Table3[Score],1)</f>
        <v>120</v>
      </c>
      <c r="Y121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21" s="7">
        <f>_xlfn.RANK.AVG(Table3[[#This Row],[Score 2 ]],Table3[[Score 2 ]],1)</f>
        <v>120</v>
      </c>
    </row>
    <row r="122" spans="1:26" x14ac:dyDescent="0.3">
      <c r="A122" t="s">
        <v>1576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763.5</v>
      </c>
      <c r="X122" s="7">
        <f>_xlfn.RANK.AVG(Table3[[#This Row],[Score]],Table3[Score],1)</f>
        <v>121</v>
      </c>
      <c r="Y122" s="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449.5</v>
      </c>
      <c r="Z122" s="7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9896-B3DA-450B-8A69-CDA62AE91075}">
  <dimension ref="A1:AV725"/>
  <sheetViews>
    <sheetView tabSelected="1" topLeftCell="AK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</cols>
  <sheetData>
    <row r="1" spans="1:48" x14ac:dyDescent="0.3">
      <c r="A1" t="s">
        <v>0</v>
      </c>
      <c r="B1" t="s">
        <v>1</v>
      </c>
      <c r="C1" t="s">
        <v>10428</v>
      </c>
      <c r="D1" t="s">
        <v>2</v>
      </c>
      <c r="E1" t="s">
        <v>3</v>
      </c>
      <c r="F1" t="s">
        <v>4</v>
      </c>
      <c r="G1" t="s">
        <v>5</v>
      </c>
      <c r="H1" t="s">
        <v>10450</v>
      </c>
      <c r="I1" t="s">
        <v>6</v>
      </c>
      <c r="J1" t="s">
        <v>10451</v>
      </c>
      <c r="K1" t="s">
        <v>7</v>
      </c>
      <c r="L1" t="s">
        <v>10479</v>
      </c>
      <c r="M1" t="s">
        <v>8</v>
      </c>
      <c r="N1" t="s">
        <v>10452</v>
      </c>
      <c r="O1" t="s">
        <v>10453</v>
      </c>
      <c r="P1" t="s">
        <v>9</v>
      </c>
      <c r="Q1" t="s">
        <v>10</v>
      </c>
      <c r="R1" t="s">
        <v>11</v>
      </c>
      <c r="S1" s="2" t="s">
        <v>10454</v>
      </c>
      <c r="T1" s="2" t="s">
        <v>10455</v>
      </c>
      <c r="U1" s="2" t="s">
        <v>10456</v>
      </c>
      <c r="V1" t="s">
        <v>12</v>
      </c>
      <c r="W1" t="s">
        <v>10457</v>
      </c>
      <c r="X1" t="s">
        <v>10458</v>
      </c>
      <c r="Y1" t="s">
        <v>10459</v>
      </c>
      <c r="Z1" t="s">
        <v>10460</v>
      </c>
      <c r="AA1" t="s">
        <v>10461</v>
      </c>
      <c r="AB1" t="s">
        <v>10462</v>
      </c>
      <c r="AC1" s="2" t="s">
        <v>10463</v>
      </c>
      <c r="AD1" s="2" t="s">
        <v>10464</v>
      </c>
      <c r="AE1" s="2" t="s">
        <v>10465</v>
      </c>
      <c r="AF1" s="2" t="s">
        <v>10466</v>
      </c>
      <c r="AG1" s="2" t="s">
        <v>10467</v>
      </c>
      <c r="AH1" s="2" t="s">
        <v>10468</v>
      </c>
      <c r="AI1" t="s">
        <v>13</v>
      </c>
      <c r="AJ1" t="s">
        <v>14</v>
      </c>
      <c r="AK1" t="s">
        <v>10469</v>
      </c>
      <c r="AL1" t="s">
        <v>10470</v>
      </c>
      <c r="AM1" t="s">
        <v>10471</v>
      </c>
      <c r="AN1" t="s">
        <v>10472</v>
      </c>
      <c r="AO1" t="s">
        <v>10473</v>
      </c>
      <c r="AP1" t="s">
        <v>15</v>
      </c>
      <c r="AQ1" t="s">
        <v>10477</v>
      </c>
      <c r="AR1" t="s">
        <v>10478</v>
      </c>
      <c r="AS1" t="s">
        <v>10486</v>
      </c>
      <c r="AT1" t="s">
        <v>10487</v>
      </c>
      <c r="AU1" t="s">
        <v>10488</v>
      </c>
      <c r="AV1" t="s">
        <v>10485</v>
      </c>
    </row>
    <row r="2" spans="1:48" x14ac:dyDescent="0.3">
      <c r="A2" t="s">
        <v>337</v>
      </c>
      <c r="B2" t="s">
        <v>338</v>
      </c>
      <c r="C2" t="s">
        <v>10436</v>
      </c>
      <c r="D2" t="s">
        <v>229</v>
      </c>
      <c r="E2">
        <v>73778.3739432</v>
      </c>
      <c r="F2">
        <v>2804.4</v>
      </c>
      <c r="G2">
        <v>840.49746619167001</v>
      </c>
      <c r="H2">
        <f>(Table2[[#This Row],[1Y Return vs Nifty]]-AVERAGE(Table2[1Y Return vs Nifty]))/_xlfn.STDEV.P(Table2[1Y Return vs Nifty])</f>
        <v>9.0730917773690472</v>
      </c>
      <c r="I2">
        <v>42.942349736743303</v>
      </c>
      <c r="J2">
        <f>(Table2[[#This Row],[1M Return vs Nifty]]-AVERAGE(Table2[1M Return vs Nifty]))/_xlfn.STDEV.P(Table2[1M Return vs Nifty])</f>
        <v>3.2581723877936035</v>
      </c>
      <c r="K2">
        <v>320.46465816962598</v>
      </c>
      <c r="L2">
        <f>(Table2[[#This Row],[6M Return vs Nifty]]-AVERAGE(Table2[6M Return vs Nifty]))/_xlfn.STDEV.P(Table2[6M Return vs Nifty])</f>
        <v>8.7067228139285948</v>
      </c>
      <c r="M2">
        <v>23.050836009082101</v>
      </c>
      <c r="N2">
        <f>(Table2[[#This Row],[1W Return vs Nifty]]-AVERAGE(Table2[1W Return vs Nifty]))/_xlfn.STDEV.P(Table2[1W Return vs Nifty])</f>
        <v>3.8318898721742785</v>
      </c>
      <c r="O2">
        <v>2294.62</v>
      </c>
      <c r="P2">
        <v>1922.45240098353</v>
      </c>
      <c r="Q2">
        <v>1175.00489800384</v>
      </c>
      <c r="R2">
        <v>85.132297494658204</v>
      </c>
      <c r="S2" s="2">
        <f>(Table2[[#This Row],[Close Price]]-Table2[[#This Row],[20D EMA]])/Table2[[#This Row],[20D EMA]]</f>
        <v>0.22216314683912813</v>
      </c>
      <c r="T2" s="2">
        <f>(Table2[[#This Row],[Close Price]]-Table2[[#This Row],[50D EMA]])/Table2[[#This Row],[50D EMA]]</f>
        <v>0.45876173504491669</v>
      </c>
      <c r="U2" s="2">
        <f>(Table2[[#This Row],[Close Price]]-Table2[[#This Row],[200D EMA]])/Table2[[#This Row],[200D EMA]]</f>
        <v>1.3867134552070906</v>
      </c>
      <c r="V2">
        <v>0.99399292872730005</v>
      </c>
      <c r="W2">
        <v>2683.7</v>
      </c>
      <c r="X2">
        <v>2900</v>
      </c>
      <c r="Y2">
        <v>2750</v>
      </c>
      <c r="Z2">
        <v>2979.45</v>
      </c>
      <c r="AA2">
        <v>2210.0500000000002</v>
      </c>
      <c r="AB2">
        <v>2979.45</v>
      </c>
      <c r="AC2" s="2">
        <f>(Table2[[#This Row],[Close Price]]/Table2[[#This Row],[Day Low]])-1</f>
        <v>4.4975220777285108E-2</v>
      </c>
      <c r="AD2" s="2">
        <f>(Table2[[#This Row],[Day High]]/Table2[[#This Row],[Close Price]])-1</f>
        <v>3.408928826130353E-2</v>
      </c>
      <c r="AE2" s="2">
        <f>(Table2[[#This Row],[Close Price]]/Table2[[#This Row],[Current Week Low]])-1</f>
        <v>1.9781818181818123E-2</v>
      </c>
      <c r="AF2" s="2">
        <f>(Table2[[#This Row],[Current Week High]]/Table2[[#This Row],[Close Price]])-1</f>
        <v>6.2419768934531383E-2</v>
      </c>
      <c r="AG2" s="2">
        <f>(Table2[[#This Row],[Close Price]]/Table2[[#This Row],[Current Month Low]])-1</f>
        <v>0.26893056718173791</v>
      </c>
      <c r="AH2" s="2">
        <f>(Table2[[#This Row],[Current Month High]]/Table2[[#This Row],[Close Price]])-1</f>
        <v>6.2419768934531383E-2</v>
      </c>
      <c r="AI2">
        <v>6.2419768934531303</v>
      </c>
      <c r="AJ2">
        <v>882.96529968454195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1.34</v>
      </c>
      <c r="AM2" t="s">
        <v>10474</v>
      </c>
      <c r="AN2">
        <v>25.65</v>
      </c>
      <c r="AO2" t="s">
        <v>10474</v>
      </c>
      <c r="AP2">
        <v>0.242461634591456</v>
      </c>
      <c r="AQ2">
        <f>(Table2[[#This Row],[Sharpe Ratio]]-AVERAGE(Table2[Sharpe Ratio]))/_xlfn.STDEV.P(Table2[Sharpe Ratio])</f>
        <v>2.1193835262536558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26.98926037751918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227</v>
      </c>
      <c r="B3" t="s">
        <v>228</v>
      </c>
      <c r="C3" t="s">
        <v>10436</v>
      </c>
      <c r="D3" t="s">
        <v>229</v>
      </c>
      <c r="E3">
        <v>112546.04535</v>
      </c>
      <c r="F3">
        <v>5580.15</v>
      </c>
      <c r="G3">
        <v>259.725220438897</v>
      </c>
      <c r="H3">
        <f>(Table2[[#This Row],[1Y Return vs Nifty]]-AVERAGE(Table2[1Y Return vs Nifty]))/_xlfn.STDEV.P(Table2[1Y Return vs Nifty])</f>
        <v>2.427352245600817</v>
      </c>
      <c r="I3">
        <v>74.777587942257497</v>
      </c>
      <c r="J3">
        <f>(Table2[[#This Row],[1M Return vs Nifty]]-AVERAGE(Table2[1M Return vs Nifty]))/_xlfn.STDEV.P(Table2[1M Return vs Nifty])</f>
        <v>5.9481389677340797</v>
      </c>
      <c r="K3">
        <v>138.30411721698201</v>
      </c>
      <c r="L3">
        <f>(Table2[[#This Row],[6M Return vs Nifty]]-AVERAGE(Table2[6M Return vs Nifty]))/_xlfn.STDEV.P(Table2[6M Return vs Nifty])</f>
        <v>3.5810468065762446</v>
      </c>
      <c r="M3">
        <v>31.890915657779502</v>
      </c>
      <c r="N3">
        <f>(Table2[[#This Row],[1W Return vs Nifty]]-AVERAGE(Table2[1W Return vs Nifty]))/_xlfn.STDEV.P(Table2[1W Return vs Nifty])</f>
        <v>5.4525953415825983</v>
      </c>
      <c r="O3">
        <v>4345.4799999999996</v>
      </c>
      <c r="P3">
        <v>3563.83679013031</v>
      </c>
      <c r="Q3">
        <v>2508.3410918049499</v>
      </c>
      <c r="R3">
        <v>83.149514273007597</v>
      </c>
      <c r="S3" s="2">
        <f>(Table2[[#This Row],[Close Price]]-Table2[[#This Row],[20D EMA]])/Table2[[#This Row],[20D EMA]]</f>
        <v>0.28412741515321671</v>
      </c>
      <c r="T3" s="2">
        <f>(Table2[[#This Row],[Close Price]]-Table2[[#This Row],[50D EMA]])/Table2[[#This Row],[50D EMA]]</f>
        <v>0.56577035610992843</v>
      </c>
      <c r="U3" s="2">
        <f>(Table2[[#This Row],[Close Price]]-Table2[[#This Row],[200D EMA]])/Table2[[#This Row],[200D EMA]]</f>
        <v>1.2246376372938339</v>
      </c>
      <c r="V3">
        <v>1.7959384298646499</v>
      </c>
      <c r="W3">
        <v>5302.55</v>
      </c>
      <c r="X3">
        <v>5665</v>
      </c>
      <c r="Y3">
        <v>5500</v>
      </c>
      <c r="Z3">
        <v>5830</v>
      </c>
      <c r="AA3">
        <v>4182.1499999999996</v>
      </c>
      <c r="AB3">
        <v>5860</v>
      </c>
      <c r="AC3" s="2">
        <f>(Table2[[#This Row],[Close Price]]/Table2[[#This Row],[Day Low]])-1</f>
        <v>5.2352170182270674E-2</v>
      </c>
      <c r="AD3" s="2">
        <f>(Table2[[#This Row],[Day High]]/Table2[[#This Row],[Close Price]])-1</f>
        <v>1.5205684435006361E-2</v>
      </c>
      <c r="AE3" s="2">
        <f>(Table2[[#This Row],[Close Price]]/Table2[[#This Row],[Current Week Low]])-1</f>
        <v>1.4572727272727182E-2</v>
      </c>
      <c r="AF3" s="2">
        <f>(Table2[[#This Row],[Current Week High]]/Table2[[#This Row],[Close Price]])-1</f>
        <v>4.4774782039909367E-2</v>
      </c>
      <c r="AG3" s="2">
        <f>(Table2[[#This Row],[Close Price]]/Table2[[#This Row],[Current Month Low]])-1</f>
        <v>0.3342778236074746</v>
      </c>
      <c r="AH3" s="2">
        <f>(Table2[[#This Row],[Current Month High]]/Table2[[#This Row],[Close Price]])-1</f>
        <v>5.0150981604437206E-2</v>
      </c>
      <c r="AI3">
        <v>5.0150981604437197</v>
      </c>
      <c r="AJ3">
        <v>328.48422022575397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1.33</v>
      </c>
      <c r="AM3" t="s">
        <v>10474</v>
      </c>
      <c r="AN3">
        <v>40.119999999999997</v>
      </c>
      <c r="AO3" t="s">
        <v>10474</v>
      </c>
      <c r="AP3">
        <v>0.27461576991914599</v>
      </c>
      <c r="AQ3">
        <f>(Table2[[#This Row],[Sharpe Ratio]]-AVERAGE(Table2[Sharpe Ratio]))/_xlfn.STDEV.P(Table2[Sharpe Ratio])</f>
        <v>2.4818987013293485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19.89103206282309</v>
      </c>
      <c r="AS3">
        <f>_xlfn.RANK.AVG(Table2[[#This Row],[1Y Return vs Nifty Z-Score]],Table2[1Y Return vs Nifty Z-Score])</f>
        <v>15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9.6666666666666661</v>
      </c>
    </row>
    <row r="4" spans="1:48" x14ac:dyDescent="0.3">
      <c r="A4" t="s">
        <v>637</v>
      </c>
      <c r="B4" t="s">
        <v>638</v>
      </c>
      <c r="C4" t="s">
        <v>10436</v>
      </c>
      <c r="D4" t="s">
        <v>229</v>
      </c>
      <c r="E4">
        <v>29790.96588</v>
      </c>
      <c r="F4">
        <v>2600.65</v>
      </c>
      <c r="G4">
        <v>323.39387680439103</v>
      </c>
      <c r="H4">
        <f>(Table2[[#This Row],[1Y Return vs Nifty]]-AVERAGE(Table2[1Y Return vs Nifty]))/_xlfn.STDEV.P(Table2[1Y Return vs Nifty])</f>
        <v>3.1559085938717182</v>
      </c>
      <c r="I4">
        <v>95.5270395716759</v>
      </c>
      <c r="J4">
        <f>(Table2[[#This Row],[1M Return vs Nifty]]-AVERAGE(Table2[1M Return vs Nifty]))/_xlfn.STDEV.P(Table2[1M Return vs Nifty])</f>
        <v>7.7013952516955158</v>
      </c>
      <c r="K4">
        <v>187.658199344058</v>
      </c>
      <c r="L4">
        <f>(Table2[[#This Row],[6M Return vs Nifty]]-AVERAGE(Table2[6M Return vs Nifty]))/_xlfn.STDEV.P(Table2[6M Return vs Nifty])</f>
        <v>4.9697835401228145</v>
      </c>
      <c r="M4">
        <v>25.1153066125026</v>
      </c>
      <c r="N4">
        <f>(Table2[[#This Row],[1W Return vs Nifty]]-AVERAGE(Table2[1W Return vs Nifty]))/_xlfn.STDEV.P(Table2[1W Return vs Nifty])</f>
        <v>4.2103818011343668</v>
      </c>
      <c r="O4">
        <v>2073.61</v>
      </c>
      <c r="P4">
        <v>1631.63784751141</v>
      </c>
      <c r="Q4">
        <v>1078.2907015522601</v>
      </c>
      <c r="R4">
        <v>77.711247400236999</v>
      </c>
      <c r="S4" s="2">
        <f>(Table2[[#This Row],[Close Price]]-Table2[[#This Row],[20D EMA]])/Table2[[#This Row],[20D EMA]]</f>
        <v>0.25416544094598303</v>
      </c>
      <c r="T4" s="2">
        <f>(Table2[[#This Row],[Close Price]]-Table2[[#This Row],[50D EMA]])/Table2[[#This Row],[50D EMA]]</f>
        <v>0.59388923465249166</v>
      </c>
      <c r="U4" s="2">
        <f>(Table2[[#This Row],[Close Price]]-Table2[[#This Row],[200D EMA]])/Table2[[#This Row],[200D EMA]]</f>
        <v>1.4118264177333795</v>
      </c>
      <c r="V4">
        <v>2.33824046451593</v>
      </c>
      <c r="W4">
        <v>2480.0500000000002</v>
      </c>
      <c r="X4">
        <v>2670</v>
      </c>
      <c r="Y4">
        <v>2581.5500000000002</v>
      </c>
      <c r="Z4">
        <v>2785.45</v>
      </c>
      <c r="AA4">
        <v>2127.6999999999998</v>
      </c>
      <c r="AB4">
        <v>2833.8</v>
      </c>
      <c r="AC4" s="2">
        <f>(Table2[[#This Row],[Close Price]]/Table2[[#This Row],[Day Low]])-1</f>
        <v>4.8628051853793153E-2</v>
      </c>
      <c r="AD4" s="2">
        <f>(Table2[[#This Row],[Day High]]/Table2[[#This Row],[Close Price]])-1</f>
        <v>2.666641032049677E-2</v>
      </c>
      <c r="AE4" s="2">
        <f>(Table2[[#This Row],[Close Price]]/Table2[[#This Row],[Current Week Low]])-1</f>
        <v>7.3986558462939556E-3</v>
      </c>
      <c r="AF4" s="2">
        <f>(Table2[[#This Row],[Current Week High]]/Table2[[#This Row],[Close Price]])-1</f>
        <v>7.105915828735121E-2</v>
      </c>
      <c r="AG4" s="2">
        <f>(Table2[[#This Row],[Close Price]]/Table2[[#This Row],[Current Month Low]])-1</f>
        <v>0.22228227663674405</v>
      </c>
      <c r="AH4" s="2">
        <f>(Table2[[#This Row],[Current Month High]]/Table2[[#This Row],[Close Price]])-1</f>
        <v>8.9650664257012735E-2</v>
      </c>
      <c r="AI4">
        <v>8.96506642570127</v>
      </c>
      <c r="AJ4">
        <v>359.84439925736001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1.71</v>
      </c>
      <c r="AM4" t="s">
        <v>10474</v>
      </c>
      <c r="AN4">
        <v>47.66</v>
      </c>
      <c r="AO4" t="s">
        <v>10474</v>
      </c>
      <c r="AP4">
        <v>0.22203980715097499</v>
      </c>
      <c r="AQ4">
        <f>(Table2[[#This Row],[Sharpe Ratio]]-AVERAGE(Table2[Sharpe Ratio]))/_xlfn.STDEV.P(Table2[Sharpe Ratio])</f>
        <v>1.8891418396244346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21.92661102644885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18</v>
      </c>
      <c r="AV4">
        <f>(Table2[[#This Row],[Rank 1Y]]+Table2[[#This Row],[Rank 6M]]+Table2[[#This Row],[Rank Sharpe]])/3</f>
        <v>10</v>
      </c>
    </row>
    <row r="5" spans="1:48" x14ac:dyDescent="0.3">
      <c r="A5" t="s">
        <v>634</v>
      </c>
      <c r="B5" t="s">
        <v>635</v>
      </c>
      <c r="C5" t="s">
        <v>10436</v>
      </c>
      <c r="D5" t="s">
        <v>636</v>
      </c>
      <c r="E5">
        <v>29835.628173124998</v>
      </c>
      <c r="F5">
        <v>723.65</v>
      </c>
      <c r="G5">
        <v>292.79561104040999</v>
      </c>
      <c r="H5">
        <f>(Table2[[#This Row],[1Y Return vs Nifty]]-AVERAGE(Table2[1Y Return vs Nifty]))/_xlfn.STDEV.P(Table2[1Y Return vs Nifty])</f>
        <v>2.8057746026585741</v>
      </c>
      <c r="I5">
        <v>16.602127610813501</v>
      </c>
      <c r="J5">
        <f>(Table2[[#This Row],[1M Return vs Nifty]]-AVERAGE(Table2[1M Return vs Nifty]))/_xlfn.STDEV.P(Table2[1M Return vs Nifty])</f>
        <v>1.0325154987338838</v>
      </c>
      <c r="K5">
        <v>93.510275794596893</v>
      </c>
      <c r="L5">
        <f>(Table2[[#This Row],[6M Return vs Nifty]]-AVERAGE(Table2[6M Return vs Nifty]))/_xlfn.STDEV.P(Table2[6M Return vs Nifty])</f>
        <v>2.3206271950888495</v>
      </c>
      <c r="M5">
        <v>4.5305060441382903</v>
      </c>
      <c r="N5">
        <f>(Table2[[#This Row],[1W Return vs Nifty]]-AVERAGE(Table2[1W Return vs Nifty]))/_xlfn.STDEV.P(Table2[1W Return vs Nifty])</f>
        <v>0.43644534426732395</v>
      </c>
      <c r="O5">
        <v>674.78</v>
      </c>
      <c r="P5">
        <v>595.39082175214196</v>
      </c>
      <c r="Q5">
        <v>423.904728653863</v>
      </c>
      <c r="R5">
        <v>68.759095506002794</v>
      </c>
      <c r="S5" s="2">
        <f>(Table2[[#This Row],[Close Price]]-Table2[[#This Row],[20D EMA]])/Table2[[#This Row],[20D EMA]]</f>
        <v>7.2423604730430663E-2</v>
      </c>
      <c r="T5" s="2">
        <f>(Table2[[#This Row],[Close Price]]-Table2[[#This Row],[50D EMA]])/Table2[[#This Row],[50D EMA]]</f>
        <v>0.21542014683802371</v>
      </c>
      <c r="U5" s="2">
        <f>(Table2[[#This Row],[Close Price]]-Table2[[#This Row],[200D EMA]])/Table2[[#This Row],[200D EMA]]</f>
        <v>0.7071052788158263</v>
      </c>
      <c r="V5">
        <v>0.66974625029069401</v>
      </c>
      <c r="W5">
        <v>694.35</v>
      </c>
      <c r="X5">
        <v>719</v>
      </c>
      <c r="Y5">
        <v>706.05</v>
      </c>
      <c r="Z5">
        <v>745.75</v>
      </c>
      <c r="AA5">
        <v>675</v>
      </c>
      <c r="AB5">
        <v>748.1</v>
      </c>
      <c r="AC5" s="2">
        <f>(Table2[[#This Row],[Close Price]]/Table2[[#This Row],[Day Low]])-1</f>
        <v>4.2197738892489234E-2</v>
      </c>
      <c r="AD5" s="2">
        <f>(Table2[[#This Row],[Day High]]/Table2[[#This Row],[Close Price]])-1</f>
        <v>-6.4257583085745029E-3</v>
      </c>
      <c r="AE5" s="2">
        <f>(Table2[[#This Row],[Close Price]]/Table2[[#This Row],[Current Week Low]])-1</f>
        <v>2.492741307272861E-2</v>
      </c>
      <c r="AF5" s="2">
        <f>(Table2[[#This Row],[Current Week High]]/Table2[[#This Row],[Close Price]])-1</f>
        <v>3.0539625509569568E-2</v>
      </c>
      <c r="AG5" s="2">
        <f>(Table2[[#This Row],[Close Price]]/Table2[[#This Row],[Current Month Low]])-1</f>
        <v>7.2074074074073957E-2</v>
      </c>
      <c r="AH5" s="2">
        <f>(Table2[[#This Row],[Current Month High]]/Table2[[#This Row],[Close Price]])-1</f>
        <v>3.3787051751537511E-2</v>
      </c>
      <c r="AI5">
        <v>3.3787051751537498</v>
      </c>
      <c r="AJ5">
        <v>327.310304103926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0.64</v>
      </c>
      <c r="AM5" t="s">
        <v>10474</v>
      </c>
      <c r="AN5">
        <v>4.54</v>
      </c>
      <c r="AO5" t="s">
        <v>10474</v>
      </c>
      <c r="AP5">
        <v>0.25003235129467999</v>
      </c>
      <c r="AQ5">
        <f>(Table2[[#This Row],[Sharpe Ratio]]-AVERAGE(Table2[Sharpe Ratio]))/_xlfn.STDEV.P(Table2[Sharpe Ratio])</f>
        <v>2.204738012174297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8.8001006529229286</v>
      </c>
      <c r="AS5">
        <f>_xlfn.RANK.AVG(Table2[[#This Row],[1Y Return vs Nifty Z-Score]],Table2[1Y Return vs Nifty Z-Score])</f>
        <v>11</v>
      </c>
      <c r="AT5">
        <f>_xlfn.RANK.AVG(Table2[[#This Row],[6M Return vs Nifty Z-Score]],Table2[6M Return vs Nifty Z-Score])</f>
        <v>18</v>
      </c>
      <c r="AU5">
        <f>_xlfn.RANK.AVG(Table2[[#This Row],[Sharpe Ratio Z-Score]],Table2[Sharpe Ratio Z-Score])</f>
        <v>12</v>
      </c>
      <c r="AV5">
        <f>(Table2[[#This Row],[Rank 1Y]]+Table2[[#This Row],[Rank 6M]]+Table2[[#This Row],[Rank Sharpe]])/3</f>
        <v>13.666666666666666</v>
      </c>
    </row>
    <row r="6" spans="1:48" x14ac:dyDescent="0.3">
      <c r="A6" t="s">
        <v>215</v>
      </c>
      <c r="B6" t="s">
        <v>216</v>
      </c>
      <c r="C6" t="s">
        <v>10434</v>
      </c>
      <c r="D6" t="s">
        <v>117</v>
      </c>
      <c r="E6">
        <v>117991.287459</v>
      </c>
      <c r="F6">
        <v>565.9</v>
      </c>
      <c r="G6">
        <v>337.41174300030599</v>
      </c>
      <c r="H6">
        <f>(Table2[[#This Row],[1Y Return vs Nifty]]-AVERAGE(Table2[1Y Return vs Nifty]))/_xlfn.STDEV.P(Table2[1Y Return vs Nifty])</f>
        <v>3.3163141370265579</v>
      </c>
      <c r="I6">
        <v>23.424985720398301</v>
      </c>
      <c r="J6">
        <f>(Table2[[#This Row],[1M Return vs Nifty]]-AVERAGE(Table2[1M Return vs Nifty]))/_xlfn.STDEV.P(Table2[1M Return vs Nifty])</f>
        <v>1.609023209339925</v>
      </c>
      <c r="K6">
        <v>197.664028056749</v>
      </c>
      <c r="L6">
        <f>(Table2[[#This Row],[6M Return vs Nifty]]-AVERAGE(Table2[6M Return vs Nifty]))/_xlfn.STDEV.P(Table2[6M Return vs Nifty])</f>
        <v>5.2513298942240052</v>
      </c>
      <c r="M6">
        <v>17.122314492931601</v>
      </c>
      <c r="N6">
        <f>(Table2[[#This Row],[1W Return vs Nifty]]-AVERAGE(Table2[1W Return vs Nifty]))/_xlfn.STDEV.P(Table2[1W Return vs Nifty])</f>
        <v>2.7449780310410565</v>
      </c>
      <c r="O6">
        <v>422.06</v>
      </c>
      <c r="P6">
        <v>372.05214486250799</v>
      </c>
      <c r="Q6">
        <v>266.21107532686898</v>
      </c>
      <c r="R6">
        <v>94.312272571934699</v>
      </c>
      <c r="S6" s="2">
        <f>(Table2[[#This Row],[Close Price]]-Table2[[#This Row],[20D EMA]])/Table2[[#This Row],[20D EMA]]</f>
        <v>0.34080462493484331</v>
      </c>
      <c r="T6" s="2">
        <f>(Table2[[#This Row],[Close Price]]-Table2[[#This Row],[50D EMA]])/Table2[[#This Row],[50D EMA]]</f>
        <v>0.52102335066265659</v>
      </c>
      <c r="U6" s="2">
        <f>(Table2[[#This Row],[Close Price]]-Table2[[#This Row],[200D EMA]])/Table2[[#This Row],[200D EMA]]</f>
        <v>1.1257567864340581</v>
      </c>
      <c r="V6">
        <v>1.4885739620262399</v>
      </c>
      <c r="W6">
        <v>536.1</v>
      </c>
      <c r="X6">
        <v>619</v>
      </c>
      <c r="Y6">
        <v>508</v>
      </c>
      <c r="Z6">
        <v>578.95000000000005</v>
      </c>
      <c r="AA6">
        <v>404.3</v>
      </c>
      <c r="AB6">
        <v>578.95000000000005</v>
      </c>
      <c r="AC6" s="2">
        <f>(Table2[[#This Row],[Close Price]]/Table2[[#This Row],[Day Low]])-1</f>
        <v>5.5586644282783038E-2</v>
      </c>
      <c r="AD6" s="2">
        <f>(Table2[[#This Row],[Day High]]/Table2[[#This Row],[Close Price]])-1</f>
        <v>9.383283265594633E-2</v>
      </c>
      <c r="AE6" s="2">
        <f>(Table2[[#This Row],[Close Price]]/Table2[[#This Row],[Current Week Low]])-1</f>
        <v>0.11397637795275584</v>
      </c>
      <c r="AF6" s="2">
        <f>(Table2[[#This Row],[Current Week High]]/Table2[[#This Row],[Close Price]])-1</f>
        <v>2.3060611415444576E-2</v>
      </c>
      <c r="AG6" s="2">
        <f>(Table2[[#This Row],[Close Price]]/Table2[[#This Row],[Current Month Low]])-1</f>
        <v>0.39970319069997506</v>
      </c>
      <c r="AH6" s="2">
        <f>(Table2[[#This Row],[Current Month High]]/Table2[[#This Row],[Close Price]])-1</f>
        <v>2.3060611415444576E-2</v>
      </c>
      <c r="AI6">
        <v>2.3060611415444501</v>
      </c>
      <c r="AJ6">
        <v>383.46860316104198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0.96</v>
      </c>
      <c r="AM6" t="s">
        <v>10474</v>
      </c>
      <c r="AN6">
        <v>46.11</v>
      </c>
      <c r="AO6" t="s">
        <v>10474</v>
      </c>
      <c r="AP6">
        <v>0.209826313645289</v>
      </c>
      <c r="AQ6">
        <f>(Table2[[#This Row],[Sharpe Ratio]]-AVERAGE(Table2[Sharpe Ratio]))/_xlfn.STDEV.P(Table2[Sharpe Ratio])</f>
        <v>1.7514433230455511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14.673088594677097</v>
      </c>
      <c r="AS6">
        <f>_xlfn.RANK.AVG(Table2[[#This Row],[1Y Return vs Nifty Z-Score]],Table2[1Y Return vs Nifty Z-Score])</f>
        <v>8</v>
      </c>
      <c r="AT6">
        <f>_xlfn.RANK.AVG(Table2[[#This Row],[6M Return vs Nifty Z-Score]],Table2[6M Return vs Nifty Z-Score])</f>
        <v>2</v>
      </c>
      <c r="AU6">
        <f>_xlfn.RANK.AVG(Table2[[#This Row],[Sharpe Ratio Z-Score]],Table2[Sharpe Ratio Z-Score])</f>
        <v>32</v>
      </c>
      <c r="AV6">
        <f>(Table2[[#This Row],[Rank 1Y]]+Table2[[#This Row],[Rank 6M]]+Table2[[#This Row],[Rank Sharpe]])/3</f>
        <v>14</v>
      </c>
    </row>
    <row r="7" spans="1:48" x14ac:dyDescent="0.3">
      <c r="A7" t="s">
        <v>1101</v>
      </c>
      <c r="B7" t="s">
        <v>1102</v>
      </c>
      <c r="C7" t="s">
        <v>10438</v>
      </c>
      <c r="D7" t="s">
        <v>103</v>
      </c>
      <c r="E7">
        <v>11069.393894000001</v>
      </c>
      <c r="F7">
        <v>1836.25</v>
      </c>
      <c r="G7">
        <v>204.77583985854801</v>
      </c>
      <c r="H7">
        <f>(Table2[[#This Row],[1Y Return vs Nifty]]-AVERAGE(Table2[1Y Return vs Nifty]))/_xlfn.STDEV.P(Table2[1Y Return vs Nifty])</f>
        <v>1.7985700104999083</v>
      </c>
      <c r="I7">
        <v>-8.5704976782307192</v>
      </c>
      <c r="J7">
        <f>(Table2[[#This Row],[1M Return vs Nifty]]-AVERAGE(Table2[1M Return vs Nifty]))/_xlfn.STDEV.P(Table2[1M Return vs Nifty])</f>
        <v>-1.0944835304477083</v>
      </c>
      <c r="K7">
        <v>82.468376633836002</v>
      </c>
      <c r="L7">
        <f>(Table2[[#This Row],[6M Return vs Nifty]]-AVERAGE(Table2[6M Return vs Nifty]))/_xlfn.STDEV.P(Table2[6M Return vs Nifty])</f>
        <v>2.0099276478217512</v>
      </c>
      <c r="M7">
        <v>-3.1766425611912101</v>
      </c>
      <c r="N7">
        <f>(Table2[[#This Row],[1W Return vs Nifty]]-AVERAGE(Table2[1W Return vs Nifty]))/_xlfn.STDEV.P(Table2[1W Return vs Nifty])</f>
        <v>-0.9765529990271048</v>
      </c>
      <c r="O7">
        <v>1792.1</v>
      </c>
      <c r="P7">
        <v>1783.8802319498</v>
      </c>
      <c r="Q7">
        <v>1375.69022241671</v>
      </c>
      <c r="R7">
        <v>62.960867439085</v>
      </c>
      <c r="S7" s="2">
        <f>(Table2[[#This Row],[Close Price]]-Table2[[#This Row],[20D EMA]])/Table2[[#This Row],[20D EMA]]</f>
        <v>2.4635902014396568E-2</v>
      </c>
      <c r="T7" s="2">
        <f>(Table2[[#This Row],[Close Price]]-Table2[[#This Row],[50D EMA]])/Table2[[#This Row],[50D EMA]]</f>
        <v>2.9357222033319651E-2</v>
      </c>
      <c r="U7" s="2">
        <f>(Table2[[#This Row],[Close Price]]-Table2[[#This Row],[200D EMA]])/Table2[[#This Row],[200D EMA]]</f>
        <v>0.33478451040686541</v>
      </c>
      <c r="V7">
        <v>0.50687494093504404</v>
      </c>
      <c r="W7">
        <v>1853.05</v>
      </c>
      <c r="X7">
        <v>1899</v>
      </c>
      <c r="Y7">
        <v>1817</v>
      </c>
      <c r="Z7">
        <v>1864.8</v>
      </c>
      <c r="AA7">
        <v>1751.1</v>
      </c>
      <c r="AB7">
        <v>1864.8</v>
      </c>
      <c r="AC7" s="2">
        <f>(Table2[[#This Row],[Close Price]]/Table2[[#This Row],[Day Low]])-1</f>
        <v>-9.0661342111653109E-3</v>
      </c>
      <c r="AD7" s="2">
        <f>(Table2[[#This Row],[Day High]]/Table2[[#This Row],[Close Price]])-1</f>
        <v>3.4172906739278419E-2</v>
      </c>
      <c r="AE7" s="2">
        <f>(Table2[[#This Row],[Close Price]]/Table2[[#This Row],[Current Week Low]])-1</f>
        <v>1.0594386351128193E-2</v>
      </c>
      <c r="AF7" s="2">
        <f>(Table2[[#This Row],[Current Week High]]/Table2[[#This Row],[Close Price]])-1</f>
        <v>1.554799183117761E-2</v>
      </c>
      <c r="AG7" s="2">
        <f>(Table2[[#This Row],[Close Price]]/Table2[[#This Row],[Current Month Low]])-1</f>
        <v>4.8626577579806929E-2</v>
      </c>
      <c r="AH7" s="2">
        <f>(Table2[[#This Row],[Current Month High]]/Table2[[#This Row],[Close Price]])-1</f>
        <v>1.554799183117761E-2</v>
      </c>
      <c r="AI7">
        <v>14.861810755616</v>
      </c>
      <c r="AJ7">
        <v>269.21916890080399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-0.04</v>
      </c>
      <c r="AM7" t="s">
        <v>10475</v>
      </c>
      <c r="AN7">
        <v>3.22</v>
      </c>
      <c r="AO7" t="s">
        <v>10474</v>
      </c>
      <c r="AP7">
        <v>0.292068640679498</v>
      </c>
      <c r="AQ7">
        <f>(Table2[[#This Row],[Sharpe Ratio]]-AVERAGE(Table2[Sharpe Ratio]))/_xlfn.STDEV.P(Table2[Sharpe Ratio])</f>
        <v>2.6786674974665572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4.4161286263134043</v>
      </c>
      <c r="AS7">
        <f>_xlfn.RANK.AVG(Table2[[#This Row],[1Y Return vs Nifty Z-Score]],Table2[1Y Return vs Nifty Z-Score])</f>
        <v>35</v>
      </c>
      <c r="AT7">
        <f>_xlfn.RANK.AVG(Table2[[#This Row],[6M Return vs Nifty Z-Score]],Table2[6M Return vs Nifty Z-Score])</f>
        <v>28</v>
      </c>
      <c r="AU7">
        <f>_xlfn.RANK.AVG(Table2[[#This Row],[Sharpe Ratio Z-Score]],Table2[Sharpe Ratio Z-Score])</f>
        <v>3</v>
      </c>
      <c r="AV7">
        <f>(Table2[[#This Row],[Rank 1Y]]+Table2[[#This Row],[Rank 6M]]+Table2[[#This Row],[Rank Sharpe]])/3</f>
        <v>22</v>
      </c>
    </row>
    <row r="8" spans="1:48" x14ac:dyDescent="0.3">
      <c r="A8" t="s">
        <v>693</v>
      </c>
      <c r="B8" t="s">
        <v>694</v>
      </c>
      <c r="C8" t="s">
        <v>10436</v>
      </c>
      <c r="D8" t="s">
        <v>636</v>
      </c>
      <c r="E8">
        <v>24557.08822596</v>
      </c>
      <c r="F8">
        <v>1823.45</v>
      </c>
      <c r="G8">
        <v>241.25136112658399</v>
      </c>
      <c r="H8">
        <f>(Table2[[#This Row],[1Y Return vs Nifty]]-AVERAGE(Table2[1Y Return vs Nifty]))/_xlfn.STDEV.P(Table2[1Y Return vs Nifty])</f>
        <v>2.2159570592192246</v>
      </c>
      <c r="I8">
        <v>44.973062274992401</v>
      </c>
      <c r="J8">
        <f>(Table2[[#This Row],[1M Return vs Nifty]]-AVERAGE(Table2[1M Return vs Nifty]))/_xlfn.STDEV.P(Table2[1M Return vs Nifty])</f>
        <v>3.4297605136964906</v>
      </c>
      <c r="K8">
        <v>67.843405318445903</v>
      </c>
      <c r="L8">
        <f>(Table2[[#This Row],[6M Return vs Nifty]]-AVERAGE(Table2[6M Return vs Nifty]))/_xlfn.STDEV.P(Table2[6M Return vs Nifty])</f>
        <v>1.5984067762461702</v>
      </c>
      <c r="M8">
        <v>-1.1860960988751701</v>
      </c>
      <c r="N8">
        <f>(Table2[[#This Row],[1W Return vs Nifty]]-AVERAGE(Table2[1W Return vs Nifty]))/_xlfn.STDEV.P(Table2[1W Return vs Nifty])</f>
        <v>-0.61161403164321282</v>
      </c>
      <c r="O8">
        <v>1650.59</v>
      </c>
      <c r="P8">
        <v>1428.4112253309499</v>
      </c>
      <c r="Q8">
        <v>1057.0277021145801</v>
      </c>
      <c r="R8">
        <v>73.874217735062004</v>
      </c>
      <c r="S8" s="2">
        <f>(Table2[[#This Row],[Close Price]]-Table2[[#This Row],[20D EMA]])/Table2[[#This Row],[20D EMA]]</f>
        <v>0.10472618881733206</v>
      </c>
      <c r="T8" s="2">
        <f>(Table2[[#This Row],[Close Price]]-Table2[[#This Row],[50D EMA]])/Table2[[#This Row],[50D EMA]]</f>
        <v>0.27655815612728973</v>
      </c>
      <c r="U8" s="2">
        <f>(Table2[[#This Row],[Close Price]]-Table2[[#This Row],[200D EMA]])/Table2[[#This Row],[200D EMA]]</f>
        <v>0.72507304808776063</v>
      </c>
      <c r="V8">
        <v>1.0854969128148799</v>
      </c>
      <c r="W8">
        <v>1733.4</v>
      </c>
      <c r="X8">
        <v>1838.25</v>
      </c>
      <c r="Y8">
        <v>1786.05</v>
      </c>
      <c r="Z8">
        <v>1861.1</v>
      </c>
      <c r="AA8">
        <v>1760</v>
      </c>
      <c r="AB8">
        <v>1866</v>
      </c>
      <c r="AC8" s="2">
        <f>(Table2[[#This Row],[Close Price]]/Table2[[#This Row],[Day Low]])-1</f>
        <v>5.1949925002884534E-2</v>
      </c>
      <c r="AD8" s="2">
        <f>(Table2[[#This Row],[Day High]]/Table2[[#This Row],[Close Price]])-1</f>
        <v>8.1164824919794931E-3</v>
      </c>
      <c r="AE8" s="2">
        <f>(Table2[[#This Row],[Close Price]]/Table2[[#This Row],[Current Week Low]])-1</f>
        <v>2.0940063268105602E-2</v>
      </c>
      <c r="AF8" s="2">
        <f>(Table2[[#This Row],[Current Week High]]/Table2[[#This Row],[Close Price]])-1</f>
        <v>2.0647673366420705E-2</v>
      </c>
      <c r="AG8" s="2">
        <f>(Table2[[#This Row],[Close Price]]/Table2[[#This Row],[Current Month Low]])-1</f>
        <v>3.6051136363636438E-2</v>
      </c>
      <c r="AH8" s="2">
        <f>(Table2[[#This Row],[Current Month High]]/Table2[[#This Row],[Close Price]])-1</f>
        <v>2.3334887164440987E-2</v>
      </c>
      <c r="AI8">
        <v>4.0308206970303502</v>
      </c>
      <c r="AJ8">
        <v>278.309128630705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0.57999999999999996</v>
      </c>
      <c r="AM8" t="s">
        <v>10474</v>
      </c>
      <c r="AN8">
        <v>21.96</v>
      </c>
      <c r="AO8" t="s">
        <v>10474</v>
      </c>
      <c r="AP8">
        <v>0.28357840316019101</v>
      </c>
      <c r="AQ8">
        <f>(Table2[[#This Row],[Sharpe Ratio]]-AVERAGE(Table2[Sharpe Ratio]))/_xlfn.STDEV.P(Table2[Sharpe Ratio])</f>
        <v>2.5829460635241159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9.2154563810427881</v>
      </c>
      <c r="AS8">
        <f>_xlfn.RANK.AVG(Table2[[#This Row],[1Y Return vs Nifty Z-Score]],Table2[1Y Return vs Nifty Z-Score])</f>
        <v>20</v>
      </c>
      <c r="AT8">
        <f>_xlfn.RANK.AVG(Table2[[#This Row],[6M Return vs Nifty Z-Score]],Table2[6M Return vs Nifty Z-Score])</f>
        <v>46</v>
      </c>
      <c r="AU8">
        <f>_xlfn.RANK.AVG(Table2[[#This Row],[Sharpe Ratio Z-Score]],Table2[Sharpe Ratio Z-Score])</f>
        <v>6</v>
      </c>
      <c r="AV8">
        <f>(Table2[[#This Row],[Rank 1Y]]+Table2[[#This Row],[Rank 6M]]+Table2[[#This Row],[Rank Sharpe]])/3</f>
        <v>24</v>
      </c>
    </row>
    <row r="9" spans="1:48" x14ac:dyDescent="0.3">
      <c r="A9" t="s">
        <v>372</v>
      </c>
      <c r="B9" t="s">
        <v>373</v>
      </c>
      <c r="C9" t="s">
        <v>10431</v>
      </c>
      <c r="D9" t="s">
        <v>117</v>
      </c>
      <c r="E9">
        <v>66673.279500000004</v>
      </c>
      <c r="F9">
        <v>333.05</v>
      </c>
      <c r="G9">
        <v>440.75007212438402</v>
      </c>
      <c r="H9">
        <f>(Table2[[#This Row],[1Y Return vs Nifty]]-AVERAGE(Table2[1Y Return vs Nifty]))/_xlfn.STDEV.P(Table2[1Y Return vs Nifty])</f>
        <v>4.4988080045091747</v>
      </c>
      <c r="I9">
        <v>25.122364086727799</v>
      </c>
      <c r="J9">
        <f>(Table2[[#This Row],[1M Return vs Nifty]]-AVERAGE(Table2[1M Return vs Nifty]))/_xlfn.STDEV.P(Table2[1M Return vs Nifty])</f>
        <v>1.7524457604596919</v>
      </c>
      <c r="K9">
        <v>155.056910875819</v>
      </c>
      <c r="L9">
        <f>(Table2[[#This Row],[6M Return vs Nifty]]-AVERAGE(Table2[6M Return vs Nifty]))/_xlfn.STDEV.P(Table2[6M Return vs Nifty])</f>
        <v>4.0524408421020217</v>
      </c>
      <c r="M9">
        <v>15.8788866662768</v>
      </c>
      <c r="N9">
        <f>(Table2[[#This Row],[1W Return vs Nifty]]-AVERAGE(Table2[1W Return vs Nifty]))/_xlfn.STDEV.P(Table2[1W Return vs Nifty])</f>
        <v>2.5170128588300931</v>
      </c>
      <c r="O9">
        <v>290.02</v>
      </c>
      <c r="P9">
        <v>263.03049835864601</v>
      </c>
      <c r="Q9">
        <v>185.01923907907101</v>
      </c>
      <c r="R9">
        <v>85.670219609748102</v>
      </c>
      <c r="S9" s="2">
        <f>(Table2[[#This Row],[Close Price]]-Table2[[#This Row],[20D EMA]])/Table2[[#This Row],[20D EMA]]</f>
        <v>0.14836907799462118</v>
      </c>
      <c r="T9" s="2">
        <f>(Table2[[#This Row],[Close Price]]-Table2[[#This Row],[50D EMA]])/Table2[[#This Row],[50D EMA]]</f>
        <v>0.2662029767585406</v>
      </c>
      <c r="U9" s="2">
        <f>(Table2[[#This Row],[Close Price]]-Table2[[#This Row],[200D EMA]])/Table2[[#This Row],[200D EMA]]</f>
        <v>0.80008307059173245</v>
      </c>
      <c r="V9">
        <v>1.3528552755971699</v>
      </c>
      <c r="W9">
        <v>323.5</v>
      </c>
      <c r="X9">
        <v>342</v>
      </c>
      <c r="Y9">
        <v>329.3</v>
      </c>
      <c r="Z9">
        <v>349.7</v>
      </c>
      <c r="AA9">
        <v>277</v>
      </c>
      <c r="AB9">
        <v>349.7</v>
      </c>
      <c r="AC9" s="2">
        <f>(Table2[[#This Row],[Close Price]]/Table2[[#This Row],[Day Low]])-1</f>
        <v>2.9520865533230412E-2</v>
      </c>
      <c r="AD9" s="2">
        <f>(Table2[[#This Row],[Day High]]/Table2[[#This Row],[Close Price]])-1</f>
        <v>2.6872841915628332E-2</v>
      </c>
      <c r="AE9" s="2">
        <f>(Table2[[#This Row],[Close Price]]/Table2[[#This Row],[Current Week Low]])-1</f>
        <v>1.1387792286668752E-2</v>
      </c>
      <c r="AF9" s="2">
        <f>(Table2[[#This Row],[Current Week High]]/Table2[[#This Row],[Close Price]])-1</f>
        <v>4.9992493619576583E-2</v>
      </c>
      <c r="AG9" s="2">
        <f>(Table2[[#This Row],[Close Price]]/Table2[[#This Row],[Current Month Low]])-1</f>
        <v>0.2023465703971119</v>
      </c>
      <c r="AH9" s="2">
        <f>(Table2[[#This Row],[Current Month High]]/Table2[[#This Row],[Close Price]])-1</f>
        <v>4.9992493619576583E-2</v>
      </c>
      <c r="AI9">
        <v>4.9992493619576504</v>
      </c>
      <c r="AJ9">
        <v>476.21107266435899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0.53</v>
      </c>
      <c r="AM9" t="s">
        <v>10474</v>
      </c>
      <c r="AN9">
        <v>17.98</v>
      </c>
      <c r="AO9" t="s">
        <v>10474</v>
      </c>
      <c r="AP9">
        <v>0.17104202193295101</v>
      </c>
      <c r="AQ9">
        <f>(Table2[[#This Row],[Sharpe Ratio]]-AVERAGE(Table2[Sharpe Ratio]))/_xlfn.STDEV.P(Table2[Sharpe Ratio])</f>
        <v>1.3141778156077852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14.134885281508765</v>
      </c>
      <c r="AS9">
        <f>_xlfn.RANK.AVG(Table2[[#This Row],[1Y Return vs Nifty Z-Score]],Table2[1Y Return vs Nifty Z-Score])</f>
        <v>4</v>
      </c>
      <c r="AT9">
        <f>_xlfn.RANK.AVG(Table2[[#This Row],[6M Return vs Nifty Z-Score]],Table2[6M Return vs Nifty Z-Score])</f>
        <v>5</v>
      </c>
      <c r="AU9">
        <f>_xlfn.RANK.AVG(Table2[[#This Row],[Sharpe Ratio Z-Score]],Table2[Sharpe Ratio Z-Score])</f>
        <v>71</v>
      </c>
      <c r="AV9">
        <f>(Table2[[#This Row],[Rank 1Y]]+Table2[[#This Row],[Rank 6M]]+Table2[[#This Row],[Rank Sharpe]])/3</f>
        <v>26.666666666666668</v>
      </c>
    </row>
    <row r="10" spans="1:48" x14ac:dyDescent="0.3">
      <c r="A10" t="s">
        <v>141</v>
      </c>
      <c r="B10" t="s">
        <v>142</v>
      </c>
      <c r="C10" t="s">
        <v>10442</v>
      </c>
      <c r="D10" t="s">
        <v>143</v>
      </c>
      <c r="E10">
        <v>198869.893112925</v>
      </c>
      <c r="F10">
        <v>5594.25</v>
      </c>
      <c r="G10">
        <v>209.32599381583501</v>
      </c>
      <c r="H10">
        <f>(Table2[[#This Row],[1Y Return vs Nifty]]-AVERAGE(Table2[1Y Return vs Nifty]))/_xlfn.STDEV.P(Table2[1Y Return vs Nifty])</f>
        <v>1.8506371301853179</v>
      </c>
      <c r="I10">
        <v>8.3099223302965299</v>
      </c>
      <c r="J10">
        <f>(Table2[[#This Row],[1M Return vs Nifty]]-AVERAGE(Table2[1M Return vs Nifty]))/_xlfn.STDEV.P(Table2[1M Return vs Nifty])</f>
        <v>0.33185307759537946</v>
      </c>
      <c r="K10">
        <v>70.647077655977597</v>
      </c>
      <c r="L10">
        <f>(Table2[[#This Row],[6M Return vs Nifty]]-AVERAGE(Table2[6M Return vs Nifty]))/_xlfn.STDEV.P(Table2[6M Return vs Nifty])</f>
        <v>1.6772971657773454</v>
      </c>
      <c r="M10">
        <v>1.31910117115921</v>
      </c>
      <c r="N10">
        <f>(Table2[[#This Row],[1W Return vs Nifty]]-AVERAGE(Table2[1W Return vs Nifty]))/_xlfn.STDEV.P(Table2[1W Return vs Nifty])</f>
        <v>-0.1523210072766524</v>
      </c>
      <c r="O10">
        <v>5332.53</v>
      </c>
      <c r="P10">
        <v>4927.8996238842001</v>
      </c>
      <c r="Q10">
        <v>3749.2090800092201</v>
      </c>
      <c r="R10">
        <v>72.629981395211004</v>
      </c>
      <c r="S10" s="2">
        <f>(Table2[[#This Row],[Close Price]]-Table2[[#This Row],[20D EMA]])/Table2[[#This Row],[20D EMA]]</f>
        <v>4.9079892658831788E-2</v>
      </c>
      <c r="T10" s="2">
        <f>(Table2[[#This Row],[Close Price]]-Table2[[#This Row],[50D EMA]])/Table2[[#This Row],[50D EMA]]</f>
        <v>0.13521995717732954</v>
      </c>
      <c r="U10" s="2">
        <f>(Table2[[#This Row],[Close Price]]-Table2[[#This Row],[200D EMA]])/Table2[[#This Row],[200D EMA]]</f>
        <v>0.49211470489296971</v>
      </c>
      <c r="V10">
        <v>0.63714401469675597</v>
      </c>
      <c r="W10">
        <v>5550</v>
      </c>
      <c r="X10">
        <v>5634.6</v>
      </c>
      <c r="Y10">
        <v>5572</v>
      </c>
      <c r="Z10">
        <v>5665</v>
      </c>
      <c r="AA10">
        <v>5380</v>
      </c>
      <c r="AB10">
        <v>5665</v>
      </c>
      <c r="AC10" s="2">
        <f>(Table2[[#This Row],[Close Price]]/Table2[[#This Row],[Day Low]])-1</f>
        <v>7.972972972972947E-3</v>
      </c>
      <c r="AD10" s="2">
        <f>(Table2[[#This Row],[Day High]]/Table2[[#This Row],[Close Price]])-1</f>
        <v>7.2127631049738739E-3</v>
      </c>
      <c r="AE10" s="2">
        <f>(Table2[[#This Row],[Close Price]]/Table2[[#This Row],[Current Week Low]])-1</f>
        <v>3.9931801866475158E-3</v>
      </c>
      <c r="AF10" s="2">
        <f>(Table2[[#This Row],[Current Week High]]/Table2[[#This Row],[Close Price]])-1</f>
        <v>1.2646914242302465E-2</v>
      </c>
      <c r="AG10" s="2">
        <f>(Table2[[#This Row],[Close Price]]/Table2[[#This Row],[Current Month Low]])-1</f>
        <v>3.9823420074349469E-2</v>
      </c>
      <c r="AH10" s="2">
        <f>(Table2[[#This Row],[Current Month High]]/Table2[[#This Row],[Close Price]])-1</f>
        <v>1.2646914242302465E-2</v>
      </c>
      <c r="AI10">
        <v>1.2646914242302401</v>
      </c>
      <c r="AJ10">
        <v>237.521493861051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0.23</v>
      </c>
      <c r="AM10" t="s">
        <v>10474</v>
      </c>
      <c r="AN10">
        <v>4.82</v>
      </c>
      <c r="AO10" t="s">
        <v>10474</v>
      </c>
      <c r="AP10">
        <v>0.258832743908744</v>
      </c>
      <c r="AQ10">
        <f>(Table2[[#This Row],[Sharpe Ratio]]-AVERAGE(Table2[Sharpe Ratio]))/_xlfn.STDEV.P(Table2[Sharpe Ratio])</f>
        <v>2.3039562258413553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6.0114225921227451</v>
      </c>
      <c r="AS10">
        <f>_xlfn.RANK.AVG(Table2[[#This Row],[1Y Return vs Nifty Z-Score]],Table2[1Y Return vs Nifty Z-Score])</f>
        <v>31</v>
      </c>
      <c r="AT10">
        <f>_xlfn.RANK.AVG(Table2[[#This Row],[6M Return vs Nifty Z-Score]],Table2[6M Return vs Nifty Z-Score])</f>
        <v>41</v>
      </c>
      <c r="AU10">
        <f>_xlfn.RANK.AVG(Table2[[#This Row],[Sharpe Ratio Z-Score]],Table2[Sharpe Ratio Z-Score])</f>
        <v>9</v>
      </c>
      <c r="AV10">
        <f>(Table2[[#This Row],[Rank 1Y]]+Table2[[#This Row],[Rank 6M]]+Table2[[#This Row],[Rank Sharpe]])/3</f>
        <v>27</v>
      </c>
    </row>
    <row r="11" spans="1:48" x14ac:dyDescent="0.3">
      <c r="A11" t="s">
        <v>415</v>
      </c>
      <c r="B11" t="s">
        <v>416</v>
      </c>
      <c r="C11" t="s">
        <v>10436</v>
      </c>
      <c r="D11" t="s">
        <v>150</v>
      </c>
      <c r="E11">
        <v>58300.867855124998</v>
      </c>
      <c r="F11">
        <v>13756.15</v>
      </c>
      <c r="G11">
        <v>200.627882763272</v>
      </c>
      <c r="H11">
        <f>(Table2[[#This Row],[1Y Return vs Nifty]]-AVERAGE(Table2[1Y Return vs Nifty]))/_xlfn.STDEV.P(Table2[1Y Return vs Nifty])</f>
        <v>1.7511052036918211</v>
      </c>
      <c r="I11">
        <v>28.208695078177399</v>
      </c>
      <c r="J11">
        <f>(Table2[[#This Row],[1M Return vs Nifty]]-AVERAGE(Table2[1M Return vs Nifty]))/_xlfn.STDEV.P(Table2[1M Return vs Nifty])</f>
        <v>2.0132299634249446</v>
      </c>
      <c r="K11">
        <v>131.45883667566599</v>
      </c>
      <c r="L11">
        <f>(Table2[[#This Row],[6M Return vs Nifty]]-AVERAGE(Table2[6M Return vs Nifty]))/_xlfn.STDEV.P(Table2[6M Return vs Nifty])</f>
        <v>3.3884326978854893</v>
      </c>
      <c r="M11">
        <v>7.6183944827238399</v>
      </c>
      <c r="N11">
        <f>(Table2[[#This Row],[1W Return vs Nifty]]-AVERAGE(Table2[1W Return vs Nifty]))/_xlfn.STDEV.P(Table2[1W Return vs Nifty])</f>
        <v>1.0025666780355942</v>
      </c>
      <c r="O11">
        <v>12396.77</v>
      </c>
      <c r="P11">
        <v>10969.561578155101</v>
      </c>
      <c r="Q11">
        <v>7701.08796808442</v>
      </c>
      <c r="R11">
        <v>72.768885435445796</v>
      </c>
      <c r="S11" s="2">
        <f>(Table2[[#This Row],[Close Price]]-Table2[[#This Row],[20D EMA]])/Table2[[#This Row],[20D EMA]]</f>
        <v>0.10965598296975737</v>
      </c>
      <c r="T11" s="2">
        <f>(Table2[[#This Row],[Close Price]]-Table2[[#This Row],[50D EMA]])/Table2[[#This Row],[50D EMA]]</f>
        <v>0.25402915166583689</v>
      </c>
      <c r="U11" s="2">
        <f>(Table2[[#This Row],[Close Price]]-Table2[[#This Row],[200D EMA]])/Table2[[#This Row],[200D EMA]]</f>
        <v>0.78626059811412918</v>
      </c>
      <c r="V11">
        <v>0.68751542241622399</v>
      </c>
      <c r="W11">
        <v>13510</v>
      </c>
      <c r="X11">
        <v>13960</v>
      </c>
      <c r="Y11">
        <v>13700</v>
      </c>
      <c r="Z11">
        <v>14123.9</v>
      </c>
      <c r="AA11">
        <v>12776.6</v>
      </c>
      <c r="AB11">
        <v>14382</v>
      </c>
      <c r="AC11" s="2">
        <f>(Table2[[#This Row],[Close Price]]/Table2[[#This Row],[Day Low]])-1</f>
        <v>1.8219837157660956E-2</v>
      </c>
      <c r="AD11" s="2">
        <f>(Table2[[#This Row],[Day High]]/Table2[[#This Row],[Close Price]])-1</f>
        <v>1.4818826488516068E-2</v>
      </c>
      <c r="AE11" s="2">
        <f>(Table2[[#This Row],[Close Price]]/Table2[[#This Row],[Current Week Low]])-1</f>
        <v>4.0985401459854298E-3</v>
      </c>
      <c r="AF11" s="2">
        <f>(Table2[[#This Row],[Current Week High]]/Table2[[#This Row],[Close Price]])-1</f>
        <v>2.6733497381171256E-2</v>
      </c>
      <c r="AG11" s="2">
        <f>(Table2[[#This Row],[Close Price]]/Table2[[#This Row],[Current Month Low]])-1</f>
        <v>7.6667501526227477E-2</v>
      </c>
      <c r="AH11" s="2">
        <f>(Table2[[#This Row],[Current Month High]]/Table2[[#This Row],[Close Price]])-1</f>
        <v>4.5496014509873728E-2</v>
      </c>
      <c r="AI11">
        <v>4.5496014509873701</v>
      </c>
      <c r="AJ11">
        <v>253.09299520008199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0.49</v>
      </c>
      <c r="AM11" t="s">
        <v>10474</v>
      </c>
      <c r="AN11">
        <v>25.36</v>
      </c>
      <c r="AO11" t="s">
        <v>10474</v>
      </c>
      <c r="AP11">
        <v>0.19151464936038801</v>
      </c>
      <c r="AQ11">
        <f>(Table2[[#This Row],[Sharpe Ratio]]-AVERAGE(Table2[Sharpe Ratio]))/_xlfn.STDEV.P(Table2[Sharpe Ratio])</f>
        <v>1.5449922362252635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9.7003267792631132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9</v>
      </c>
      <c r="AU11">
        <f>_xlfn.RANK.AVG(Table2[[#This Row],[Sharpe Ratio Z-Score]],Table2[Sharpe Ratio Z-Score])</f>
        <v>44</v>
      </c>
      <c r="AV11">
        <f>(Table2[[#This Row],[Rank 1Y]]+Table2[[#This Row],[Rank 6M]]+Table2[[#This Row],[Rank Sharpe]])/3</f>
        <v>29.666666666666668</v>
      </c>
    </row>
    <row r="12" spans="1:48" x14ac:dyDescent="0.3">
      <c r="A12" t="s">
        <v>115</v>
      </c>
      <c r="B12" t="s">
        <v>116</v>
      </c>
      <c r="C12" t="s">
        <v>10431</v>
      </c>
      <c r="D12" t="s">
        <v>117</v>
      </c>
      <c r="E12">
        <v>264009.95821200003</v>
      </c>
      <c r="F12">
        <v>202.02</v>
      </c>
      <c r="G12">
        <v>488.70728591561198</v>
      </c>
      <c r="H12">
        <f>(Table2[[#This Row],[1Y Return vs Nifty]]-AVERAGE(Table2[1Y Return vs Nifty]))/_xlfn.STDEV.P(Table2[1Y Return vs Nifty])</f>
        <v>5.0475793238285478</v>
      </c>
      <c r="I12">
        <v>1.41473608100118</v>
      </c>
      <c r="J12">
        <f>(Table2[[#This Row],[1M Return vs Nifty]]-AVERAGE(Table2[1M Return vs Nifty]))/_xlfn.STDEV.P(Table2[1M Return vs Nifty])</f>
        <v>-0.250766108519488</v>
      </c>
      <c r="K12">
        <v>89.021771728145396</v>
      </c>
      <c r="L12">
        <f>(Table2[[#This Row],[6M Return vs Nifty]]-AVERAGE(Table2[6M Return vs Nifty]))/_xlfn.STDEV.P(Table2[6M Return vs Nifty])</f>
        <v>2.1943286153745145</v>
      </c>
      <c r="M12">
        <v>7.6155811978375096</v>
      </c>
      <c r="N12">
        <f>(Table2[[#This Row],[1W Return vs Nifty]]-AVERAGE(Table2[1W Return vs Nifty]))/_xlfn.STDEV.P(Table2[1W Return vs Nifty])</f>
        <v>1.0020509014381571</v>
      </c>
      <c r="O12">
        <v>178.05</v>
      </c>
      <c r="P12">
        <v>170.28181846284099</v>
      </c>
      <c r="Q12">
        <v>131.67228505198301</v>
      </c>
      <c r="R12">
        <v>87.400923960832301</v>
      </c>
      <c r="S12" s="2">
        <f>(Table2[[#This Row],[Close Price]]-Table2[[#This Row],[20D EMA]])/Table2[[#This Row],[20D EMA]]</f>
        <v>0.13462510530749788</v>
      </c>
      <c r="T12" s="2">
        <f>(Table2[[#This Row],[Close Price]]-Table2[[#This Row],[50D EMA]])/Table2[[#This Row],[50D EMA]]</f>
        <v>0.18638620272947665</v>
      </c>
      <c r="U12" s="2">
        <f>(Table2[[#This Row],[Close Price]]-Table2[[#This Row],[200D EMA]])/Table2[[#This Row],[200D EMA]]</f>
        <v>0.53426364492910838</v>
      </c>
      <c r="V12">
        <v>1.0959958646369601</v>
      </c>
      <c r="W12">
        <v>192.2</v>
      </c>
      <c r="X12">
        <v>213.24</v>
      </c>
      <c r="Y12">
        <v>193.5</v>
      </c>
      <c r="Z12">
        <v>206</v>
      </c>
      <c r="AA12">
        <v>170.01</v>
      </c>
      <c r="AB12">
        <v>206</v>
      </c>
      <c r="AC12" s="2">
        <f>(Table2[[#This Row],[Close Price]]/Table2[[#This Row],[Day Low]])-1</f>
        <v>5.1092611862643134E-2</v>
      </c>
      <c r="AD12" s="2">
        <f>(Table2[[#This Row],[Day High]]/Table2[[#This Row],[Close Price]])-1</f>
        <v>5.5539055539055582E-2</v>
      </c>
      <c r="AE12" s="2">
        <f>(Table2[[#This Row],[Close Price]]/Table2[[#This Row],[Current Week Low]])-1</f>
        <v>4.4031007751938134E-2</v>
      </c>
      <c r="AF12" s="2">
        <f>(Table2[[#This Row],[Current Week High]]/Table2[[#This Row],[Close Price]])-1</f>
        <v>1.9701019701019673E-2</v>
      </c>
      <c r="AG12" s="2">
        <f>(Table2[[#This Row],[Close Price]]/Table2[[#This Row],[Current Month Low]])-1</f>
        <v>0.18828304217398983</v>
      </c>
      <c r="AH12" s="2">
        <f>(Table2[[#This Row],[Current Month High]]/Table2[[#This Row],[Close Price]])-1</f>
        <v>1.9701019701019673E-2</v>
      </c>
      <c r="AI12">
        <v>1.97010197010196</v>
      </c>
      <c r="AJ12">
        <v>524.48222565687695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10474</v>
      </c>
      <c r="AN12">
        <v>17.25</v>
      </c>
      <c r="AO12" t="s">
        <v>10474</v>
      </c>
      <c r="AP12">
        <v>0.176977715699806</v>
      </c>
      <c r="AQ12">
        <f>(Table2[[#This Row],[Sharpe Ratio]]-AVERAGE(Table2[Sharpe Ratio]))/_xlfn.STDEV.P(Table2[Sharpe Ratio])</f>
        <v>1.3810985722432185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9.3742913043649487</v>
      </c>
      <c r="AS12">
        <f>_xlfn.RANK.AVG(Table2[[#This Row],[1Y Return vs Nifty Z-Score]],Table2[1Y Return vs Nifty Z-Score])</f>
        <v>3</v>
      </c>
      <c r="AT12">
        <f>_xlfn.RANK.AVG(Table2[[#This Row],[6M Return vs Nifty Z-Score]],Table2[6M Return vs Nifty Z-Score])</f>
        <v>21</v>
      </c>
      <c r="AU12">
        <f>_xlfn.RANK.AVG(Table2[[#This Row],[Sharpe Ratio Z-Score]],Table2[Sharpe Ratio Z-Score])</f>
        <v>65</v>
      </c>
      <c r="AV12">
        <f>(Table2[[#This Row],[Rank 1Y]]+Table2[[#This Row],[Rank 6M]]+Table2[[#This Row],[Rank Sharpe]])/3</f>
        <v>29.666666666666668</v>
      </c>
    </row>
    <row r="13" spans="1:48" x14ac:dyDescent="0.3">
      <c r="A13" t="s">
        <v>1021</v>
      </c>
      <c r="B13" t="s">
        <v>1022</v>
      </c>
      <c r="C13" t="s">
        <v>10436</v>
      </c>
      <c r="D13" t="s">
        <v>150</v>
      </c>
      <c r="E13">
        <v>12932.7650816</v>
      </c>
      <c r="F13">
        <v>12783.05</v>
      </c>
      <c r="G13">
        <v>205.680362259357</v>
      </c>
      <c r="H13">
        <f>(Table2[[#This Row],[1Y Return vs Nifty]]-AVERAGE(Table2[1Y Return vs Nifty]))/_xlfn.STDEV.P(Table2[1Y Return vs Nifty])</f>
        <v>1.8089204022763519</v>
      </c>
      <c r="I13">
        <v>15.1673802393867</v>
      </c>
      <c r="J13">
        <f>(Table2[[#This Row],[1M Return vs Nifty]]-AVERAGE(Table2[1M Return vs Nifty]))/_xlfn.STDEV.P(Table2[1M Return vs Nifty])</f>
        <v>0.91128435056779156</v>
      </c>
      <c r="K13">
        <v>82.388587877214405</v>
      </c>
      <c r="L13">
        <f>(Table2[[#This Row],[6M Return vs Nifty]]-AVERAGE(Table2[6M Return vs Nifty]))/_xlfn.STDEV.P(Table2[6M Return vs Nifty])</f>
        <v>2.0076825330821211</v>
      </c>
      <c r="M13">
        <v>15.643415930366301</v>
      </c>
      <c r="N13">
        <f>(Table2[[#This Row],[1W Return vs Nifty]]-AVERAGE(Table2[1W Return vs Nifty]))/_xlfn.STDEV.P(Table2[1W Return vs Nifty])</f>
        <v>2.4738425792917202</v>
      </c>
      <c r="O13">
        <v>11701.95</v>
      </c>
      <c r="P13">
        <v>10996.838166924401</v>
      </c>
      <c r="Q13">
        <v>8393.8014225838906</v>
      </c>
      <c r="R13">
        <v>68.124781778755903</v>
      </c>
      <c r="S13" s="2">
        <f>(Table2[[#This Row],[Close Price]]-Table2[[#This Row],[20D EMA]])/Table2[[#This Row],[20D EMA]]</f>
        <v>9.2386311683095426E-2</v>
      </c>
      <c r="T13" s="2">
        <f>(Table2[[#This Row],[Close Price]]-Table2[[#This Row],[50D EMA]])/Table2[[#This Row],[50D EMA]]</f>
        <v>0.1624295825729303</v>
      </c>
      <c r="U13" s="2">
        <f>(Table2[[#This Row],[Close Price]]-Table2[[#This Row],[200D EMA]])/Table2[[#This Row],[200D EMA]]</f>
        <v>0.52291546540601297</v>
      </c>
      <c r="V13">
        <v>1.5948378146895701</v>
      </c>
      <c r="W13">
        <v>12401.9</v>
      </c>
      <c r="X13">
        <v>12930</v>
      </c>
      <c r="Y13">
        <v>12700</v>
      </c>
      <c r="Z13">
        <v>13455.2</v>
      </c>
      <c r="AA13">
        <v>11145.8</v>
      </c>
      <c r="AB13">
        <v>13468.9</v>
      </c>
      <c r="AC13" s="2">
        <f>(Table2[[#This Row],[Close Price]]/Table2[[#This Row],[Day Low]])-1</f>
        <v>3.0733194107354533E-2</v>
      </c>
      <c r="AD13" s="2">
        <f>(Table2[[#This Row],[Day High]]/Table2[[#This Row],[Close Price]])-1</f>
        <v>1.1495691560308385E-2</v>
      </c>
      <c r="AE13" s="2">
        <f>(Table2[[#This Row],[Close Price]]/Table2[[#This Row],[Current Week Low]])-1</f>
        <v>6.5393700787401698E-3</v>
      </c>
      <c r="AF13" s="2">
        <f>(Table2[[#This Row],[Current Week High]]/Table2[[#This Row],[Close Price]])-1</f>
        <v>5.2581347956864866E-2</v>
      </c>
      <c r="AG13" s="2">
        <f>(Table2[[#This Row],[Close Price]]/Table2[[#This Row],[Current Month Low]])-1</f>
        <v>0.14689389725277691</v>
      </c>
      <c r="AH13" s="2">
        <f>(Table2[[#This Row],[Current Month High]]/Table2[[#This Row],[Close Price]])-1</f>
        <v>5.3653079664086389E-2</v>
      </c>
      <c r="AI13">
        <v>5.3653079664086301</v>
      </c>
      <c r="AJ13">
        <v>221.991183879093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0.14000000000000001</v>
      </c>
      <c r="AM13" t="s">
        <v>10474</v>
      </c>
      <c r="AN13">
        <v>12.47</v>
      </c>
      <c r="AO13" t="s">
        <v>10474</v>
      </c>
      <c r="AP13">
        <v>0.21327546041624301</v>
      </c>
      <c r="AQ13">
        <f>(Table2[[#This Row],[Sharpe Ratio]]-AVERAGE(Table2[Sharpe Ratio]))/_xlfn.STDEV.P(Table2[Sharpe Ratio])</f>
        <v>1.7903300177985388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8.9920598830165233</v>
      </c>
      <c r="AS13">
        <f>_xlfn.RANK.AVG(Table2[[#This Row],[1Y Return vs Nifty Z-Score]],Table2[1Y Return vs Nifty Z-Score])</f>
        <v>34</v>
      </c>
      <c r="AT13">
        <f>_xlfn.RANK.AVG(Table2[[#This Row],[6M Return vs Nifty Z-Score]],Table2[6M Return vs Nifty Z-Score])</f>
        <v>29</v>
      </c>
      <c r="AU13">
        <f>_xlfn.RANK.AVG(Table2[[#This Row],[Sharpe Ratio Z-Score]],Table2[Sharpe Ratio Z-Score])</f>
        <v>26</v>
      </c>
      <c r="AV13">
        <f>(Table2[[#This Row],[Rank 1Y]]+Table2[[#This Row],[Rank 6M]]+Table2[[#This Row],[Rank Sharpe]])/3</f>
        <v>29.666666666666668</v>
      </c>
    </row>
    <row r="14" spans="1:48" x14ac:dyDescent="0.3">
      <c r="A14" t="s">
        <v>396</v>
      </c>
      <c r="B14" t="s">
        <v>397</v>
      </c>
      <c r="C14" t="s">
        <v>10436</v>
      </c>
      <c r="D14" t="s">
        <v>62</v>
      </c>
      <c r="E14">
        <v>62203.823437500003</v>
      </c>
      <c r="F14">
        <v>1696.95</v>
      </c>
      <c r="G14">
        <v>188.83271137096099</v>
      </c>
      <c r="H14">
        <f>(Table2[[#This Row],[1Y Return vs Nifty]]-AVERAGE(Table2[1Y Return vs Nifty]))/_xlfn.STDEV.P(Table2[1Y Return vs Nifty])</f>
        <v>1.6161338145128148</v>
      </c>
      <c r="I14">
        <v>14.321455042945599</v>
      </c>
      <c r="J14">
        <f>(Table2[[#This Row],[1M Return vs Nifty]]-AVERAGE(Table2[1M Return vs Nifty]))/_xlfn.STDEV.P(Table2[1M Return vs Nifty])</f>
        <v>0.83980662224465297</v>
      </c>
      <c r="K14">
        <v>84.542220631842596</v>
      </c>
      <c r="L14">
        <f>(Table2[[#This Row],[6M Return vs Nifty]]-AVERAGE(Table2[6M Return vs Nifty]))/_xlfn.STDEV.P(Table2[6M Return vs Nifty])</f>
        <v>2.0682819564331729</v>
      </c>
      <c r="M14">
        <v>7.3145675189348101</v>
      </c>
      <c r="N14">
        <f>(Table2[[#This Row],[1W Return vs Nifty]]-AVERAGE(Table2[1W Return vs Nifty]))/_xlfn.STDEV.P(Table2[1W Return vs Nifty])</f>
        <v>0.94686423625508809</v>
      </c>
      <c r="O14">
        <v>1576.39</v>
      </c>
      <c r="P14">
        <v>1396.7387343385799</v>
      </c>
      <c r="Q14">
        <v>991.00467316868799</v>
      </c>
      <c r="R14">
        <v>68.355812330077697</v>
      </c>
      <c r="S14" s="2">
        <f>(Table2[[#This Row],[Close Price]]-Table2[[#This Row],[20D EMA]])/Table2[[#This Row],[20D EMA]]</f>
        <v>7.6478536402793687E-2</v>
      </c>
      <c r="T14" s="2">
        <f>(Table2[[#This Row],[Close Price]]-Table2[[#This Row],[50D EMA]])/Table2[[#This Row],[50D EMA]]</f>
        <v>0.21493730952022608</v>
      </c>
      <c r="U14" s="2">
        <f>(Table2[[#This Row],[Close Price]]-Table2[[#This Row],[200D EMA]])/Table2[[#This Row],[200D EMA]]</f>
        <v>0.71235317647301011</v>
      </c>
      <c r="V14">
        <v>1.46134809239243</v>
      </c>
      <c r="W14">
        <v>1640</v>
      </c>
      <c r="X14">
        <v>1714.25</v>
      </c>
      <c r="Y14">
        <v>1670</v>
      </c>
      <c r="Z14">
        <v>1773.3</v>
      </c>
      <c r="AA14">
        <v>1581.2</v>
      </c>
      <c r="AB14">
        <v>1794.7</v>
      </c>
      <c r="AC14" s="2">
        <f>(Table2[[#This Row],[Close Price]]/Table2[[#This Row],[Day Low]])-1</f>
        <v>3.4725609756097509E-2</v>
      </c>
      <c r="AD14" s="2">
        <f>(Table2[[#This Row],[Day High]]/Table2[[#This Row],[Close Price]])-1</f>
        <v>1.0194761189192381E-2</v>
      </c>
      <c r="AE14" s="2">
        <f>(Table2[[#This Row],[Close Price]]/Table2[[#This Row],[Current Week Low]])-1</f>
        <v>1.6137724550898236E-2</v>
      </c>
      <c r="AF14" s="2">
        <f>(Table2[[#This Row],[Current Week High]]/Table2[[#This Row],[Close Price]])-1</f>
        <v>4.4992486519932706E-2</v>
      </c>
      <c r="AG14" s="2">
        <f>(Table2[[#This Row],[Close Price]]/Table2[[#This Row],[Current Month Low]])-1</f>
        <v>7.3203895775360461E-2</v>
      </c>
      <c r="AH14" s="2">
        <f>(Table2[[#This Row],[Current Month High]]/Table2[[#This Row],[Close Price]])-1</f>
        <v>5.7603347181708342E-2</v>
      </c>
      <c r="AI14">
        <v>5.7603347181708298</v>
      </c>
      <c r="AJ14">
        <v>277.099999999999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</v>
      </c>
      <c r="AM14">
        <v>0</v>
      </c>
      <c r="AN14">
        <v>8.1199999999999992</v>
      </c>
      <c r="AO14" t="s">
        <v>10474</v>
      </c>
      <c r="AP14">
        <v>0.21706932133318901</v>
      </c>
      <c r="AQ14">
        <f>(Table2[[#This Row],[Sharpe Ratio]]-AVERAGE(Table2[Sharpe Ratio]))/_xlfn.STDEV.P(Table2[Sharpe Ratio])</f>
        <v>1.8331031211802093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7.3041897506259392</v>
      </c>
      <c r="AS14">
        <f>_xlfn.RANK.AVG(Table2[[#This Row],[1Y Return vs Nifty Z-Score]],Table2[1Y Return vs Nifty Z-Score])</f>
        <v>43</v>
      </c>
      <c r="AT14">
        <f>_xlfn.RANK.AVG(Table2[[#This Row],[6M Return vs Nifty Z-Score]],Table2[6M Return vs Nifty Z-Score])</f>
        <v>25</v>
      </c>
      <c r="AU14">
        <f>_xlfn.RANK.AVG(Table2[[#This Row],[Sharpe Ratio Z-Score]],Table2[Sharpe Ratio Z-Score])</f>
        <v>22</v>
      </c>
      <c r="AV14">
        <f>(Table2[[#This Row],[Rank 1Y]]+Table2[[#This Row],[Rank 6M]]+Table2[[#This Row],[Rank Sharpe]])/3</f>
        <v>30</v>
      </c>
    </row>
    <row r="15" spans="1:48" x14ac:dyDescent="0.3">
      <c r="A15" t="s">
        <v>60</v>
      </c>
      <c r="B15" t="s">
        <v>61</v>
      </c>
      <c r="C15" t="s">
        <v>10436</v>
      </c>
      <c r="D15" t="s">
        <v>62</v>
      </c>
      <c r="E15">
        <v>375981.96112499997</v>
      </c>
      <c r="F15">
        <v>5621.95</v>
      </c>
      <c r="G15">
        <v>172.197459051734</v>
      </c>
      <c r="H15">
        <f>(Table2[[#This Row],[1Y Return vs Nifty]]-AVERAGE(Table2[1Y Return vs Nifty]))/_xlfn.STDEV.P(Table2[1Y Return vs Nifty])</f>
        <v>1.4257776899436543</v>
      </c>
      <c r="I15">
        <v>10.2912652521334</v>
      </c>
      <c r="J15">
        <f>(Table2[[#This Row],[1M Return vs Nifty]]-AVERAGE(Table2[1M Return vs Nifty]))/_xlfn.STDEV.P(Table2[1M Return vs Nifty])</f>
        <v>0.49926964312368849</v>
      </c>
      <c r="K15">
        <v>74.574299126842803</v>
      </c>
      <c r="L15">
        <f>(Table2[[#This Row],[6M Return vs Nifty]]-AVERAGE(Table2[6M Return vs Nifty]))/_xlfn.STDEV.P(Table2[6M Return vs Nifty])</f>
        <v>1.7878022442290278</v>
      </c>
      <c r="M15">
        <v>4.3106023770383004</v>
      </c>
      <c r="N15">
        <f>(Table2[[#This Row],[1W Return vs Nifty]]-AVERAGE(Table2[1W Return vs Nifty]))/_xlfn.STDEV.P(Table2[1W Return vs Nifty])</f>
        <v>0.39612906996040459</v>
      </c>
      <c r="O15">
        <v>5273.86</v>
      </c>
      <c r="P15">
        <v>4819.2208171092298</v>
      </c>
      <c r="Q15">
        <v>3518.1561655287301</v>
      </c>
      <c r="R15">
        <v>73.370949056047095</v>
      </c>
      <c r="S15" s="2">
        <f>(Table2[[#This Row],[Close Price]]-Table2[[#This Row],[20D EMA]])/Table2[[#This Row],[20D EMA]]</f>
        <v>6.6002889724035174E-2</v>
      </c>
      <c r="T15" s="2">
        <f>(Table2[[#This Row],[Close Price]]-Table2[[#This Row],[50D EMA]])/Table2[[#This Row],[50D EMA]]</f>
        <v>0.16656825104193515</v>
      </c>
      <c r="U15" s="2">
        <f>(Table2[[#This Row],[Close Price]]-Table2[[#This Row],[200D EMA]])/Table2[[#This Row],[200D EMA]]</f>
        <v>0.59798193584596004</v>
      </c>
      <c r="V15">
        <v>0.76236151744651703</v>
      </c>
      <c r="W15">
        <v>5517.05</v>
      </c>
      <c r="X15">
        <v>5674.75</v>
      </c>
      <c r="Y15">
        <v>5560.5</v>
      </c>
      <c r="Z15">
        <v>5662.45</v>
      </c>
      <c r="AA15">
        <v>5253.3</v>
      </c>
      <c r="AB15">
        <v>5662.45</v>
      </c>
      <c r="AC15" s="2">
        <f>(Table2[[#This Row],[Close Price]]/Table2[[#This Row],[Day Low]])-1</f>
        <v>1.901378454065128E-2</v>
      </c>
      <c r="AD15" s="2">
        <f>(Table2[[#This Row],[Day High]]/Table2[[#This Row],[Close Price]])-1</f>
        <v>9.3917590871495094E-3</v>
      </c>
      <c r="AE15" s="2">
        <f>(Table2[[#This Row],[Close Price]]/Table2[[#This Row],[Current Week Low]])-1</f>
        <v>1.1051164463627305E-2</v>
      </c>
      <c r="AF15" s="2">
        <f>(Table2[[#This Row],[Current Week High]]/Table2[[#This Row],[Close Price]])-1</f>
        <v>7.2039061179840491E-3</v>
      </c>
      <c r="AG15" s="2">
        <f>(Table2[[#This Row],[Close Price]]/Table2[[#This Row],[Current Month Low]])-1</f>
        <v>7.0174937658233905E-2</v>
      </c>
      <c r="AH15" s="2">
        <f>(Table2[[#This Row],[Current Month High]]/Table2[[#This Row],[Close Price]])-1</f>
        <v>7.2039061179840491E-3</v>
      </c>
      <c r="AI15">
        <v>0.72039061179840402</v>
      </c>
      <c r="AJ15">
        <v>218.01957234981299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>
        <v>0</v>
      </c>
      <c r="AN15">
        <v>6.3</v>
      </c>
      <c r="AO15" t="s">
        <v>10474</v>
      </c>
      <c r="AP15">
        <v>0.29144523920819498</v>
      </c>
      <c r="AQ15">
        <f>(Table2[[#This Row],[Sharpe Ratio]]-AVERAGE(Table2[Sharpe Ratio]))/_xlfn.STDEV.P(Table2[Sharpe Ratio])</f>
        <v>2.6716390859975903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6.780617733254366</v>
      </c>
      <c r="AS15">
        <f>_xlfn.RANK.AVG(Table2[[#This Row],[1Y Return vs Nifty Z-Score]],Table2[1Y Return vs Nifty Z-Score])</f>
        <v>54</v>
      </c>
      <c r="AT15">
        <f>_xlfn.RANK.AVG(Table2[[#This Row],[6M Return vs Nifty Z-Score]],Table2[6M Return vs Nifty Z-Score])</f>
        <v>37</v>
      </c>
      <c r="AU15">
        <f>_xlfn.RANK.AVG(Table2[[#This Row],[Sharpe Ratio Z-Score]],Table2[Sharpe Ratio Z-Score])</f>
        <v>4</v>
      </c>
      <c r="AV15">
        <f>(Table2[[#This Row],[Rank 1Y]]+Table2[[#This Row],[Rank 6M]]+Table2[[#This Row],[Rank Sharpe]])/3</f>
        <v>31.666666666666668</v>
      </c>
    </row>
    <row r="16" spans="1:48" x14ac:dyDescent="0.3">
      <c r="A16" t="s">
        <v>240</v>
      </c>
      <c r="B16" t="s">
        <v>241</v>
      </c>
      <c r="C16" t="s">
        <v>10445</v>
      </c>
      <c r="D16" t="s">
        <v>242</v>
      </c>
      <c r="E16">
        <v>110557.582047075</v>
      </c>
      <c r="F16">
        <v>12217.65</v>
      </c>
      <c r="G16">
        <v>218.917812537331</v>
      </c>
      <c r="H16">
        <f>(Table2[[#This Row],[1Y Return vs Nifty]]-AVERAGE(Table2[1Y Return vs Nifty]))/_xlfn.STDEV.P(Table2[1Y Return vs Nifty])</f>
        <v>1.9603956961725362</v>
      </c>
      <c r="I16">
        <v>24.352538208743599</v>
      </c>
      <c r="J16">
        <f>(Table2[[#This Row],[1M Return vs Nifty]]-AVERAGE(Table2[1M Return vs Nifty]))/_xlfn.STDEV.P(Table2[1M Return vs Nifty])</f>
        <v>1.687398159094732</v>
      </c>
      <c r="K16">
        <v>71.398831129624</v>
      </c>
      <c r="L16">
        <f>(Table2[[#This Row],[6M Return vs Nifty]]-AVERAGE(Table2[6M Return vs Nifty]))/_xlfn.STDEV.P(Table2[6M Return vs Nifty])</f>
        <v>1.6984501812611701</v>
      </c>
      <c r="M16">
        <v>19.590140141418999</v>
      </c>
      <c r="N16">
        <f>(Table2[[#This Row],[1W Return vs Nifty]]-AVERAGE(Table2[1W Return vs Nifty]))/_xlfn.STDEV.P(Table2[1W Return vs Nifty])</f>
        <v>3.1974194891492997</v>
      </c>
      <c r="O16">
        <v>10580.03</v>
      </c>
      <c r="P16">
        <v>9756.9614549717407</v>
      </c>
      <c r="Q16">
        <v>7730.4214147132498</v>
      </c>
      <c r="R16">
        <v>90.037041958918607</v>
      </c>
      <c r="S16" s="2">
        <f>(Table2[[#This Row],[Close Price]]-Table2[[#This Row],[20D EMA]])/Table2[[#This Row],[20D EMA]]</f>
        <v>0.15478406015861948</v>
      </c>
      <c r="T16" s="2">
        <f>(Table2[[#This Row],[Close Price]]-Table2[[#This Row],[50D EMA]])/Table2[[#This Row],[50D EMA]]</f>
        <v>0.25219824392914808</v>
      </c>
      <c r="U16" s="2">
        <f>(Table2[[#This Row],[Close Price]]-Table2[[#This Row],[200D EMA]])/Table2[[#This Row],[200D EMA]]</f>
        <v>0.58046364416126695</v>
      </c>
      <c r="V16">
        <v>0.88198068839807997</v>
      </c>
      <c r="W16">
        <v>11901.05</v>
      </c>
      <c r="X16">
        <v>12340</v>
      </c>
      <c r="Y16">
        <v>11950.05</v>
      </c>
      <c r="Z16">
        <v>12300</v>
      </c>
      <c r="AA16">
        <v>9925</v>
      </c>
      <c r="AB16">
        <v>12539.25</v>
      </c>
      <c r="AC16" s="2">
        <f>(Table2[[#This Row],[Close Price]]/Table2[[#This Row],[Day Low]])-1</f>
        <v>2.6602694720213815E-2</v>
      </c>
      <c r="AD16" s="2">
        <f>(Table2[[#This Row],[Day High]]/Table2[[#This Row],[Close Price]])-1</f>
        <v>1.0014200766923276E-2</v>
      </c>
      <c r="AE16" s="2">
        <f>(Table2[[#This Row],[Close Price]]/Table2[[#This Row],[Current Week Low]])-1</f>
        <v>2.2393211743883867E-2</v>
      </c>
      <c r="AF16" s="2">
        <f>(Table2[[#This Row],[Current Week High]]/Table2[[#This Row],[Close Price]])-1</f>
        <v>6.7402487385053167E-3</v>
      </c>
      <c r="AG16" s="2">
        <f>(Table2[[#This Row],[Close Price]]/Table2[[#This Row],[Current Month Low]])-1</f>
        <v>0.2309974811083122</v>
      </c>
      <c r="AH16" s="2">
        <f>(Table2[[#This Row],[Current Month High]]/Table2[[#This Row],[Close Price]])-1</f>
        <v>2.6322574308480062E-2</v>
      </c>
      <c r="AI16">
        <v>2.632257430848</v>
      </c>
      <c r="AJ16">
        <v>253.79124618124399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0.31</v>
      </c>
      <c r="AM16" t="s">
        <v>10474</v>
      </c>
      <c r="AN16">
        <v>24.72</v>
      </c>
      <c r="AO16" t="s">
        <v>10474</v>
      </c>
      <c r="AP16">
        <v>0.210107862730842</v>
      </c>
      <c r="AQ16">
        <f>(Table2[[#This Row],[Sharpe Ratio]]-AVERAGE(Table2[Sharpe Ratio]))/_xlfn.STDEV.P(Table2[Sharpe Ratio])</f>
        <v>1.7546175902121681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10.298281115889907</v>
      </c>
      <c r="AS16">
        <f>_xlfn.RANK.AVG(Table2[[#This Row],[1Y Return vs Nifty Z-Score]],Table2[1Y Return vs Nifty Z-Score])</f>
        <v>27</v>
      </c>
      <c r="AT16">
        <f>_xlfn.RANK.AVG(Table2[[#This Row],[6M Return vs Nifty Z-Score]],Table2[6M Return vs Nifty Z-Score])</f>
        <v>40</v>
      </c>
      <c r="AU16">
        <f>_xlfn.RANK.AVG(Table2[[#This Row],[Sharpe Ratio Z-Score]],Table2[Sharpe Ratio Z-Score])</f>
        <v>31</v>
      </c>
      <c r="AV16">
        <f>(Table2[[#This Row],[Rank 1Y]]+Table2[[#This Row],[Rank 6M]]+Table2[[#This Row],[Rank Sharpe]])/3</f>
        <v>32.666666666666664</v>
      </c>
    </row>
    <row r="17" spans="1:48" x14ac:dyDescent="0.3">
      <c r="A17" t="s">
        <v>1081</v>
      </c>
      <c r="B17" t="s">
        <v>1082</v>
      </c>
      <c r="C17" t="s">
        <v>10436</v>
      </c>
      <c r="D17" t="s">
        <v>125</v>
      </c>
      <c r="E17">
        <v>11562.997949250001</v>
      </c>
      <c r="F17">
        <v>1384.35</v>
      </c>
      <c r="G17">
        <v>205.72799465434201</v>
      </c>
      <c r="H17">
        <f>(Table2[[#This Row],[1Y Return vs Nifty]]-AVERAGE(Table2[1Y Return vs Nifty]))/_xlfn.STDEV.P(Table2[1Y Return vs Nifty])</f>
        <v>1.80946545671492</v>
      </c>
      <c r="I17">
        <v>37.028795827723101</v>
      </c>
      <c r="J17">
        <f>(Table2[[#This Row],[1M Return vs Nifty]]-AVERAGE(Table2[1M Return vs Nifty]))/_xlfn.STDEV.P(Table2[1M Return vs Nifty])</f>
        <v>2.758497710279006</v>
      </c>
      <c r="K17">
        <v>67.554502141374996</v>
      </c>
      <c r="L17">
        <f>(Table2[[#This Row],[6M Return vs Nifty]]-AVERAGE(Table2[6M Return vs Nifty]))/_xlfn.STDEV.P(Table2[6M Return vs Nifty])</f>
        <v>1.5902775509187972</v>
      </c>
      <c r="M17">
        <v>18.1224680996215</v>
      </c>
      <c r="N17">
        <f>(Table2[[#This Row],[1W Return vs Nifty]]-AVERAGE(Table2[1W Return vs Nifty]))/_xlfn.STDEV.P(Table2[1W Return vs Nifty])</f>
        <v>2.9283422636076293</v>
      </c>
      <c r="O17">
        <v>1227.75</v>
      </c>
      <c r="P17">
        <v>1098.71310787176</v>
      </c>
      <c r="Q17">
        <v>878.59419800618696</v>
      </c>
      <c r="R17">
        <v>70.718087387944493</v>
      </c>
      <c r="S17" s="2">
        <f>(Table2[[#This Row],[Close Price]]-Table2[[#This Row],[20D EMA]])/Table2[[#This Row],[20D EMA]]</f>
        <v>0.12755039706780688</v>
      </c>
      <c r="T17" s="2">
        <f>(Table2[[#This Row],[Close Price]]-Table2[[#This Row],[50D EMA]])/Table2[[#This Row],[50D EMA]]</f>
        <v>0.25997404607425412</v>
      </c>
      <c r="U17" s="2">
        <f>(Table2[[#This Row],[Close Price]]-Table2[[#This Row],[200D EMA]])/Table2[[#This Row],[200D EMA]]</f>
        <v>0.57564209181159587</v>
      </c>
      <c r="V17">
        <v>1.5012501385486701</v>
      </c>
      <c r="W17">
        <v>1315.15</v>
      </c>
      <c r="X17">
        <v>1396</v>
      </c>
      <c r="Y17">
        <v>1346</v>
      </c>
      <c r="Z17">
        <v>1421.2</v>
      </c>
      <c r="AA17">
        <v>1180</v>
      </c>
      <c r="AB17">
        <v>1486.35</v>
      </c>
      <c r="AC17" s="2">
        <f>(Table2[[#This Row],[Close Price]]/Table2[[#This Row],[Day Low]])-1</f>
        <v>5.2617572140059909E-2</v>
      </c>
      <c r="AD17" s="2">
        <f>(Table2[[#This Row],[Day High]]/Table2[[#This Row],[Close Price]])-1</f>
        <v>8.4155018600788889E-3</v>
      </c>
      <c r="AE17" s="2">
        <f>(Table2[[#This Row],[Close Price]]/Table2[[#This Row],[Current Week Low]])-1</f>
        <v>2.8491827637444178E-2</v>
      </c>
      <c r="AF17" s="2">
        <f>(Table2[[#This Row],[Current Week High]]/Table2[[#This Row],[Close Price]])-1</f>
        <v>2.6618990862137482E-2</v>
      </c>
      <c r="AG17" s="2">
        <f>(Table2[[#This Row],[Close Price]]/Table2[[#This Row],[Current Month Low]])-1</f>
        <v>0.17317796610169478</v>
      </c>
      <c r="AH17" s="2">
        <f>(Table2[[#This Row],[Current Month High]]/Table2[[#This Row],[Close Price]])-1</f>
        <v>7.3680788817856779E-2</v>
      </c>
      <c r="AI17">
        <v>7.3680788817856699</v>
      </c>
      <c r="AJ17">
        <v>228.43416370106701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0.24</v>
      </c>
      <c r="AM17" t="s">
        <v>10474</v>
      </c>
      <c r="AN17">
        <v>16.16</v>
      </c>
      <c r="AO17" t="s">
        <v>10474</v>
      </c>
      <c r="AP17">
        <v>0.21543216724636799</v>
      </c>
      <c r="AQ17">
        <f>(Table2[[#This Row],[Sharpe Ratio]]-AVERAGE(Table2[Sharpe Ratio]))/_xlfn.STDEV.P(Table2[Sharpe Ratio])</f>
        <v>1.8146453646782421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10.901228346198595</v>
      </c>
      <c r="AS17">
        <f>_xlfn.RANK.AVG(Table2[[#This Row],[1Y Return vs Nifty Z-Score]],Table2[1Y Return vs Nifty Z-Score])</f>
        <v>33</v>
      </c>
      <c r="AT17">
        <f>_xlfn.RANK.AVG(Table2[[#This Row],[6M Return vs Nifty Z-Score]],Table2[6M Return vs Nifty Z-Score])</f>
        <v>47</v>
      </c>
      <c r="AU17">
        <f>_xlfn.RANK.AVG(Table2[[#This Row],[Sharpe Ratio Z-Score]],Table2[Sharpe Ratio Z-Score])</f>
        <v>23</v>
      </c>
      <c r="AV17">
        <f>(Table2[[#This Row],[Rank 1Y]]+Table2[[#This Row],[Rank 6M]]+Table2[[#This Row],[Rank Sharpe]])/3</f>
        <v>34.333333333333336</v>
      </c>
    </row>
    <row r="18" spans="1:48" x14ac:dyDescent="0.3">
      <c r="A18" t="s">
        <v>769</v>
      </c>
      <c r="B18" t="s">
        <v>770</v>
      </c>
      <c r="C18" t="s">
        <v>10436</v>
      </c>
      <c r="D18" t="s">
        <v>239</v>
      </c>
      <c r="E18">
        <v>20519.6635230299</v>
      </c>
      <c r="F18">
        <v>2584.0500000000002</v>
      </c>
      <c r="G18">
        <v>259.97758920721998</v>
      </c>
      <c r="H18">
        <f>(Table2[[#This Row],[1Y Return vs Nifty]]-AVERAGE(Table2[1Y Return vs Nifty]))/_xlfn.STDEV.P(Table2[1Y Return vs Nifty])</f>
        <v>2.4302400852186583</v>
      </c>
      <c r="I18">
        <v>38.875992972856899</v>
      </c>
      <c r="J18">
        <f>(Table2[[#This Row],[1M Return vs Nifty]]-AVERAGE(Table2[1M Return vs Nifty]))/_xlfn.STDEV.P(Table2[1M Return vs Nifty])</f>
        <v>2.9145794256063535</v>
      </c>
      <c r="K18">
        <v>170.53497935001201</v>
      </c>
      <c r="L18">
        <f>(Table2[[#This Row],[6M Return vs Nifty]]-AVERAGE(Table2[6M Return vs Nifty]))/_xlfn.STDEV.P(Table2[6M Return vs Nifty])</f>
        <v>4.4879663615335472</v>
      </c>
      <c r="M18">
        <v>20.327650838353499</v>
      </c>
      <c r="N18">
        <f>(Table2[[#This Row],[1W Return vs Nifty]]-AVERAGE(Table2[1W Return vs Nifty]))/_xlfn.STDEV.P(Table2[1W Return vs Nifty])</f>
        <v>3.3326318025864317</v>
      </c>
      <c r="O18">
        <v>2192.4</v>
      </c>
      <c r="P18">
        <v>1877.7697301890601</v>
      </c>
      <c r="Q18">
        <v>1280.91443269773</v>
      </c>
      <c r="R18">
        <v>78.883380032891907</v>
      </c>
      <c r="S18" s="2">
        <f>(Table2[[#This Row],[Close Price]]-Table2[[#This Row],[20D EMA]])/Table2[[#This Row],[20D EMA]]</f>
        <v>0.17863984674329506</v>
      </c>
      <c r="T18" s="2">
        <f>(Table2[[#This Row],[Close Price]]-Table2[[#This Row],[50D EMA]])/Table2[[#This Row],[50D EMA]]</f>
        <v>0.37612719944091838</v>
      </c>
      <c r="U18" s="2">
        <f>(Table2[[#This Row],[Close Price]]-Table2[[#This Row],[200D EMA]])/Table2[[#This Row],[200D EMA]]</f>
        <v>1.0173478680833818</v>
      </c>
      <c r="V18">
        <v>0.81807045286080005</v>
      </c>
      <c r="W18">
        <v>2446.5</v>
      </c>
      <c r="X18">
        <v>2634.4</v>
      </c>
      <c r="Y18">
        <v>2415.0500000000002</v>
      </c>
      <c r="Z18">
        <v>2684</v>
      </c>
      <c r="AA18">
        <v>2120.0500000000002</v>
      </c>
      <c r="AB18">
        <v>2684</v>
      </c>
      <c r="AC18" s="2">
        <f>(Table2[[#This Row],[Close Price]]/Table2[[#This Row],[Day Low]])-1</f>
        <v>5.6223175965665284E-2</v>
      </c>
      <c r="AD18" s="2">
        <f>(Table2[[#This Row],[Day High]]/Table2[[#This Row],[Close Price]])-1</f>
        <v>1.9484917087517539E-2</v>
      </c>
      <c r="AE18" s="2">
        <f>(Table2[[#This Row],[Close Price]]/Table2[[#This Row],[Current Week Low]])-1</f>
        <v>6.9977847249539371E-2</v>
      </c>
      <c r="AF18" s="2">
        <f>(Table2[[#This Row],[Current Week High]]/Table2[[#This Row],[Close Price]])-1</f>
        <v>3.8679592113155525E-2</v>
      </c>
      <c r="AG18" s="2">
        <f>(Table2[[#This Row],[Close Price]]/Table2[[#This Row],[Current Month Low]])-1</f>
        <v>0.2188627626706916</v>
      </c>
      <c r="AH18" s="2">
        <f>(Table2[[#This Row],[Current Month High]]/Table2[[#This Row],[Close Price]])-1</f>
        <v>3.8679592113155525E-2</v>
      </c>
      <c r="AI18">
        <v>3.8679592113155499</v>
      </c>
      <c r="AJ18">
        <v>310.23178282267003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0.98</v>
      </c>
      <c r="AM18" t="s">
        <v>10474</v>
      </c>
      <c r="AN18">
        <v>22.96</v>
      </c>
      <c r="AO18" t="s">
        <v>10474</v>
      </c>
      <c r="AP18">
        <v>0.15271216500208701</v>
      </c>
      <c r="AQ18">
        <f>(Table2[[#This Row],[Sharpe Ratio]]-AVERAGE(Table2[Sharpe Ratio]))/_xlfn.STDEV.P(Table2[Sharpe Ratio])</f>
        <v>1.10752161954823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14.272939294493222</v>
      </c>
      <c r="AS18">
        <f>_xlfn.RANK.AVG(Table2[[#This Row],[1Y Return vs Nifty Z-Score]],Table2[1Y Return vs Nifty Z-Score])</f>
        <v>14</v>
      </c>
      <c r="AT18">
        <f>_xlfn.RANK.AVG(Table2[[#This Row],[6M Return vs Nifty Z-Score]],Table2[6M Return vs Nifty Z-Score])</f>
        <v>4</v>
      </c>
      <c r="AU18">
        <f>_xlfn.RANK.AVG(Table2[[#This Row],[Sharpe Ratio Z-Score]],Table2[Sharpe Ratio Z-Score])</f>
        <v>95</v>
      </c>
      <c r="AV18">
        <f>(Table2[[#This Row],[Rank 1Y]]+Table2[[#This Row],[Rank 6M]]+Table2[[#This Row],[Rank Sharpe]])/3</f>
        <v>37.666666666666664</v>
      </c>
    </row>
    <row r="19" spans="1:48" x14ac:dyDescent="0.3">
      <c r="A19" t="s">
        <v>747</v>
      </c>
      <c r="B19" t="s">
        <v>748</v>
      </c>
      <c r="C19" t="s">
        <v>10436</v>
      </c>
      <c r="D19" t="s">
        <v>150</v>
      </c>
      <c r="E19">
        <v>21041.15508</v>
      </c>
      <c r="F19">
        <v>880</v>
      </c>
      <c r="G19">
        <v>193.646201022355</v>
      </c>
      <c r="H19">
        <f>(Table2[[#This Row],[1Y Return vs Nifty]]-AVERAGE(Table2[1Y Return vs Nifty]))/_xlfn.STDEV.P(Table2[1Y Return vs Nifty])</f>
        <v>1.6712142676439099</v>
      </c>
      <c r="I19">
        <v>16.9800040179951</v>
      </c>
      <c r="J19">
        <f>(Table2[[#This Row],[1M Return vs Nifty]]-AVERAGE(Table2[1M Return vs Nifty]))/_xlfn.STDEV.P(Table2[1M Return vs Nifty])</f>
        <v>1.0644447370233721</v>
      </c>
      <c r="K19">
        <v>100.674548195329</v>
      </c>
      <c r="L19">
        <f>(Table2[[#This Row],[6M Return vs Nifty]]-AVERAGE(Table2[6M Return vs Nifty]))/_xlfn.STDEV.P(Table2[6M Return vs Nifty])</f>
        <v>2.5222171715048485</v>
      </c>
      <c r="M19">
        <v>4.1208042221903103</v>
      </c>
      <c r="N19">
        <f>(Table2[[#This Row],[1W Return vs Nifty]]-AVERAGE(Table2[1W Return vs Nifty]))/_xlfn.STDEV.P(Table2[1W Return vs Nifty])</f>
        <v>0.36133222198278808</v>
      </c>
      <c r="O19">
        <v>875.62</v>
      </c>
      <c r="P19">
        <v>825.07048855646701</v>
      </c>
      <c r="Q19">
        <v>615.15502126983404</v>
      </c>
      <c r="R19">
        <v>46.777463642739598</v>
      </c>
      <c r="S19" s="2">
        <f>(Table2[[#This Row],[Close Price]]-Table2[[#This Row],[20D EMA]])/Table2[[#This Row],[20D EMA]]</f>
        <v>5.0021698910486228E-3</v>
      </c>
      <c r="T19" s="2">
        <f>(Table2[[#This Row],[Close Price]]-Table2[[#This Row],[50D EMA]])/Table2[[#This Row],[50D EMA]]</f>
        <v>6.6575537733311693E-2</v>
      </c>
      <c r="U19" s="2">
        <f>(Table2[[#This Row],[Close Price]]-Table2[[#This Row],[200D EMA]])/Table2[[#This Row],[200D EMA]]</f>
        <v>0.43053371844947247</v>
      </c>
      <c r="V19">
        <v>1.17425984131621</v>
      </c>
      <c r="W19">
        <v>874.55</v>
      </c>
      <c r="X19">
        <v>899.8</v>
      </c>
      <c r="Y19">
        <v>874</v>
      </c>
      <c r="Z19">
        <v>930</v>
      </c>
      <c r="AA19">
        <v>874</v>
      </c>
      <c r="AB19">
        <v>980</v>
      </c>
      <c r="AC19" s="2">
        <f>(Table2[[#This Row],[Close Price]]/Table2[[#This Row],[Day Low]])-1</f>
        <v>6.231776342118911E-3</v>
      </c>
      <c r="AD19" s="2">
        <f>(Table2[[#This Row],[Day High]]/Table2[[#This Row],[Close Price]])-1</f>
        <v>2.2499999999999964E-2</v>
      </c>
      <c r="AE19" s="2">
        <f>(Table2[[#This Row],[Close Price]]/Table2[[#This Row],[Current Week Low]])-1</f>
        <v>6.8649885583524917E-3</v>
      </c>
      <c r="AF19" s="2">
        <f>(Table2[[#This Row],[Current Week High]]/Table2[[#This Row],[Close Price]])-1</f>
        <v>5.6818181818181879E-2</v>
      </c>
      <c r="AG19" s="2">
        <f>(Table2[[#This Row],[Close Price]]/Table2[[#This Row],[Current Month Low]])-1</f>
        <v>6.8649885583524917E-3</v>
      </c>
      <c r="AH19" s="2">
        <f>(Table2[[#This Row],[Current Month High]]/Table2[[#This Row],[Close Price]])-1</f>
        <v>0.11363636363636354</v>
      </c>
      <c r="AI19">
        <v>11.363636363636299</v>
      </c>
      <c r="AJ19">
        <v>224.84311554079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0.05</v>
      </c>
      <c r="AM19" t="s">
        <v>10474</v>
      </c>
      <c r="AN19">
        <v>-4.6500000000000004</v>
      </c>
      <c r="AO19" t="s">
        <v>10475</v>
      </c>
      <c r="AP19">
        <v>0.18104786519674501</v>
      </c>
      <c r="AQ19">
        <f>(Table2[[#This Row],[Sharpe Ratio]]-AVERAGE(Table2[Sharpe Ratio]))/_xlfn.STDEV.P(Table2[Sharpe Ratio])</f>
        <v>1.426986634305222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7.0461950324601395</v>
      </c>
      <c r="AS19">
        <f>_xlfn.RANK.AVG(Table2[[#This Row],[1Y Return vs Nifty Z-Score]],Table2[1Y Return vs Nifty Z-Score])</f>
        <v>39</v>
      </c>
      <c r="AT19">
        <f>_xlfn.RANK.AVG(Table2[[#This Row],[6M Return vs Nifty Z-Score]],Table2[6M Return vs Nifty Z-Score])</f>
        <v>14</v>
      </c>
      <c r="AU19">
        <f>_xlfn.RANK.AVG(Table2[[#This Row],[Sharpe Ratio Z-Score]],Table2[Sharpe Ratio Z-Score])</f>
        <v>61</v>
      </c>
      <c r="AV19">
        <f>(Table2[[#This Row],[Rank 1Y]]+Table2[[#This Row],[Rank 6M]]+Table2[[#This Row],[Rank Sharpe]])/3</f>
        <v>38</v>
      </c>
    </row>
    <row r="20" spans="1:48" x14ac:dyDescent="0.3">
      <c r="A20" t="s">
        <v>613</v>
      </c>
      <c r="B20" t="s">
        <v>614</v>
      </c>
      <c r="C20" t="s">
        <v>10434</v>
      </c>
      <c r="D20" t="s">
        <v>46</v>
      </c>
      <c r="E20">
        <v>30750.162119299999</v>
      </c>
      <c r="F20">
        <v>326.95</v>
      </c>
      <c r="G20">
        <v>270.31462274820302</v>
      </c>
      <c r="H20">
        <f>(Table2[[#This Row],[1Y Return vs Nifty]]-AVERAGE(Table2[1Y Return vs Nifty]))/_xlfn.STDEV.P(Table2[1Y Return vs Nifty])</f>
        <v>2.5485260965542769</v>
      </c>
      <c r="I20">
        <v>15.347742476972799</v>
      </c>
      <c r="J20">
        <f>(Table2[[#This Row],[1M Return vs Nifty]]-AVERAGE(Table2[1M Return vs Nifty]))/_xlfn.STDEV.P(Table2[1M Return vs Nifty])</f>
        <v>0.92652433050002436</v>
      </c>
      <c r="K20">
        <v>69.045557994537702</v>
      </c>
      <c r="L20">
        <f>(Table2[[#This Row],[6M Return vs Nifty]]-AVERAGE(Table2[6M Return vs Nifty]))/_xlfn.STDEV.P(Table2[6M Return vs Nifty])</f>
        <v>1.632233230080758</v>
      </c>
      <c r="M20">
        <v>13.140765326414799</v>
      </c>
      <c r="N20">
        <f>(Table2[[#This Row],[1W Return vs Nifty]]-AVERAGE(Table2[1W Return vs Nifty]))/_xlfn.STDEV.P(Table2[1W Return vs Nifty])</f>
        <v>2.0150164506787389</v>
      </c>
      <c r="O20">
        <v>278.91000000000003</v>
      </c>
      <c r="P20">
        <v>264.274293542789</v>
      </c>
      <c r="Q20">
        <v>210.906844124944</v>
      </c>
      <c r="R20">
        <v>89.437615490997501</v>
      </c>
      <c r="S20" s="2">
        <f>(Table2[[#This Row],[Close Price]]-Table2[[#This Row],[20D EMA]])/Table2[[#This Row],[20D EMA]]</f>
        <v>0.17224194184503946</v>
      </c>
      <c r="T20" s="2">
        <f>(Table2[[#This Row],[Close Price]]-Table2[[#This Row],[50D EMA]])/Table2[[#This Row],[50D EMA]]</f>
        <v>0.23716157034041258</v>
      </c>
      <c r="U20" s="2">
        <f>(Table2[[#This Row],[Close Price]]-Table2[[#This Row],[200D EMA]])/Table2[[#This Row],[200D EMA]]</f>
        <v>0.55021047968604797</v>
      </c>
      <c r="V20">
        <v>1.4664706775283201</v>
      </c>
      <c r="W20">
        <v>303.2</v>
      </c>
      <c r="X20">
        <v>336.7</v>
      </c>
      <c r="Y20">
        <v>310.75</v>
      </c>
      <c r="Z20">
        <v>334.5</v>
      </c>
      <c r="AA20">
        <v>267.7</v>
      </c>
      <c r="AB20">
        <v>334.5</v>
      </c>
      <c r="AC20" s="2">
        <f>(Table2[[#This Row],[Close Price]]/Table2[[#This Row],[Day Low]])-1</f>
        <v>7.8331134564643801E-2</v>
      </c>
      <c r="AD20" s="2">
        <f>(Table2[[#This Row],[Day High]]/Table2[[#This Row],[Close Price]])-1</f>
        <v>2.9821073558648159E-2</v>
      </c>
      <c r="AE20" s="2">
        <f>(Table2[[#This Row],[Close Price]]/Table2[[#This Row],[Current Week Low]])-1</f>
        <v>5.2131938857602478E-2</v>
      </c>
      <c r="AF20" s="2">
        <f>(Table2[[#This Row],[Current Week High]]/Table2[[#This Row],[Close Price]])-1</f>
        <v>2.3092215935158311E-2</v>
      </c>
      <c r="AG20" s="2">
        <f>(Table2[[#This Row],[Close Price]]/Table2[[#This Row],[Current Month Low]])-1</f>
        <v>0.22132984684348145</v>
      </c>
      <c r="AH20" s="2">
        <f>(Table2[[#This Row],[Current Month High]]/Table2[[#This Row],[Close Price]])-1</f>
        <v>2.3092215935158311E-2</v>
      </c>
      <c r="AI20">
        <v>2.3092215935158298</v>
      </c>
      <c r="AJ20">
        <v>313.86075949367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0.33</v>
      </c>
      <c r="AM20" t="s">
        <v>10474</v>
      </c>
      <c r="AN20">
        <v>22.45</v>
      </c>
      <c r="AO20" t="s">
        <v>10474</v>
      </c>
      <c r="AP20">
        <v>0.183483736919867</v>
      </c>
      <c r="AQ20">
        <f>(Table2[[#This Row],[Sharpe Ratio]]-AVERAGE(Table2[Sharpe Ratio]))/_xlfn.STDEV.P(Table2[Sharpe Ratio])</f>
        <v>1.4544493682637076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8.5767494760775058</v>
      </c>
      <c r="AS20">
        <f>_xlfn.RANK.AVG(Table2[[#This Row],[1Y Return vs Nifty Z-Score]],Table2[1Y Return vs Nifty Z-Score])</f>
        <v>13</v>
      </c>
      <c r="AT20">
        <f>_xlfn.RANK.AVG(Table2[[#This Row],[6M Return vs Nifty Z-Score]],Table2[6M Return vs Nifty Z-Score])</f>
        <v>44</v>
      </c>
      <c r="AU20">
        <f>_xlfn.RANK.AVG(Table2[[#This Row],[Sharpe Ratio Z-Score]],Table2[Sharpe Ratio Z-Score])</f>
        <v>59</v>
      </c>
      <c r="AV20">
        <f>(Table2[[#This Row],[Rank 1Y]]+Table2[[#This Row],[Rank 6M]]+Table2[[#This Row],[Rank Sharpe]])/3</f>
        <v>38.666666666666664</v>
      </c>
    </row>
    <row r="21" spans="1:48" x14ac:dyDescent="0.3">
      <c r="A21" t="s">
        <v>1234</v>
      </c>
      <c r="B21" t="s">
        <v>1235</v>
      </c>
      <c r="C21" t="s">
        <v>10436</v>
      </c>
      <c r="D21" t="s">
        <v>239</v>
      </c>
      <c r="E21">
        <v>8943.5598643679896</v>
      </c>
      <c r="F21">
        <v>78.290000000000006</v>
      </c>
      <c r="G21">
        <v>177.872763738521</v>
      </c>
      <c r="H21">
        <f>(Table2[[#This Row],[1Y Return vs Nifty]]-AVERAGE(Table2[1Y Return vs Nifty]))/_xlfn.STDEV.P(Table2[1Y Return vs Nifty])</f>
        <v>1.4907198372098742</v>
      </c>
      <c r="I21">
        <v>11.3689503290323</v>
      </c>
      <c r="J21">
        <f>(Table2[[#This Row],[1M Return vs Nifty]]-AVERAGE(Table2[1M Return vs Nifty]))/_xlfn.STDEV.P(Table2[1M Return vs Nifty])</f>
        <v>0.59033027291525375</v>
      </c>
      <c r="K21">
        <v>67.292416267004796</v>
      </c>
      <c r="L21">
        <f>(Table2[[#This Row],[6M Return vs Nifty]]-AVERAGE(Table2[6M Return vs Nifty]))/_xlfn.STDEV.P(Table2[6M Return vs Nifty])</f>
        <v>1.5829029171419104</v>
      </c>
      <c r="M21">
        <v>5.3068196786377397</v>
      </c>
      <c r="N21">
        <f>(Table2[[#This Row],[1W Return vs Nifty]]-AVERAGE(Table2[1W Return vs Nifty]))/_xlfn.STDEV.P(Table2[1W Return vs Nifty])</f>
        <v>0.57877163581775171</v>
      </c>
      <c r="O21">
        <v>70.94</v>
      </c>
      <c r="P21">
        <v>66.4002580020707</v>
      </c>
      <c r="Q21">
        <v>53.367770279848699</v>
      </c>
      <c r="R21">
        <v>76.986503354259199</v>
      </c>
      <c r="S21" s="2">
        <f>(Table2[[#This Row],[Close Price]]-Table2[[#This Row],[20D EMA]])/Table2[[#This Row],[20D EMA]]</f>
        <v>0.10360868339441794</v>
      </c>
      <c r="T21" s="2">
        <f>(Table2[[#This Row],[Close Price]]-Table2[[#This Row],[50D EMA]])/Table2[[#This Row],[50D EMA]]</f>
        <v>0.17906168372958015</v>
      </c>
      <c r="U21" s="2">
        <f>(Table2[[#This Row],[Close Price]]-Table2[[#This Row],[200D EMA]])/Table2[[#This Row],[200D EMA]]</f>
        <v>0.46699027501926138</v>
      </c>
      <c r="V21">
        <v>1.0082121583050601</v>
      </c>
      <c r="W21">
        <v>80.150000000000006</v>
      </c>
      <c r="X21">
        <v>84.5</v>
      </c>
      <c r="Y21">
        <v>75.400000000000006</v>
      </c>
      <c r="Z21">
        <v>78.900000000000006</v>
      </c>
      <c r="AA21">
        <v>70</v>
      </c>
      <c r="AB21">
        <v>78.900000000000006</v>
      </c>
      <c r="AC21" s="2">
        <f>(Table2[[#This Row],[Close Price]]/Table2[[#This Row],[Day Low]])-1</f>
        <v>-2.3206487835308764E-2</v>
      </c>
      <c r="AD21" s="2">
        <f>(Table2[[#This Row],[Day High]]/Table2[[#This Row],[Close Price]])-1</f>
        <v>7.9320475156469561E-2</v>
      </c>
      <c r="AE21" s="2">
        <f>(Table2[[#This Row],[Close Price]]/Table2[[#This Row],[Current Week Low]])-1</f>
        <v>3.8328912466843557E-2</v>
      </c>
      <c r="AF21" s="2">
        <f>(Table2[[#This Row],[Current Week High]]/Table2[[#This Row],[Close Price]])-1</f>
        <v>7.7915442585259065E-3</v>
      </c>
      <c r="AG21" s="2">
        <f>(Table2[[#This Row],[Close Price]]/Table2[[#This Row],[Current Month Low]])-1</f>
        <v>0.11842857142857155</v>
      </c>
      <c r="AH21" s="2">
        <f>(Table2[[#This Row],[Current Month High]]/Table2[[#This Row],[Close Price]])-1</f>
        <v>7.7915442585259065E-3</v>
      </c>
      <c r="AI21">
        <v>0.77915442585258998</v>
      </c>
      <c r="AJ21">
        <v>208.29564092187101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0.28000000000000003</v>
      </c>
      <c r="AM21" t="s">
        <v>10474</v>
      </c>
      <c r="AN21">
        <v>12.1</v>
      </c>
      <c r="AO21" t="s">
        <v>10474</v>
      </c>
      <c r="AP21">
        <v>0.214485844726643</v>
      </c>
      <c r="AQ21">
        <f>(Table2[[#This Row],[Sharpe Ratio]]-AVERAGE(Table2[Sharpe Ratio]))/_xlfn.STDEV.P(Table2[Sharpe Ratio])</f>
        <v>1.8039762463698188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6.0467009094546089</v>
      </c>
      <c r="AS21">
        <f>_xlfn.RANK.AVG(Table2[[#This Row],[1Y Return vs Nifty Z-Score]],Table2[1Y Return vs Nifty Z-Score])</f>
        <v>49</v>
      </c>
      <c r="AT21">
        <f>_xlfn.RANK.AVG(Table2[[#This Row],[6M Return vs Nifty Z-Score]],Table2[6M Return vs Nifty Z-Score])</f>
        <v>48</v>
      </c>
      <c r="AU21">
        <f>_xlfn.RANK.AVG(Table2[[#This Row],[Sharpe Ratio Z-Score]],Table2[Sharpe Ratio Z-Score])</f>
        <v>25</v>
      </c>
      <c r="AV21">
        <f>(Table2[[#This Row],[Rank 1Y]]+Table2[[#This Row],[Rank 6M]]+Table2[[#This Row],[Rank Sharpe]])/3</f>
        <v>40.666666666666664</v>
      </c>
    </row>
    <row r="22" spans="1:48" x14ac:dyDescent="0.3">
      <c r="A22" t="s">
        <v>786</v>
      </c>
      <c r="B22" t="s">
        <v>787</v>
      </c>
      <c r="C22" t="s">
        <v>10436</v>
      </c>
      <c r="D22" t="s">
        <v>239</v>
      </c>
      <c r="E22">
        <v>20113.11626698</v>
      </c>
      <c r="F22">
        <v>1386.55</v>
      </c>
      <c r="G22">
        <v>229.76363842760901</v>
      </c>
      <c r="H22">
        <f>(Table2[[#This Row],[1Y Return vs Nifty]]-AVERAGE(Table2[1Y Return vs Nifty]))/_xlfn.STDEV.P(Table2[1Y Return vs Nifty])</f>
        <v>2.0845037857047255</v>
      </c>
      <c r="I22">
        <v>4.9302885425043597</v>
      </c>
      <c r="J22">
        <f>(Table2[[#This Row],[1M Return vs Nifty]]-AVERAGE(Table2[1M Return vs Nifty]))/_xlfn.STDEV.P(Table2[1M Return vs Nifty])</f>
        <v>4.6285811444881218E-2</v>
      </c>
      <c r="K22">
        <v>97.782840475446804</v>
      </c>
      <c r="L22">
        <f>(Table2[[#This Row],[6M Return vs Nifty]]-AVERAGE(Table2[6M Return vs Nifty]))/_xlfn.STDEV.P(Table2[6M Return vs Nifty])</f>
        <v>2.4408496217459303</v>
      </c>
      <c r="M22">
        <v>-2.8129441794256298</v>
      </c>
      <c r="N22">
        <f>(Table2[[#This Row],[1W Return vs Nifty]]-AVERAGE(Table2[1W Return vs Nifty]))/_xlfn.STDEV.P(Table2[1W Return vs Nifty])</f>
        <v>-0.90987396671439402</v>
      </c>
      <c r="O22">
        <v>1353.82</v>
      </c>
      <c r="P22">
        <v>1243.7529531719899</v>
      </c>
      <c r="Q22">
        <v>903.89884336360399</v>
      </c>
      <c r="R22">
        <v>56.217038226842803</v>
      </c>
      <c r="S22" s="2">
        <f>(Table2[[#This Row],[Close Price]]-Table2[[#This Row],[20D EMA]])/Table2[[#This Row],[20D EMA]]</f>
        <v>2.4176035218862198E-2</v>
      </c>
      <c r="T22" s="2">
        <f>(Table2[[#This Row],[Close Price]]-Table2[[#This Row],[50D EMA]])/Table2[[#This Row],[50D EMA]]</f>
        <v>0.11481142333276825</v>
      </c>
      <c r="U22" s="2">
        <f>(Table2[[#This Row],[Close Price]]-Table2[[#This Row],[200D EMA]])/Table2[[#This Row],[200D EMA]]</f>
        <v>0.53396589693637198</v>
      </c>
      <c r="V22">
        <v>0.61300449903218601</v>
      </c>
      <c r="W22">
        <v>1380</v>
      </c>
      <c r="X22">
        <v>1399.95</v>
      </c>
      <c r="Y22">
        <v>1370.6</v>
      </c>
      <c r="Z22">
        <v>1402.7</v>
      </c>
      <c r="AA22">
        <v>1370.6</v>
      </c>
      <c r="AB22">
        <v>1450</v>
      </c>
      <c r="AC22" s="2">
        <f>(Table2[[#This Row],[Close Price]]/Table2[[#This Row],[Day Low]])-1</f>
        <v>4.7463768115940663E-3</v>
      </c>
      <c r="AD22" s="2">
        <f>(Table2[[#This Row],[Day High]]/Table2[[#This Row],[Close Price]])-1</f>
        <v>9.6642746384911771E-3</v>
      </c>
      <c r="AE22" s="2">
        <f>(Table2[[#This Row],[Close Price]]/Table2[[#This Row],[Current Week Low]])-1</f>
        <v>1.1637239165328994E-2</v>
      </c>
      <c r="AF22" s="2">
        <f>(Table2[[#This Row],[Current Week High]]/Table2[[#This Row],[Close Price]])-1</f>
        <v>1.1647614582957821E-2</v>
      </c>
      <c r="AG22" s="2">
        <f>(Table2[[#This Row],[Close Price]]/Table2[[#This Row],[Current Month Low]])-1</f>
        <v>1.1637239165328994E-2</v>
      </c>
      <c r="AH22" s="2">
        <f>(Table2[[#This Row],[Current Month High]]/Table2[[#This Row],[Close Price]])-1</f>
        <v>4.5761061627781263E-2</v>
      </c>
      <c r="AI22">
        <v>4.5761061627781201</v>
      </c>
      <c r="AJ22">
        <v>258.004131164471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</v>
      </c>
      <c r="AM22" t="s">
        <v>10474</v>
      </c>
      <c r="AN22">
        <v>3.37</v>
      </c>
      <c r="AO22" t="s">
        <v>10474</v>
      </c>
      <c r="AP22">
        <v>0.164087262810197</v>
      </c>
      <c r="AQ22">
        <f>(Table2[[#This Row],[Sharpe Ratio]]-AVERAGE(Table2[Sharpe Ratio]))/_xlfn.STDEV.P(Table2[Sharpe Ratio])</f>
        <v>1.2357678165423378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4.8975330687234804</v>
      </c>
      <c r="AS22">
        <f>_xlfn.RANK.AVG(Table2[[#This Row],[1Y Return vs Nifty Z-Score]],Table2[1Y Return vs Nifty Z-Score])</f>
        <v>25</v>
      </c>
      <c r="AT22">
        <f>_xlfn.RANK.AVG(Table2[[#This Row],[6M Return vs Nifty Z-Score]],Table2[6M Return vs Nifty Z-Score])</f>
        <v>16</v>
      </c>
      <c r="AU22">
        <f>_xlfn.RANK.AVG(Table2[[#This Row],[Sharpe Ratio Z-Score]],Table2[Sharpe Ratio Z-Score])</f>
        <v>81</v>
      </c>
      <c r="AV22">
        <f>(Table2[[#This Row],[Rank 1Y]]+Table2[[#This Row],[Rank 6M]]+Table2[[#This Row],[Rank Sharpe]])/3</f>
        <v>40.666666666666664</v>
      </c>
    </row>
    <row r="23" spans="1:48" x14ac:dyDescent="0.3">
      <c r="A23" t="s">
        <v>123</v>
      </c>
      <c r="B23" t="s">
        <v>124</v>
      </c>
      <c r="C23" t="s">
        <v>10436</v>
      </c>
      <c r="D23" t="s">
        <v>125</v>
      </c>
      <c r="E23">
        <v>244585.19961834</v>
      </c>
      <c r="F23">
        <v>334.6</v>
      </c>
      <c r="G23">
        <v>146.903987002501</v>
      </c>
      <c r="H23">
        <f>(Table2[[#This Row],[1Y Return vs Nifty]]-AVERAGE(Table2[1Y Return vs Nifty]))/_xlfn.STDEV.P(Table2[1Y Return vs Nifty])</f>
        <v>1.1363461127246255</v>
      </c>
      <c r="I23">
        <v>7.5618436081395997</v>
      </c>
      <c r="J23">
        <f>(Table2[[#This Row],[1M Return vs Nifty]]-AVERAGE(Table2[1M Return vs Nifty]))/_xlfn.STDEV.P(Table2[1M Return vs Nifty])</f>
        <v>0.26864303503888409</v>
      </c>
      <c r="K23">
        <v>69.144719912477299</v>
      </c>
      <c r="L23">
        <f>(Table2[[#This Row],[6M Return vs Nifty]]-AVERAGE(Table2[6M Return vs Nifty]))/_xlfn.STDEV.P(Table2[6M Return vs Nifty])</f>
        <v>1.635023471375431</v>
      </c>
      <c r="M23">
        <v>3.11699465054323</v>
      </c>
      <c r="N23">
        <f>(Table2[[#This Row],[1W Return vs Nifty]]-AVERAGE(Table2[1W Return vs Nifty]))/_xlfn.STDEV.P(Table2[1W Return vs Nifty])</f>
        <v>0.17729771916554612</v>
      </c>
      <c r="O23">
        <v>307.02999999999997</v>
      </c>
      <c r="P23">
        <v>282.54106565711101</v>
      </c>
      <c r="Q23">
        <v>214.732875259141</v>
      </c>
      <c r="R23">
        <v>80.775774403670596</v>
      </c>
      <c r="S23" s="2">
        <f>(Table2[[#This Row],[Close Price]]-Table2[[#This Row],[20D EMA]])/Table2[[#This Row],[20D EMA]]</f>
        <v>8.9795785428134225E-2</v>
      </c>
      <c r="T23" s="2">
        <f>(Table2[[#This Row],[Close Price]]-Table2[[#This Row],[50D EMA]])/Table2[[#This Row],[50D EMA]]</f>
        <v>0.18425262969053574</v>
      </c>
      <c r="U23" s="2">
        <f>(Table2[[#This Row],[Close Price]]-Table2[[#This Row],[200D EMA]])/Table2[[#This Row],[200D EMA]]</f>
        <v>0.55821505950685302</v>
      </c>
      <c r="V23">
        <v>0.83667054356201598</v>
      </c>
      <c r="W23">
        <v>328.7</v>
      </c>
      <c r="X23">
        <v>339.35</v>
      </c>
      <c r="Y23">
        <v>325.60000000000002</v>
      </c>
      <c r="Z23">
        <v>335.8</v>
      </c>
      <c r="AA23">
        <v>303</v>
      </c>
      <c r="AB23">
        <v>335.8</v>
      </c>
      <c r="AC23" s="2">
        <f>(Table2[[#This Row],[Close Price]]/Table2[[#This Row],[Day Low]])-1</f>
        <v>1.7949498022513E-2</v>
      </c>
      <c r="AD23" s="2">
        <f>(Table2[[#This Row],[Day High]]/Table2[[#This Row],[Close Price]])-1</f>
        <v>1.4196054991034046E-2</v>
      </c>
      <c r="AE23" s="2">
        <f>(Table2[[#This Row],[Close Price]]/Table2[[#This Row],[Current Week Low]])-1</f>
        <v>2.7641277641277551E-2</v>
      </c>
      <c r="AF23" s="2">
        <f>(Table2[[#This Row],[Current Week High]]/Table2[[#This Row],[Close Price]])-1</f>
        <v>3.5863717872086642E-3</v>
      </c>
      <c r="AG23" s="2">
        <f>(Table2[[#This Row],[Close Price]]/Table2[[#This Row],[Current Month Low]])-1</f>
        <v>0.10429042904290431</v>
      </c>
      <c r="AH23" s="2">
        <f>(Table2[[#This Row],[Current Month High]]/Table2[[#This Row],[Close Price]])-1</f>
        <v>3.5863717872086642E-3</v>
      </c>
      <c r="AI23">
        <v>0.35863717872086598</v>
      </c>
      <c r="AJ23">
        <v>173.142857142857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</v>
      </c>
      <c r="AM23" t="s">
        <v>10474</v>
      </c>
      <c r="AN23">
        <v>7.28</v>
      </c>
      <c r="AO23" t="s">
        <v>10474</v>
      </c>
      <c r="AP23">
        <v>0.23048928391477999</v>
      </c>
      <c r="AQ23">
        <f>(Table2[[#This Row],[Sharpe Ratio]]-AVERAGE(Table2[Sharpe Ratio]))/_xlfn.STDEV.P(Table2[Sharpe Ratio])</f>
        <v>1.9844037248255888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5.2017140631300753</v>
      </c>
      <c r="AS23">
        <f>_xlfn.RANK.AVG(Table2[[#This Row],[1Y Return vs Nifty Z-Score]],Table2[1Y Return vs Nifty Z-Score])</f>
        <v>75</v>
      </c>
      <c r="AT23">
        <f>_xlfn.RANK.AVG(Table2[[#This Row],[6M Return vs Nifty Z-Score]],Table2[6M Return vs Nifty Z-Score])</f>
        <v>43</v>
      </c>
      <c r="AU23">
        <f>_xlfn.RANK.AVG(Table2[[#This Row],[Sharpe Ratio Z-Score]],Table2[Sharpe Ratio Z-Score])</f>
        <v>15</v>
      </c>
      <c r="AV23">
        <f>(Table2[[#This Row],[Rank 1Y]]+Table2[[#This Row],[Rank 6M]]+Table2[[#This Row],[Rank Sharpe]])/3</f>
        <v>44.333333333333336</v>
      </c>
    </row>
    <row r="24" spans="1:48" x14ac:dyDescent="0.3">
      <c r="A24" t="s">
        <v>879</v>
      </c>
      <c r="B24" t="s">
        <v>880</v>
      </c>
      <c r="C24" t="s">
        <v>10431</v>
      </c>
      <c r="D24" t="s">
        <v>247</v>
      </c>
      <c r="E24">
        <v>16974.685123679999</v>
      </c>
      <c r="F24">
        <v>4094.4</v>
      </c>
      <c r="G24">
        <v>314.34810388044201</v>
      </c>
      <c r="H24">
        <f>(Table2[[#This Row],[1Y Return vs Nifty]]-AVERAGE(Table2[1Y Return vs Nifty]))/_xlfn.STDEV.P(Table2[1Y Return vs Nifty])</f>
        <v>3.0523983948983373</v>
      </c>
      <c r="I24">
        <v>-2.53622269402626</v>
      </c>
      <c r="J24">
        <f>(Table2[[#This Row],[1M Return vs Nifty]]-AVERAGE(Table2[1M Return vs Nifty]))/_xlfn.STDEV.P(Table2[1M Return vs Nifty])</f>
        <v>-0.58460834318212995</v>
      </c>
      <c r="K24">
        <v>35.267351895070199</v>
      </c>
      <c r="L24">
        <f>(Table2[[#This Row],[6M Return vs Nifty]]-AVERAGE(Table2[6M Return vs Nifty]))/_xlfn.STDEV.P(Table2[6M Return vs Nifty])</f>
        <v>0.68177414783388768</v>
      </c>
      <c r="M24">
        <v>1.0271938242935801</v>
      </c>
      <c r="N24">
        <f>(Table2[[#This Row],[1W Return vs Nifty]]-AVERAGE(Table2[1W Return vs Nifty]))/_xlfn.STDEV.P(Table2[1W Return vs Nifty])</f>
        <v>-0.20583815332355584</v>
      </c>
      <c r="O24">
        <v>3948.85</v>
      </c>
      <c r="P24">
        <v>3924.23561201646</v>
      </c>
      <c r="Q24">
        <v>3176.9152251576902</v>
      </c>
      <c r="R24">
        <v>74.173121160858202</v>
      </c>
      <c r="S24" s="2">
        <f>(Table2[[#This Row],[Close Price]]-Table2[[#This Row],[20D EMA]])/Table2[[#This Row],[20D EMA]]</f>
        <v>3.6858832318269925E-2</v>
      </c>
      <c r="T24" s="2">
        <f>(Table2[[#This Row],[Close Price]]-Table2[[#This Row],[50D EMA]])/Table2[[#This Row],[50D EMA]]</f>
        <v>4.3362428968963335E-2</v>
      </c>
      <c r="U24" s="2">
        <f>(Table2[[#This Row],[Close Price]]-Table2[[#This Row],[200D EMA]])/Table2[[#This Row],[200D EMA]]</f>
        <v>0.28879737412469653</v>
      </c>
      <c r="V24">
        <v>0.67827639576248</v>
      </c>
      <c r="W24">
        <v>4080</v>
      </c>
      <c r="X24">
        <v>4193.8999999999996</v>
      </c>
      <c r="Y24">
        <v>3970.15</v>
      </c>
      <c r="Z24">
        <v>4120</v>
      </c>
      <c r="AA24">
        <v>3855</v>
      </c>
      <c r="AB24">
        <v>4120</v>
      </c>
      <c r="AC24" s="2">
        <f>(Table2[[#This Row],[Close Price]]/Table2[[#This Row],[Day Low]])-1</f>
        <v>3.529411764706003E-3</v>
      </c>
      <c r="AD24" s="2">
        <f>(Table2[[#This Row],[Day High]]/Table2[[#This Row],[Close Price]])-1</f>
        <v>2.4301484955060459E-2</v>
      </c>
      <c r="AE24" s="2">
        <f>(Table2[[#This Row],[Close Price]]/Table2[[#This Row],[Current Week Low]])-1</f>
        <v>3.1296046748863438E-2</v>
      </c>
      <c r="AF24" s="2">
        <f>(Table2[[#This Row],[Current Week High]]/Table2[[#This Row],[Close Price]])-1</f>
        <v>6.2524423602969836E-3</v>
      </c>
      <c r="AG24" s="2">
        <f>(Table2[[#This Row],[Close Price]]/Table2[[#This Row],[Current Month Low]])-1</f>
        <v>6.2101167315175232E-2</v>
      </c>
      <c r="AH24" s="2">
        <f>(Table2[[#This Row],[Current Month High]]/Table2[[#This Row],[Close Price]])-1</f>
        <v>6.2524423602969836E-3</v>
      </c>
      <c r="AI24">
        <v>5.0202715904649997</v>
      </c>
      <c r="AJ24">
        <v>347.47540983606501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-0.12</v>
      </c>
      <c r="AM24" t="s">
        <v>10475</v>
      </c>
      <c r="AN24">
        <v>2.2400000000000002</v>
      </c>
      <c r="AO24" t="s">
        <v>10474</v>
      </c>
      <c r="AP24">
        <v>0.29304662787101199</v>
      </c>
      <c r="AQ24">
        <f>(Table2[[#This Row],[Sharpe Ratio]]-AVERAGE(Table2[Sharpe Ratio]))/_xlfn.STDEV.P(Table2[Sharpe Ratio])</f>
        <v>2.6896936125942177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5.633419658820757</v>
      </c>
      <c r="AS24">
        <f>_xlfn.RANK.AVG(Table2[[#This Row],[1Y Return vs Nifty Z-Score]],Table2[1Y Return vs Nifty Z-Score])</f>
        <v>10</v>
      </c>
      <c r="AT24">
        <f>_xlfn.RANK.AVG(Table2[[#This Row],[6M Return vs Nifty Z-Score]],Table2[6M Return vs Nifty Z-Score])</f>
        <v>122</v>
      </c>
      <c r="AU24">
        <f>_xlfn.RANK.AVG(Table2[[#This Row],[Sharpe Ratio Z-Score]],Table2[Sharpe Ratio Z-Score])</f>
        <v>2</v>
      </c>
      <c r="AV24">
        <f>(Table2[[#This Row],[Rank 1Y]]+Table2[[#This Row],[Rank 6M]]+Table2[[#This Row],[Rank Sharpe]])/3</f>
        <v>44.666666666666664</v>
      </c>
    </row>
    <row r="25" spans="1:48" x14ac:dyDescent="0.3">
      <c r="A25" t="s">
        <v>606</v>
      </c>
      <c r="B25" t="s">
        <v>607</v>
      </c>
      <c r="C25" t="s">
        <v>10431</v>
      </c>
      <c r="D25" t="s">
        <v>189</v>
      </c>
      <c r="E25">
        <v>30907.470101700001</v>
      </c>
      <c r="F25">
        <v>14006.25</v>
      </c>
      <c r="G25">
        <v>235.35011535462399</v>
      </c>
      <c r="H25">
        <f>(Table2[[#This Row],[1Y Return vs Nifty]]-AVERAGE(Table2[1Y Return vs Nifty]))/_xlfn.STDEV.P(Table2[1Y Return vs Nifty])</f>
        <v>2.1484294826172099</v>
      </c>
      <c r="I25">
        <v>11.1597051680851</v>
      </c>
      <c r="J25">
        <f>(Table2[[#This Row],[1M Return vs Nifty]]-AVERAGE(Table2[1M Return vs Nifty]))/_xlfn.STDEV.P(Table2[1M Return vs Nifty])</f>
        <v>0.57264978670909938</v>
      </c>
      <c r="K25">
        <v>60.202492935074098</v>
      </c>
      <c r="L25">
        <f>(Table2[[#This Row],[6M Return vs Nifty]]-AVERAGE(Table2[6M Return vs Nifty]))/_xlfn.STDEV.P(Table2[6M Return vs Nifty])</f>
        <v>1.3834049922543672</v>
      </c>
      <c r="M25">
        <v>4.2557374359699702</v>
      </c>
      <c r="N25">
        <f>(Table2[[#This Row],[1W Return vs Nifty]]-AVERAGE(Table2[1W Return vs Nifty]))/_xlfn.STDEV.P(Table2[1W Return vs Nifty])</f>
        <v>0.38607034723370265</v>
      </c>
      <c r="O25">
        <v>12903.52</v>
      </c>
      <c r="P25">
        <v>11605.886527237501</v>
      </c>
      <c r="Q25">
        <v>8741.3214752814292</v>
      </c>
      <c r="R25">
        <v>77.200944805969698</v>
      </c>
      <c r="S25" s="2">
        <f>(Table2[[#This Row],[Close Price]]-Table2[[#This Row],[20D EMA]])/Table2[[#This Row],[20D EMA]]</f>
        <v>8.5459626520515294E-2</v>
      </c>
      <c r="T25" s="2">
        <f>(Table2[[#This Row],[Close Price]]-Table2[[#This Row],[50D EMA]])/Table2[[#This Row],[50D EMA]]</f>
        <v>0.20682293137445035</v>
      </c>
      <c r="U25" s="2">
        <f>(Table2[[#This Row],[Close Price]]-Table2[[#This Row],[200D EMA]])/Table2[[#This Row],[200D EMA]]</f>
        <v>0.60230350063278792</v>
      </c>
      <c r="V25">
        <v>0.84333110011485302</v>
      </c>
      <c r="W25">
        <v>13810</v>
      </c>
      <c r="X25">
        <v>14029</v>
      </c>
      <c r="Y25">
        <v>13811.7</v>
      </c>
      <c r="Z25">
        <v>14249.65</v>
      </c>
      <c r="AA25">
        <v>13104.4</v>
      </c>
      <c r="AB25">
        <v>14605.8</v>
      </c>
      <c r="AC25" s="2">
        <f>(Table2[[#This Row],[Close Price]]/Table2[[#This Row],[Day Low]])-1</f>
        <v>1.4210716871831952E-2</v>
      </c>
      <c r="AD25" s="2">
        <f>(Table2[[#This Row],[Day High]]/Table2[[#This Row],[Close Price]])-1</f>
        <v>1.6242748772870019E-3</v>
      </c>
      <c r="AE25" s="2">
        <f>(Table2[[#This Row],[Close Price]]/Table2[[#This Row],[Current Week Low]])-1</f>
        <v>1.4085883707291691E-2</v>
      </c>
      <c r="AF25" s="2">
        <f>(Table2[[#This Row],[Current Week High]]/Table2[[#This Row],[Close Price]])-1</f>
        <v>1.7377956269522432E-2</v>
      </c>
      <c r="AG25" s="2">
        <f>(Table2[[#This Row],[Close Price]]/Table2[[#This Row],[Current Month Low]])-1</f>
        <v>6.8820396202802225E-2</v>
      </c>
      <c r="AH25" s="2">
        <f>(Table2[[#This Row],[Current Month High]]/Table2[[#This Row],[Close Price]])-1</f>
        <v>4.280589022757697E-2</v>
      </c>
      <c r="AI25">
        <v>4.2805890227576899</v>
      </c>
      <c r="AJ25">
        <v>261.462923172866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0.46</v>
      </c>
      <c r="AM25" t="s">
        <v>10474</v>
      </c>
      <c r="AN25">
        <v>17.48</v>
      </c>
      <c r="AO25" t="s">
        <v>10474</v>
      </c>
      <c r="AP25">
        <v>0.184589807813243</v>
      </c>
      <c r="AQ25">
        <f>(Table2[[#This Row],[Sharpe Ratio]]-AVERAGE(Table2[Sharpe Ratio]))/_xlfn.STDEV.P(Table2[Sharpe Ratio])</f>
        <v>1.4669195367030696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5.9574741455174482</v>
      </c>
      <c r="AS25">
        <f>_xlfn.RANK.AVG(Table2[[#This Row],[1Y Return vs Nifty Z-Score]],Table2[1Y Return vs Nifty Z-Score])</f>
        <v>23</v>
      </c>
      <c r="AT25">
        <f>_xlfn.RANK.AVG(Table2[[#This Row],[6M Return vs Nifty Z-Score]],Table2[6M Return vs Nifty Z-Score])</f>
        <v>62</v>
      </c>
      <c r="AU25">
        <f>_xlfn.RANK.AVG(Table2[[#This Row],[Sharpe Ratio Z-Score]],Table2[Sharpe Ratio Z-Score])</f>
        <v>54</v>
      </c>
      <c r="AV25">
        <f>(Table2[[#This Row],[Rank 1Y]]+Table2[[#This Row],[Rank 6M]]+Table2[[#This Row],[Rank Sharpe]])/3</f>
        <v>46.333333333333336</v>
      </c>
    </row>
    <row r="26" spans="1:48" x14ac:dyDescent="0.3">
      <c r="A26" t="s">
        <v>1226</v>
      </c>
      <c r="B26" t="s">
        <v>1227</v>
      </c>
      <c r="C26" t="s">
        <v>10444</v>
      </c>
      <c r="D26" t="s">
        <v>140</v>
      </c>
      <c r="E26">
        <v>9032.4895887999992</v>
      </c>
      <c r="F26">
        <v>1083.2</v>
      </c>
      <c r="G26">
        <v>158.879294854254</v>
      </c>
      <c r="H26">
        <f>(Table2[[#This Row],[1Y Return vs Nifty]]-AVERAGE(Table2[1Y Return vs Nifty]))/_xlfn.STDEV.P(Table2[1Y Return vs Nifty])</f>
        <v>1.2733787918471184</v>
      </c>
      <c r="I26">
        <v>-0.36324483769701199</v>
      </c>
      <c r="J26">
        <f>(Table2[[#This Row],[1M Return vs Nifty]]-AVERAGE(Table2[1M Return vs Nifty]))/_xlfn.STDEV.P(Table2[1M Return vs Nifty])</f>
        <v>-0.40099929415469354</v>
      </c>
      <c r="K26">
        <v>142.825105763739</v>
      </c>
      <c r="L26">
        <f>(Table2[[#This Row],[6M Return vs Nifty]]-AVERAGE(Table2[6M Return vs Nifty]))/_xlfn.STDEV.P(Table2[6M Return vs Nifty])</f>
        <v>3.7082594422131328</v>
      </c>
      <c r="M26">
        <v>8.3741084417008498</v>
      </c>
      <c r="N26">
        <f>(Table2[[#This Row],[1W Return vs Nifty]]-AVERAGE(Table2[1W Return vs Nifty]))/_xlfn.STDEV.P(Table2[1W Return vs Nifty])</f>
        <v>1.1411163060135197</v>
      </c>
      <c r="O26">
        <v>971.18</v>
      </c>
      <c r="P26">
        <v>899.88676957707605</v>
      </c>
      <c r="Q26">
        <v>694.15747384275198</v>
      </c>
      <c r="R26">
        <v>76.237335403973006</v>
      </c>
      <c r="S26" s="2">
        <f>(Table2[[#This Row],[Close Price]]-Table2[[#This Row],[20D EMA]])/Table2[[#This Row],[20D EMA]]</f>
        <v>0.11534422043287558</v>
      </c>
      <c r="T26" s="2">
        <f>(Table2[[#This Row],[Close Price]]-Table2[[#This Row],[50D EMA]])/Table2[[#This Row],[50D EMA]]</f>
        <v>0.20370699583579449</v>
      </c>
      <c r="U26" s="2">
        <f>(Table2[[#This Row],[Close Price]]-Table2[[#This Row],[200D EMA]])/Table2[[#This Row],[200D EMA]]</f>
        <v>0.56045283788931466</v>
      </c>
      <c r="V26">
        <v>1.3197274824749601</v>
      </c>
      <c r="W26">
        <v>1038.0999999999999</v>
      </c>
      <c r="X26">
        <v>1091.8</v>
      </c>
      <c r="Y26">
        <v>1052.5999999999999</v>
      </c>
      <c r="Z26">
        <v>1110</v>
      </c>
      <c r="AA26">
        <v>938.4</v>
      </c>
      <c r="AB26">
        <v>1110</v>
      </c>
      <c r="AC26" s="2">
        <f>(Table2[[#This Row],[Close Price]]/Table2[[#This Row],[Day Low]])-1</f>
        <v>4.3444754840574307E-2</v>
      </c>
      <c r="AD26" s="2">
        <f>(Table2[[#This Row],[Day High]]/Table2[[#This Row],[Close Price]])-1</f>
        <v>7.9394387001476829E-3</v>
      </c>
      <c r="AE26" s="2">
        <f>(Table2[[#This Row],[Close Price]]/Table2[[#This Row],[Current Week Low]])-1</f>
        <v>2.9070872126163882E-2</v>
      </c>
      <c r="AF26" s="2">
        <f>(Table2[[#This Row],[Current Week High]]/Table2[[#This Row],[Close Price]])-1</f>
        <v>2.4741506646971834E-2</v>
      </c>
      <c r="AG26" s="2">
        <f>(Table2[[#This Row],[Close Price]]/Table2[[#This Row],[Current Month Low]])-1</f>
        <v>0.15430520034100614</v>
      </c>
      <c r="AH26" s="2">
        <f>(Table2[[#This Row],[Current Month High]]/Table2[[#This Row],[Close Price]])-1</f>
        <v>2.4741506646971834E-2</v>
      </c>
      <c r="AI26">
        <v>2.4741506646971798</v>
      </c>
      <c r="AJ26">
        <v>199.39192924267499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0.18</v>
      </c>
      <c r="AM26" t="s">
        <v>10474</v>
      </c>
      <c r="AN26">
        <v>11.05</v>
      </c>
      <c r="AO26" t="s">
        <v>10474</v>
      </c>
      <c r="AP26">
        <v>0.175684310068527</v>
      </c>
      <c r="AQ26">
        <f>(Table2[[#This Row],[Sharpe Ratio]]-AVERAGE(Table2[Sharpe Ratio]))/_xlfn.STDEV.P(Table2[Sharpe Ratio])</f>
        <v>1.3665163368918853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7.0882715828109619</v>
      </c>
      <c r="AS26">
        <f>_xlfn.RANK.AVG(Table2[[#This Row],[1Y Return vs Nifty Z-Score]],Table2[1Y Return vs Nifty Z-Score])</f>
        <v>66</v>
      </c>
      <c r="AT26">
        <f>_xlfn.RANK.AVG(Table2[[#This Row],[6M Return vs Nifty Z-Score]],Table2[6M Return vs Nifty Z-Score])</f>
        <v>6</v>
      </c>
      <c r="AU26">
        <f>_xlfn.RANK.AVG(Table2[[#This Row],[Sharpe Ratio Z-Score]],Table2[Sharpe Ratio Z-Score])</f>
        <v>67</v>
      </c>
      <c r="AV26">
        <f>(Table2[[#This Row],[Rank 1Y]]+Table2[[#This Row],[Rank 6M]]+Table2[[#This Row],[Rank Sharpe]])/3</f>
        <v>46.333333333333336</v>
      </c>
    </row>
    <row r="27" spans="1:48" x14ac:dyDescent="0.3">
      <c r="A27" t="s">
        <v>1063</v>
      </c>
      <c r="B27" t="s">
        <v>1064</v>
      </c>
      <c r="C27" t="s">
        <v>10444</v>
      </c>
      <c r="D27" t="s">
        <v>140</v>
      </c>
      <c r="E27">
        <v>11887.128010750001</v>
      </c>
      <c r="F27">
        <v>501.25</v>
      </c>
      <c r="G27">
        <v>363.88084387414699</v>
      </c>
      <c r="H27">
        <f>(Table2[[#This Row],[1Y Return vs Nifty]]-AVERAGE(Table2[1Y Return vs Nifty]))/_xlfn.STDEV.P(Table2[1Y Return vs Nifty])</f>
        <v>3.6191983594288235</v>
      </c>
      <c r="I27">
        <v>20.524805888559499</v>
      </c>
      <c r="J27">
        <f>(Table2[[#This Row],[1M Return vs Nifty]]-AVERAGE(Table2[1M Return vs Nifty]))/_xlfn.STDEV.P(Table2[1M Return vs Nifty])</f>
        <v>1.3639681300249387</v>
      </c>
      <c r="K27">
        <v>132.25068672406701</v>
      </c>
      <c r="L27">
        <f>(Table2[[#This Row],[6M Return vs Nifty]]-AVERAGE(Table2[6M Return vs Nifty]))/_xlfn.STDEV.P(Table2[6M Return vs Nifty])</f>
        <v>3.4107139601900682</v>
      </c>
      <c r="M27">
        <v>6.0913447652797901</v>
      </c>
      <c r="N27">
        <f>(Table2[[#This Row],[1W Return vs Nifty]]-AVERAGE(Table2[1W Return vs Nifty]))/_xlfn.STDEV.P(Table2[1W Return vs Nifty])</f>
        <v>0.72260338274054792</v>
      </c>
      <c r="O27">
        <v>480.12</v>
      </c>
      <c r="P27">
        <v>426.93726716639497</v>
      </c>
      <c r="Q27">
        <v>288.78466382851502</v>
      </c>
      <c r="R27">
        <v>53.381747870251701</v>
      </c>
      <c r="S27" s="2">
        <f>(Table2[[#This Row],[Close Price]]-Table2[[#This Row],[20D EMA]])/Table2[[#This Row],[20D EMA]]</f>
        <v>4.4009830875614421E-2</v>
      </c>
      <c r="T27" s="2">
        <f>(Table2[[#This Row],[Close Price]]-Table2[[#This Row],[50D EMA]])/Table2[[#This Row],[50D EMA]]</f>
        <v>0.17406007521157038</v>
      </c>
      <c r="U27" s="2">
        <f>(Table2[[#This Row],[Close Price]]-Table2[[#This Row],[200D EMA]])/Table2[[#This Row],[200D EMA]]</f>
        <v>0.73572236612138897</v>
      </c>
      <c r="V27">
        <v>0.37700583223746298</v>
      </c>
      <c r="W27">
        <v>476.2</v>
      </c>
      <c r="X27">
        <v>501</v>
      </c>
      <c r="Y27">
        <v>501.25</v>
      </c>
      <c r="Z27">
        <v>530</v>
      </c>
      <c r="AA27">
        <v>492</v>
      </c>
      <c r="AB27">
        <v>569.6</v>
      </c>
      <c r="AC27" s="2">
        <f>(Table2[[#This Row],[Close Price]]/Table2[[#This Row],[Day Low]])-1</f>
        <v>5.2603947921041616E-2</v>
      </c>
      <c r="AD27" s="2">
        <f>(Table2[[#This Row],[Day High]]/Table2[[#This Row],[Close Price]])-1</f>
        <v>-4.9875311720692928E-4</v>
      </c>
      <c r="AE27" s="2">
        <f>(Table2[[#This Row],[Close Price]]/Table2[[#This Row],[Current Week Low]])-1</f>
        <v>0</v>
      </c>
      <c r="AF27" s="2">
        <f>(Table2[[#This Row],[Current Week High]]/Table2[[#This Row],[Close Price]])-1</f>
        <v>5.7356608478803084E-2</v>
      </c>
      <c r="AG27" s="2">
        <f>(Table2[[#This Row],[Close Price]]/Table2[[#This Row],[Current Month Low]])-1</f>
        <v>1.8800813008130079E-2</v>
      </c>
      <c r="AH27" s="2">
        <f>(Table2[[#This Row],[Current Month High]]/Table2[[#This Row],[Close Price]])-1</f>
        <v>0.13635910224438907</v>
      </c>
      <c r="AI27">
        <v>13.6359102244389</v>
      </c>
      <c r="AJ27">
        <v>431.83023872679001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0.18</v>
      </c>
      <c r="AM27" t="s">
        <v>10474</v>
      </c>
      <c r="AN27">
        <v>20.12</v>
      </c>
      <c r="AO27" t="s">
        <v>10474</v>
      </c>
      <c r="AP27">
        <v>0.14050892658997099</v>
      </c>
      <c r="AQ27">
        <f>(Table2[[#This Row],[Sharpe Ratio]]-AVERAGE(Table2[Sharpe Ratio]))/_xlfn.STDEV.P(Table2[Sharpe Ratio])</f>
        <v>0.96993872190927577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10.086422554293655</v>
      </c>
      <c r="AS27">
        <f>_xlfn.RANK.AVG(Table2[[#This Row],[1Y Return vs Nifty Z-Score]],Table2[1Y Return vs Nifty Z-Score])</f>
        <v>6</v>
      </c>
      <c r="AT27">
        <f>_xlfn.RANK.AVG(Table2[[#This Row],[6M Return vs Nifty Z-Score]],Table2[6M Return vs Nifty Z-Score])</f>
        <v>8</v>
      </c>
      <c r="AU27">
        <f>_xlfn.RANK.AVG(Table2[[#This Row],[Sharpe Ratio Z-Score]],Table2[Sharpe Ratio Z-Score])</f>
        <v>126</v>
      </c>
      <c r="AV27">
        <f>(Table2[[#This Row],[Rank 1Y]]+Table2[[#This Row],[Rank 6M]]+Table2[[#This Row],[Rank Sharpe]])/3</f>
        <v>46.666666666666664</v>
      </c>
    </row>
    <row r="28" spans="1:48" x14ac:dyDescent="0.3">
      <c r="A28" t="s">
        <v>922</v>
      </c>
      <c r="B28" t="s">
        <v>923</v>
      </c>
      <c r="C28" t="s">
        <v>10434</v>
      </c>
      <c r="D28" t="s">
        <v>46</v>
      </c>
      <c r="E28">
        <v>16099.267147305</v>
      </c>
      <c r="F28">
        <v>1495.95</v>
      </c>
      <c r="G28">
        <v>253.18894383360899</v>
      </c>
      <c r="H28">
        <f>(Table2[[#This Row],[1Y Return vs Nifty]]-AVERAGE(Table2[1Y Return vs Nifty]))/_xlfn.STDEV.P(Table2[1Y Return vs Nifty])</f>
        <v>2.3525580519319522</v>
      </c>
      <c r="I28">
        <v>14.1360341219142</v>
      </c>
      <c r="J28">
        <f>(Table2[[#This Row],[1M Return vs Nifty]]-AVERAGE(Table2[1M Return vs Nifty]))/_xlfn.STDEV.P(Table2[1M Return vs Nifty])</f>
        <v>0.82413920120711048</v>
      </c>
      <c r="K28">
        <v>76.489457158212403</v>
      </c>
      <c r="L28">
        <f>(Table2[[#This Row],[6M Return vs Nifty]]-AVERAGE(Table2[6M Return vs Nifty]))/_xlfn.STDEV.P(Table2[6M Return vs Nifty])</f>
        <v>1.8416914099086097</v>
      </c>
      <c r="M28">
        <v>-7.4789163539713304</v>
      </c>
      <c r="N28">
        <f>(Table2[[#This Row],[1W Return vs Nifty]]-AVERAGE(Table2[1W Return vs Nifty]))/_xlfn.STDEV.P(Table2[1W Return vs Nifty])</f>
        <v>-1.7653149722156898</v>
      </c>
      <c r="O28">
        <v>1455.37</v>
      </c>
      <c r="P28">
        <v>1290.4919597077401</v>
      </c>
      <c r="Q28">
        <v>912.24596728213703</v>
      </c>
      <c r="R28">
        <v>52.426534810375102</v>
      </c>
      <c r="S28" s="2">
        <f>(Table2[[#This Row],[Close Price]]-Table2[[#This Row],[20D EMA]])/Table2[[#This Row],[20D EMA]]</f>
        <v>2.7882943856201624E-2</v>
      </c>
      <c r="T28" s="2">
        <f>(Table2[[#This Row],[Close Price]]-Table2[[#This Row],[50D EMA]])/Table2[[#This Row],[50D EMA]]</f>
        <v>0.15920908204557152</v>
      </c>
      <c r="U28" s="2">
        <f>(Table2[[#This Row],[Close Price]]-Table2[[#This Row],[200D EMA]])/Table2[[#This Row],[200D EMA]]</f>
        <v>0.63985378248028646</v>
      </c>
      <c r="V28">
        <v>0.280266103317168</v>
      </c>
      <c r="W28">
        <v>1495.95</v>
      </c>
      <c r="X28">
        <v>1550</v>
      </c>
      <c r="Y28">
        <v>1460.55</v>
      </c>
      <c r="Z28">
        <v>1540</v>
      </c>
      <c r="AA28">
        <v>1415.65</v>
      </c>
      <c r="AB28">
        <v>1599</v>
      </c>
      <c r="AC28" s="2">
        <f>(Table2[[#This Row],[Close Price]]/Table2[[#This Row],[Day Low]])-1</f>
        <v>0</v>
      </c>
      <c r="AD28" s="2">
        <f>(Table2[[#This Row],[Day High]]/Table2[[#This Row],[Close Price]])-1</f>
        <v>3.6130886727497646E-2</v>
      </c>
      <c r="AE28" s="2">
        <f>(Table2[[#This Row],[Close Price]]/Table2[[#This Row],[Current Week Low]])-1</f>
        <v>2.4237444798192564E-2</v>
      </c>
      <c r="AF28" s="2">
        <f>(Table2[[#This Row],[Current Week High]]/Table2[[#This Row],[Close Price]])-1</f>
        <v>2.9446171329255533E-2</v>
      </c>
      <c r="AG28" s="2">
        <f>(Table2[[#This Row],[Close Price]]/Table2[[#This Row],[Current Month Low]])-1</f>
        <v>5.6723060078409215E-2</v>
      </c>
      <c r="AH28" s="2">
        <f>(Table2[[#This Row],[Current Month High]]/Table2[[#This Row],[Close Price]])-1</f>
        <v>6.8885992178882915E-2</v>
      </c>
      <c r="AI28">
        <v>6.8885992178882898</v>
      </c>
      <c r="AJ28">
        <v>281.81470137825397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0.47</v>
      </c>
      <c r="AM28" t="s">
        <v>10474</v>
      </c>
      <c r="AN28">
        <v>4.1900000000000004</v>
      </c>
      <c r="AO28" t="s">
        <v>10474</v>
      </c>
      <c r="AP28">
        <v>0.159605921161002</v>
      </c>
      <c r="AQ28">
        <f>(Table2[[#This Row],[Sharpe Ratio]]-AVERAGE(Table2[Sharpe Ratio]))/_xlfn.STDEV.P(Table2[Sharpe Ratio])</f>
        <v>1.1852438532643419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4.438317544096325</v>
      </c>
      <c r="AS28">
        <f>_xlfn.RANK.AVG(Table2[[#This Row],[1Y Return vs Nifty Z-Score]],Table2[1Y Return vs Nifty Z-Score])</f>
        <v>16</v>
      </c>
      <c r="AT28">
        <f>_xlfn.RANK.AVG(Table2[[#This Row],[6M Return vs Nifty Z-Score]],Table2[6M Return vs Nifty Z-Score])</f>
        <v>36</v>
      </c>
      <c r="AU28">
        <f>_xlfn.RANK.AVG(Table2[[#This Row],[Sharpe Ratio Z-Score]],Table2[Sharpe Ratio Z-Score])</f>
        <v>88</v>
      </c>
      <c r="AV28">
        <f>(Table2[[#This Row],[Rank 1Y]]+Table2[[#This Row],[Rank 6M]]+Table2[[#This Row],[Rank Sharpe]])/3</f>
        <v>46.666666666666664</v>
      </c>
    </row>
    <row r="29" spans="1:48" x14ac:dyDescent="0.3">
      <c r="A29" t="s">
        <v>838</v>
      </c>
      <c r="B29" t="s">
        <v>839</v>
      </c>
      <c r="C29" t="s">
        <v>10444</v>
      </c>
      <c r="D29" t="s">
        <v>140</v>
      </c>
      <c r="E29">
        <v>18609.113685789998</v>
      </c>
      <c r="F29">
        <v>544.29999999999995</v>
      </c>
      <c r="G29">
        <v>183.88276980924999</v>
      </c>
      <c r="H29">
        <f>(Table2[[#This Row],[1Y Return vs Nifty]]-AVERAGE(Table2[1Y Return vs Nifty]))/_xlfn.STDEV.P(Table2[1Y Return vs Nifty])</f>
        <v>1.5594919509300142</v>
      </c>
      <c r="I29">
        <v>25.994724598881199</v>
      </c>
      <c r="J29">
        <f>(Table2[[#This Row],[1M Return vs Nifty]]-AVERAGE(Table2[1M Return vs Nifty]))/_xlfn.STDEV.P(Table2[1M Return vs Nifty])</f>
        <v>1.8261571807482306</v>
      </c>
      <c r="K29">
        <v>58.064233210458902</v>
      </c>
      <c r="L29">
        <f>(Table2[[#This Row],[6M Return vs Nifty]]-AVERAGE(Table2[6M Return vs Nifty]))/_xlfn.STDEV.P(Table2[6M Return vs Nifty])</f>
        <v>1.3232381388259005</v>
      </c>
      <c r="M29">
        <v>17.6980800877249</v>
      </c>
      <c r="N29">
        <f>(Table2[[#This Row],[1W Return vs Nifty]]-AVERAGE(Table2[1W Return vs Nifty]))/_xlfn.STDEV.P(Table2[1W Return vs Nifty])</f>
        <v>2.850536632961135</v>
      </c>
      <c r="O29">
        <v>455.44</v>
      </c>
      <c r="P29">
        <v>414.16391168783298</v>
      </c>
      <c r="Q29">
        <v>327.61391417430701</v>
      </c>
      <c r="R29">
        <v>89.7833442610915</v>
      </c>
      <c r="S29" s="2">
        <f>(Table2[[#This Row],[Close Price]]-Table2[[#This Row],[20D EMA]])/Table2[[#This Row],[20D EMA]]</f>
        <v>0.19510802740207261</v>
      </c>
      <c r="T29" s="2">
        <f>(Table2[[#This Row],[Close Price]]-Table2[[#This Row],[50D EMA]])/Table2[[#This Row],[50D EMA]]</f>
        <v>0.3142139733561678</v>
      </c>
      <c r="U29" s="2">
        <f>(Table2[[#This Row],[Close Price]]-Table2[[#This Row],[200D EMA]])/Table2[[#This Row],[200D EMA]]</f>
        <v>0.66140684644549341</v>
      </c>
      <c r="V29">
        <v>1.05752776389924</v>
      </c>
      <c r="W29">
        <v>522.70000000000005</v>
      </c>
      <c r="X29">
        <v>548.5</v>
      </c>
      <c r="Y29">
        <v>525.85</v>
      </c>
      <c r="Z29">
        <v>552</v>
      </c>
      <c r="AA29">
        <v>430.6</v>
      </c>
      <c r="AB29">
        <v>552</v>
      </c>
      <c r="AC29" s="2">
        <f>(Table2[[#This Row],[Close Price]]/Table2[[#This Row],[Day Low]])-1</f>
        <v>4.1323895159747215E-2</v>
      </c>
      <c r="AD29" s="2">
        <f>(Table2[[#This Row],[Day High]]/Table2[[#This Row],[Close Price]])-1</f>
        <v>7.7163329046483486E-3</v>
      </c>
      <c r="AE29" s="2">
        <f>(Table2[[#This Row],[Close Price]]/Table2[[#This Row],[Current Week Low]])-1</f>
        <v>3.5086051155272191E-2</v>
      </c>
      <c r="AF29" s="2">
        <f>(Table2[[#This Row],[Current Week High]]/Table2[[#This Row],[Close Price]])-1</f>
        <v>1.414661032518838E-2</v>
      </c>
      <c r="AG29" s="2">
        <f>(Table2[[#This Row],[Close Price]]/Table2[[#This Row],[Current Month Low]])-1</f>
        <v>0.26405016256386427</v>
      </c>
      <c r="AH29" s="2">
        <f>(Table2[[#This Row],[Current Month High]]/Table2[[#This Row],[Close Price]])-1</f>
        <v>1.414661032518838E-2</v>
      </c>
      <c r="AI29">
        <v>1.41466103251883</v>
      </c>
      <c r="AJ29">
        <v>210.14245014245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0.36</v>
      </c>
      <c r="AM29" t="s">
        <v>10474</v>
      </c>
      <c r="AN29">
        <v>23.76</v>
      </c>
      <c r="AO29" t="s">
        <v>10474</v>
      </c>
      <c r="AP29">
        <v>0.20061529363376801</v>
      </c>
      <c r="AQ29">
        <f>(Table2[[#This Row],[Sharpe Ratio]]-AVERAGE(Table2[Sharpe Ratio]))/_xlfn.STDEV.P(Table2[Sharpe Ratio])</f>
        <v>1.6475955753741431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9.207019478839424</v>
      </c>
      <c r="AS29">
        <f>_xlfn.RANK.AVG(Table2[[#This Row],[1Y Return vs Nifty Z-Score]],Table2[1Y Return vs Nifty Z-Score])</f>
        <v>44</v>
      </c>
      <c r="AT29">
        <f>_xlfn.RANK.AVG(Table2[[#This Row],[6M Return vs Nifty Z-Score]],Table2[6M Return vs Nifty Z-Score])</f>
        <v>66</v>
      </c>
      <c r="AU29">
        <f>_xlfn.RANK.AVG(Table2[[#This Row],[Sharpe Ratio Z-Score]],Table2[Sharpe Ratio Z-Score])</f>
        <v>35</v>
      </c>
      <c r="AV29">
        <f>(Table2[[#This Row],[Rank 1Y]]+Table2[[#This Row],[Rank 6M]]+Table2[[#This Row],[Rank Sharpe]])/3</f>
        <v>48.333333333333336</v>
      </c>
    </row>
    <row r="30" spans="1:48" x14ac:dyDescent="0.3">
      <c r="A30" t="s">
        <v>1224</v>
      </c>
      <c r="B30" t="s">
        <v>1225</v>
      </c>
      <c r="C30" t="s">
        <v>10436</v>
      </c>
      <c r="D30" t="s">
        <v>636</v>
      </c>
      <c r="E30">
        <v>9183.2699742450004</v>
      </c>
      <c r="F30">
        <v>285.31</v>
      </c>
      <c r="G30">
        <v>228.023853071692</v>
      </c>
      <c r="H30">
        <f>(Table2[[#This Row],[1Y Return vs Nifty]]-AVERAGE(Table2[1Y Return vs Nifty]))/_xlfn.STDEV.P(Table2[1Y Return vs Nifty])</f>
        <v>2.0645955335436348</v>
      </c>
      <c r="I30">
        <v>40.924345676952903</v>
      </c>
      <c r="J30">
        <f>(Table2[[#This Row],[1M Return vs Nifty]]-AVERAGE(Table2[1M Return vs Nifty]))/_xlfn.STDEV.P(Table2[1M Return vs Nifty])</f>
        <v>3.0876580839904637</v>
      </c>
      <c r="K30">
        <v>47.457829937328803</v>
      </c>
      <c r="L30">
        <f>(Table2[[#This Row],[6M Return vs Nifty]]-AVERAGE(Table2[6M Return vs Nifty]))/_xlfn.STDEV.P(Table2[6M Return vs Nifty])</f>
        <v>1.0247926769433537</v>
      </c>
      <c r="M30">
        <v>6.3471462103226797</v>
      </c>
      <c r="N30">
        <f>(Table2[[#This Row],[1W Return vs Nifty]]-AVERAGE(Table2[1W Return vs Nifty]))/_xlfn.STDEV.P(Table2[1W Return vs Nifty])</f>
        <v>0.76950101461026221</v>
      </c>
      <c r="O30">
        <v>235.46</v>
      </c>
      <c r="P30">
        <v>211.569254379152</v>
      </c>
      <c r="Q30">
        <v>172.014373122569</v>
      </c>
      <c r="R30">
        <v>89.725494876929403</v>
      </c>
      <c r="S30" s="2">
        <f>(Table2[[#This Row],[Close Price]]-Table2[[#This Row],[20D EMA]])/Table2[[#This Row],[20D EMA]]</f>
        <v>0.21171324216427415</v>
      </c>
      <c r="T30" s="2">
        <f>(Table2[[#This Row],[Close Price]]-Table2[[#This Row],[50D EMA]])/Table2[[#This Row],[50D EMA]]</f>
        <v>0.34854187976055184</v>
      </c>
      <c r="U30" s="2">
        <f>(Table2[[#This Row],[Close Price]]-Table2[[#This Row],[200D EMA]])/Table2[[#This Row],[200D EMA]]</f>
        <v>0.65864046603072002</v>
      </c>
      <c r="V30">
        <v>2.6718683802916399</v>
      </c>
      <c r="W30">
        <v>269.10000000000002</v>
      </c>
      <c r="X30">
        <v>290.89999999999998</v>
      </c>
      <c r="Y30">
        <v>278.81</v>
      </c>
      <c r="Z30">
        <v>295.5</v>
      </c>
      <c r="AA30">
        <v>248</v>
      </c>
      <c r="AB30">
        <v>295.5</v>
      </c>
      <c r="AC30" s="2">
        <f>(Table2[[#This Row],[Close Price]]/Table2[[#This Row],[Day Low]])-1</f>
        <v>6.0237829803047038E-2</v>
      </c>
      <c r="AD30" s="2">
        <f>(Table2[[#This Row],[Day High]]/Table2[[#This Row],[Close Price]])-1</f>
        <v>1.9592723704041193E-2</v>
      </c>
      <c r="AE30" s="2">
        <f>(Table2[[#This Row],[Close Price]]/Table2[[#This Row],[Current Week Low]])-1</f>
        <v>2.3313367526272444E-2</v>
      </c>
      <c r="AF30" s="2">
        <f>(Table2[[#This Row],[Current Week High]]/Table2[[#This Row],[Close Price]])-1</f>
        <v>3.5715537485542015E-2</v>
      </c>
      <c r="AG30" s="2">
        <f>(Table2[[#This Row],[Close Price]]/Table2[[#This Row],[Current Month Low]])-1</f>
        <v>0.15044354838709673</v>
      </c>
      <c r="AH30" s="2">
        <f>(Table2[[#This Row],[Current Month High]]/Table2[[#This Row],[Close Price]])-1</f>
        <v>3.5715537485542015E-2</v>
      </c>
      <c r="AI30">
        <v>3.5715537485542002</v>
      </c>
      <c r="AJ30">
        <v>265.54772581678401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0.47</v>
      </c>
      <c r="AM30" t="s">
        <v>10474</v>
      </c>
      <c r="AN30">
        <v>38.93</v>
      </c>
      <c r="AO30" t="s">
        <v>10474</v>
      </c>
      <c r="AP30">
        <v>0.177273661579574</v>
      </c>
      <c r="AQ30">
        <f>(Table2[[#This Row],[Sharpe Ratio]]-AVERAGE(Table2[Sharpe Ratio]))/_xlfn.STDEV.P(Table2[Sharpe Ratio])</f>
        <v>1.3844351531005068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8.3309824621882207</v>
      </c>
      <c r="AS30">
        <f>_xlfn.RANK.AVG(Table2[[#This Row],[1Y Return vs Nifty Z-Score]],Table2[1Y Return vs Nifty Z-Score])</f>
        <v>26</v>
      </c>
      <c r="AT30">
        <f>_xlfn.RANK.AVG(Table2[[#This Row],[6M Return vs Nifty Z-Score]],Table2[6M Return vs Nifty Z-Score])</f>
        <v>85</v>
      </c>
      <c r="AU30">
        <f>_xlfn.RANK.AVG(Table2[[#This Row],[Sharpe Ratio Z-Score]],Table2[Sharpe Ratio Z-Score])</f>
        <v>64</v>
      </c>
      <c r="AV30">
        <f>(Table2[[#This Row],[Rank 1Y]]+Table2[[#This Row],[Rank 6M]]+Table2[[#This Row],[Rank Sharpe]])/3</f>
        <v>58.333333333333336</v>
      </c>
    </row>
    <row r="31" spans="1:48" x14ac:dyDescent="0.3">
      <c r="A31" t="s">
        <v>887</v>
      </c>
      <c r="B31" t="s">
        <v>888</v>
      </c>
      <c r="C31" t="s">
        <v>10431</v>
      </c>
      <c r="D31" t="s">
        <v>117</v>
      </c>
      <c r="E31">
        <v>16878.571007357899</v>
      </c>
      <c r="F31">
        <v>64.58</v>
      </c>
      <c r="G31">
        <v>366.53519662258202</v>
      </c>
      <c r="H31">
        <f>(Table2[[#This Row],[1Y Return vs Nifty]]-AVERAGE(Table2[1Y Return vs Nifty]))/_xlfn.STDEV.P(Table2[1Y Return vs Nifty])</f>
        <v>3.6495719475617547</v>
      </c>
      <c r="I31">
        <v>-0.15346384303920399</v>
      </c>
      <c r="J31">
        <f>(Table2[[#This Row],[1M Return vs Nifty]]-AVERAGE(Table2[1M Return vs Nifty]))/_xlfn.STDEV.P(Table2[1M Return vs Nifty])</f>
        <v>-0.38327353186910046</v>
      </c>
      <c r="K31">
        <v>100.388314503665</v>
      </c>
      <c r="L31">
        <f>(Table2[[#This Row],[6M Return vs Nifty]]-AVERAGE(Table2[6M Return vs Nifty]))/_xlfn.STDEV.P(Table2[6M Return vs Nifty])</f>
        <v>2.514163060783694</v>
      </c>
      <c r="M31">
        <v>-2.1901932088743701</v>
      </c>
      <c r="N31">
        <f>(Table2[[#This Row],[1W Return vs Nifty]]-AVERAGE(Table2[1W Return vs Nifty]))/_xlfn.STDEV.P(Table2[1W Return vs Nifty])</f>
        <v>-0.79570125061217101</v>
      </c>
      <c r="O31">
        <v>61.16</v>
      </c>
      <c r="P31">
        <v>57.708884216431898</v>
      </c>
      <c r="Q31">
        <v>43.016086215297499</v>
      </c>
      <c r="R31">
        <v>67.802797946198993</v>
      </c>
      <c r="S31" s="2">
        <f>(Table2[[#This Row],[Close Price]]-Table2[[#This Row],[20D EMA]])/Table2[[#This Row],[20D EMA]]</f>
        <v>5.5918901242642281E-2</v>
      </c>
      <c r="T31" s="2">
        <f>(Table2[[#This Row],[Close Price]]-Table2[[#This Row],[50D EMA]])/Table2[[#This Row],[50D EMA]]</f>
        <v>0.11906512969127264</v>
      </c>
      <c r="U31" s="2">
        <f>(Table2[[#This Row],[Close Price]]-Table2[[#This Row],[200D EMA]])/Table2[[#This Row],[200D EMA]]</f>
        <v>0.50129883218045723</v>
      </c>
      <c r="V31">
        <v>0.88514104126914706</v>
      </c>
      <c r="W31">
        <v>62.67</v>
      </c>
      <c r="X31">
        <v>65.97</v>
      </c>
      <c r="Y31">
        <v>61.5</v>
      </c>
      <c r="Z31">
        <v>67.25</v>
      </c>
      <c r="AA31">
        <v>59.35</v>
      </c>
      <c r="AB31">
        <v>67.25</v>
      </c>
      <c r="AC31" s="2">
        <f>(Table2[[#This Row],[Close Price]]/Table2[[#This Row],[Day Low]])-1</f>
        <v>3.0477102281793567E-2</v>
      </c>
      <c r="AD31" s="2">
        <f>(Table2[[#This Row],[Day High]]/Table2[[#This Row],[Close Price]])-1</f>
        <v>2.1523691545370038E-2</v>
      </c>
      <c r="AE31" s="2">
        <f>(Table2[[#This Row],[Close Price]]/Table2[[#This Row],[Current Week Low]])-1</f>
        <v>5.0081300813008101E-2</v>
      </c>
      <c r="AF31" s="2">
        <f>(Table2[[#This Row],[Current Week High]]/Table2[[#This Row],[Close Price]])-1</f>
        <v>4.1344069371322512E-2</v>
      </c>
      <c r="AG31" s="2">
        <f>(Table2[[#This Row],[Close Price]]/Table2[[#This Row],[Current Month Low]])-1</f>
        <v>8.8121314237573634E-2</v>
      </c>
      <c r="AH31" s="2">
        <f>(Table2[[#This Row],[Current Month High]]/Table2[[#This Row],[Close Price]])-1</f>
        <v>4.1344069371322512E-2</v>
      </c>
      <c r="AI31">
        <v>11.1799318674512</v>
      </c>
      <c r="AJ31">
        <v>427.18367346938697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0.36</v>
      </c>
      <c r="AM31" t="s">
        <v>10474</v>
      </c>
      <c r="AN31">
        <v>3.36</v>
      </c>
      <c r="AO31" t="s">
        <v>10474</v>
      </c>
      <c r="AP31">
        <v>0.12219666492633199</v>
      </c>
      <c r="AQ31">
        <f>(Table2[[#This Row],[Sharpe Ratio]]-AVERAGE(Table2[Sharpe Ratio]))/_xlfn.STDEV.P(Table2[Sharpe Ratio])</f>
        <v>0.76348090006546532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5.7482411259296429</v>
      </c>
      <c r="AS31">
        <f>_xlfn.RANK.AVG(Table2[[#This Row],[1Y Return vs Nifty Z-Score]],Table2[1Y Return vs Nifty Z-Score])</f>
        <v>5</v>
      </c>
      <c r="AT31">
        <f>_xlfn.RANK.AVG(Table2[[#This Row],[6M Return vs Nifty Z-Score]],Table2[6M Return vs Nifty Z-Score])</f>
        <v>15</v>
      </c>
      <c r="AU31">
        <f>_xlfn.RANK.AVG(Table2[[#This Row],[Sharpe Ratio Z-Score]],Table2[Sharpe Ratio Z-Score])</f>
        <v>159</v>
      </c>
      <c r="AV31">
        <f>(Table2[[#This Row],[Rank 1Y]]+Table2[[#This Row],[Rank 6M]]+Table2[[#This Row],[Rank Sharpe]])/3</f>
        <v>59.666666666666664</v>
      </c>
    </row>
    <row r="32" spans="1:48" x14ac:dyDescent="0.3">
      <c r="A32" t="s">
        <v>223</v>
      </c>
      <c r="B32" t="s">
        <v>224</v>
      </c>
      <c r="C32" t="s">
        <v>10436</v>
      </c>
      <c r="D32" t="s">
        <v>150</v>
      </c>
      <c r="E32">
        <v>114333.550261425</v>
      </c>
      <c r="F32">
        <v>328.35</v>
      </c>
      <c r="G32">
        <v>235.43361900934701</v>
      </c>
      <c r="H32">
        <f>(Table2[[#This Row],[1Y Return vs Nifty]]-AVERAGE(Table2[1Y Return vs Nifty]))/_xlfn.STDEV.P(Table2[1Y Return vs Nifty])</f>
        <v>2.1493850095785931</v>
      </c>
      <c r="I32">
        <v>4.9170726487618897</v>
      </c>
      <c r="J32">
        <f>(Table2[[#This Row],[1M Return vs Nifty]]-AVERAGE(Table2[1M Return vs Nifty]))/_xlfn.STDEV.P(Table2[1M Return vs Nifty])</f>
        <v>4.516911452363339E-2</v>
      </c>
      <c r="K32">
        <v>55.155899514559799</v>
      </c>
      <c r="L32">
        <f>(Table2[[#This Row],[6M Return vs Nifty]]-AVERAGE(Table2[6M Return vs Nifty]))/_xlfn.STDEV.P(Table2[6M Return vs Nifty])</f>
        <v>1.2414027634559963</v>
      </c>
      <c r="M32">
        <v>4.0975353320777304</v>
      </c>
      <c r="N32">
        <f>(Table2[[#This Row],[1W Return vs Nifty]]-AVERAGE(Table2[1W Return vs Nifty]))/_xlfn.STDEV.P(Table2[1W Return vs Nifty])</f>
        <v>0.35706619509488824</v>
      </c>
      <c r="O32">
        <v>302.62</v>
      </c>
      <c r="P32">
        <v>290.244563703778</v>
      </c>
      <c r="Q32">
        <v>227.128846839706</v>
      </c>
      <c r="R32">
        <v>80.182636482996301</v>
      </c>
      <c r="S32" s="2">
        <f>(Table2[[#This Row],[Close Price]]-Table2[[#This Row],[20D EMA]])/Table2[[#This Row],[20D EMA]]</f>
        <v>8.502412266208452E-2</v>
      </c>
      <c r="T32" s="2">
        <f>(Table2[[#This Row],[Close Price]]-Table2[[#This Row],[50D EMA]])/Table2[[#This Row],[50D EMA]]</f>
        <v>0.13128733854637231</v>
      </c>
      <c r="U32" s="2">
        <f>(Table2[[#This Row],[Close Price]]-Table2[[#This Row],[200D EMA]])/Table2[[#This Row],[200D EMA]]</f>
        <v>0.44565520658734237</v>
      </c>
      <c r="V32">
        <v>0.82782961459429205</v>
      </c>
      <c r="W32">
        <v>323.2</v>
      </c>
      <c r="X32">
        <v>335.35</v>
      </c>
      <c r="Y32">
        <v>315.55</v>
      </c>
      <c r="Z32">
        <v>329.95</v>
      </c>
      <c r="AA32">
        <v>293.75</v>
      </c>
      <c r="AB32">
        <v>329.95</v>
      </c>
      <c r="AC32" s="2">
        <f>(Table2[[#This Row],[Close Price]]/Table2[[#This Row],[Day Low]])-1</f>
        <v>1.5934405940594143E-2</v>
      </c>
      <c r="AD32" s="2">
        <f>(Table2[[#This Row],[Day High]]/Table2[[#This Row],[Close Price]])-1</f>
        <v>2.1318714786051407E-2</v>
      </c>
      <c r="AE32" s="2">
        <f>(Table2[[#This Row],[Close Price]]/Table2[[#This Row],[Current Week Low]])-1</f>
        <v>4.056409443828235E-2</v>
      </c>
      <c r="AF32" s="2">
        <f>(Table2[[#This Row],[Current Week High]]/Table2[[#This Row],[Close Price]])-1</f>
        <v>4.8728490939544677E-3</v>
      </c>
      <c r="AG32" s="2">
        <f>(Table2[[#This Row],[Close Price]]/Table2[[#This Row],[Current Month Low]])-1</f>
        <v>0.1177872340425532</v>
      </c>
      <c r="AH32" s="2">
        <f>(Table2[[#This Row],[Current Month High]]/Table2[[#This Row],[Close Price]])-1</f>
        <v>4.8728490939544677E-3</v>
      </c>
      <c r="AI32">
        <v>0.487284909395446</v>
      </c>
      <c r="AJ32">
        <v>264.42841287458299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0.17</v>
      </c>
      <c r="AM32" t="s">
        <v>10474</v>
      </c>
      <c r="AN32">
        <v>11.91</v>
      </c>
      <c r="AO32" t="s">
        <v>10474</v>
      </c>
      <c r="AP32">
        <v>0.15957282209887899</v>
      </c>
      <c r="AQ32">
        <f>(Table2[[#This Row],[Sharpe Ratio]]-AVERAGE(Table2[Sharpe Ratio]))/_xlfn.STDEV.P(Table2[Sharpe Ratio])</f>
        <v>1.1848706847067649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4.977893767359876</v>
      </c>
      <c r="AS32">
        <f>_xlfn.RANK.AVG(Table2[[#This Row],[1Y Return vs Nifty Z-Score]],Table2[1Y Return vs Nifty Z-Score])</f>
        <v>22</v>
      </c>
      <c r="AT32">
        <f>_xlfn.RANK.AVG(Table2[[#This Row],[6M Return vs Nifty Z-Score]],Table2[6M Return vs Nifty Z-Score])</f>
        <v>70</v>
      </c>
      <c r="AU32">
        <f>_xlfn.RANK.AVG(Table2[[#This Row],[Sharpe Ratio Z-Score]],Table2[Sharpe Ratio Z-Score])</f>
        <v>89</v>
      </c>
      <c r="AV32">
        <f>(Table2[[#This Row],[Rank 1Y]]+Table2[[#This Row],[Rank 6M]]+Table2[[#This Row],[Rank Sharpe]])/3</f>
        <v>60.333333333333336</v>
      </c>
    </row>
    <row r="33" spans="1:48" x14ac:dyDescent="0.3">
      <c r="A33" t="s">
        <v>314</v>
      </c>
      <c r="B33" t="s">
        <v>315</v>
      </c>
      <c r="C33" t="s">
        <v>10429</v>
      </c>
      <c r="D33" t="s">
        <v>59</v>
      </c>
      <c r="E33">
        <v>81338.522588955006</v>
      </c>
      <c r="F33">
        <v>500.05</v>
      </c>
      <c r="G33">
        <v>169.019100148924</v>
      </c>
      <c r="H33">
        <f>(Table2[[#This Row],[1Y Return vs Nifty]]-AVERAGE(Table2[1Y Return vs Nifty]))/_xlfn.STDEV.P(Table2[1Y Return vs Nifty])</f>
        <v>1.3894079330191067</v>
      </c>
      <c r="I33">
        <v>14.0537310769838</v>
      </c>
      <c r="J33">
        <f>(Table2[[#This Row],[1M Return vs Nifty]]-AVERAGE(Table2[1M Return vs Nifty]))/_xlfn.STDEV.P(Table2[1M Return vs Nifty])</f>
        <v>0.81718488100190578</v>
      </c>
      <c r="K33">
        <v>87.375119857508807</v>
      </c>
      <c r="L33">
        <f>(Table2[[#This Row],[6M Return vs Nifty]]-AVERAGE(Table2[6M Return vs Nifty]))/_xlfn.STDEV.P(Table2[6M Return vs Nifty])</f>
        <v>2.1479947389946785</v>
      </c>
      <c r="M33">
        <v>0.19102113884243499</v>
      </c>
      <c r="N33">
        <f>(Table2[[#This Row],[1W Return vs Nifty]]-AVERAGE(Table2[1W Return vs Nifty]))/_xlfn.STDEV.P(Table2[1W Return vs Nifty])</f>
        <v>-0.35913876808444234</v>
      </c>
      <c r="O33">
        <v>469.43</v>
      </c>
      <c r="P33">
        <v>443.58882405992802</v>
      </c>
      <c r="Q33">
        <v>346.87438189412899</v>
      </c>
      <c r="R33">
        <v>74.907714947913007</v>
      </c>
      <c r="S33" s="2">
        <f>(Table2[[#This Row],[Close Price]]-Table2[[#This Row],[20D EMA]])/Table2[[#This Row],[20D EMA]]</f>
        <v>6.5228042519651502E-2</v>
      </c>
      <c r="T33" s="2">
        <f>(Table2[[#This Row],[Close Price]]-Table2[[#This Row],[50D EMA]])/Table2[[#This Row],[50D EMA]]</f>
        <v>0.12728268359719586</v>
      </c>
      <c r="U33" s="2">
        <f>(Table2[[#This Row],[Close Price]]-Table2[[#This Row],[200D EMA]])/Table2[[#This Row],[200D EMA]]</f>
        <v>0.44158815439020344</v>
      </c>
      <c r="V33">
        <v>0.83580745239307797</v>
      </c>
      <c r="W33">
        <v>504.85</v>
      </c>
      <c r="X33">
        <v>515.5</v>
      </c>
      <c r="Y33">
        <v>490.05</v>
      </c>
      <c r="Z33">
        <v>517.95000000000005</v>
      </c>
      <c r="AA33">
        <v>470.03</v>
      </c>
      <c r="AB33">
        <v>517.95000000000005</v>
      </c>
      <c r="AC33" s="2">
        <f>(Table2[[#This Row],[Close Price]]/Table2[[#This Row],[Day Low]])-1</f>
        <v>-9.5077745865108643E-3</v>
      </c>
      <c r="AD33" s="2">
        <f>(Table2[[#This Row],[Day High]]/Table2[[#This Row],[Close Price]])-1</f>
        <v>3.0896910308969128E-2</v>
      </c>
      <c r="AE33" s="2">
        <f>(Table2[[#This Row],[Close Price]]/Table2[[#This Row],[Current Week Low]])-1</f>
        <v>2.0406081012141586E-2</v>
      </c>
      <c r="AF33" s="2">
        <f>(Table2[[#This Row],[Current Week High]]/Table2[[#This Row],[Close Price]])-1</f>
        <v>3.5796420357964376E-2</v>
      </c>
      <c r="AG33" s="2">
        <f>(Table2[[#This Row],[Close Price]]/Table2[[#This Row],[Current Month Low]])-1</f>
        <v>6.3868263727847152E-2</v>
      </c>
      <c r="AH33" s="2">
        <f>(Table2[[#This Row],[Current Month High]]/Table2[[#This Row],[Close Price]])-1</f>
        <v>3.5796420357964376E-2</v>
      </c>
      <c r="AI33">
        <v>3.57964203579643</v>
      </c>
      <c r="AJ33">
        <v>196.47233201581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0.15</v>
      </c>
      <c r="AM33" t="s">
        <v>10474</v>
      </c>
      <c r="AN33">
        <v>9.49</v>
      </c>
      <c r="AO33" t="s">
        <v>10474</v>
      </c>
      <c r="AP33">
        <v>0.15016838472107999</v>
      </c>
      <c r="AQ33">
        <f>(Table2[[#This Row],[Sharpe Ratio]]-AVERAGE(Table2[Sharpe Ratio]))/_xlfn.STDEV.P(Table2[Sharpe Ratio])</f>
        <v>1.078842292782779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5.0742910777140278</v>
      </c>
      <c r="AS33">
        <f>_xlfn.RANK.AVG(Table2[[#This Row],[1Y Return vs Nifty Z-Score]],Table2[1Y Return vs Nifty Z-Score])</f>
        <v>56</v>
      </c>
      <c r="AT33">
        <f>_xlfn.RANK.AVG(Table2[[#This Row],[6M Return vs Nifty Z-Score]],Table2[6M Return vs Nifty Z-Score])</f>
        <v>23</v>
      </c>
      <c r="AU33">
        <f>_xlfn.RANK.AVG(Table2[[#This Row],[Sharpe Ratio Z-Score]],Table2[Sharpe Ratio Z-Score])</f>
        <v>103</v>
      </c>
      <c r="AV33">
        <f>(Table2[[#This Row],[Rank 1Y]]+Table2[[#This Row],[Rank 6M]]+Table2[[#This Row],[Rank Sharpe]])/3</f>
        <v>60.666666666666664</v>
      </c>
    </row>
    <row r="34" spans="1:48" x14ac:dyDescent="0.3">
      <c r="A34" t="s">
        <v>554</v>
      </c>
      <c r="B34" t="s">
        <v>555</v>
      </c>
      <c r="C34" t="s">
        <v>10434</v>
      </c>
      <c r="D34" t="s">
        <v>46</v>
      </c>
      <c r="E34">
        <v>34421.4</v>
      </c>
      <c r="F34">
        <v>191.23</v>
      </c>
      <c r="G34">
        <v>338.37333600255999</v>
      </c>
      <c r="H34">
        <f>(Table2[[#This Row],[1Y Return vs Nifty]]-AVERAGE(Table2[1Y Return vs Nifty]))/_xlfn.STDEV.P(Table2[1Y Return vs Nifty])</f>
        <v>3.3273175840323077</v>
      </c>
      <c r="I34">
        <v>25.427422870552299</v>
      </c>
      <c r="J34">
        <f>(Table2[[#This Row],[1M Return vs Nifty]]-AVERAGE(Table2[1M Return vs Nifty]))/_xlfn.STDEV.P(Table2[1M Return vs Nifty])</f>
        <v>1.7782221635796489</v>
      </c>
      <c r="K34">
        <v>111.744920486534</v>
      </c>
      <c r="L34">
        <f>(Table2[[#This Row],[6M Return vs Nifty]]-AVERAGE(Table2[6M Return vs Nifty]))/_xlfn.STDEV.P(Table2[6M Return vs Nifty])</f>
        <v>2.8337179023916721</v>
      </c>
      <c r="M34">
        <v>19.2872358286013</v>
      </c>
      <c r="N34">
        <f>(Table2[[#This Row],[1W Return vs Nifty]]-AVERAGE(Table2[1W Return vs Nifty]))/_xlfn.STDEV.P(Table2[1W Return vs Nifty])</f>
        <v>3.1418862025727075</v>
      </c>
      <c r="O34">
        <v>164.99</v>
      </c>
      <c r="P34">
        <v>151.96213249462099</v>
      </c>
      <c r="Q34">
        <v>115.90369430467</v>
      </c>
      <c r="R34">
        <v>86.806751462041305</v>
      </c>
      <c r="S34" s="2">
        <f>(Table2[[#This Row],[Close Price]]-Table2[[#This Row],[20D EMA]])/Table2[[#This Row],[20D EMA]]</f>
        <v>0.15903994181465531</v>
      </c>
      <c r="T34" s="2">
        <f>(Table2[[#This Row],[Close Price]]-Table2[[#This Row],[50D EMA]])/Table2[[#This Row],[50D EMA]]</f>
        <v>0.25840560974471039</v>
      </c>
      <c r="U34" s="2">
        <f>(Table2[[#This Row],[Close Price]]-Table2[[#This Row],[200D EMA]])/Table2[[#This Row],[200D EMA]]</f>
        <v>0.64990426877441598</v>
      </c>
      <c r="V34">
        <v>1.54392290238511</v>
      </c>
      <c r="W34">
        <v>186.6</v>
      </c>
      <c r="X34">
        <v>198.3</v>
      </c>
      <c r="Y34">
        <v>185.2</v>
      </c>
      <c r="Z34">
        <v>197</v>
      </c>
      <c r="AA34">
        <v>155.80000000000001</v>
      </c>
      <c r="AB34">
        <v>197</v>
      </c>
      <c r="AC34" s="2">
        <f>(Table2[[#This Row],[Close Price]]/Table2[[#This Row],[Day Low]])-1</f>
        <v>2.4812433011789814E-2</v>
      </c>
      <c r="AD34" s="2">
        <f>(Table2[[#This Row],[Day High]]/Table2[[#This Row],[Close Price]])-1</f>
        <v>3.6971186529310307E-2</v>
      </c>
      <c r="AE34" s="2">
        <f>(Table2[[#This Row],[Close Price]]/Table2[[#This Row],[Current Week Low]])-1</f>
        <v>3.255939524838003E-2</v>
      </c>
      <c r="AF34" s="2">
        <f>(Table2[[#This Row],[Current Week High]]/Table2[[#This Row],[Close Price]])-1</f>
        <v>3.0173089996339497E-2</v>
      </c>
      <c r="AG34" s="2">
        <f>(Table2[[#This Row],[Close Price]]/Table2[[#This Row],[Current Month Low]])-1</f>
        <v>0.22740693196405637</v>
      </c>
      <c r="AH34" s="2">
        <f>(Table2[[#This Row],[Current Month High]]/Table2[[#This Row],[Close Price]])-1</f>
        <v>3.0173089996339497E-2</v>
      </c>
      <c r="AI34">
        <v>3.0173089996339399</v>
      </c>
      <c r="AJ34">
        <v>378.07499999999902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0.28000000000000003</v>
      </c>
      <c r="AM34" t="s">
        <v>10474</v>
      </c>
      <c r="AN34">
        <v>17.059999999999999</v>
      </c>
      <c r="AO34" t="s">
        <v>10474</v>
      </c>
      <c r="AP34">
        <v>0.119495419496809</v>
      </c>
      <c r="AQ34">
        <f>(Table2[[#This Row],[Sharpe Ratio]]-AVERAGE(Table2[Sharpe Ratio]))/_xlfn.STDEV.P(Table2[Sharpe Ratio])</f>
        <v>0.7330262649205217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11.814170117496857</v>
      </c>
      <c r="AS34">
        <f>_xlfn.RANK.AVG(Table2[[#This Row],[1Y Return vs Nifty Z-Score]],Table2[1Y Return vs Nifty Z-Score])</f>
        <v>7</v>
      </c>
      <c r="AT34">
        <f>_xlfn.RANK.AVG(Table2[[#This Row],[6M Return vs Nifty Z-Score]],Table2[6M Return vs Nifty Z-Score])</f>
        <v>11</v>
      </c>
      <c r="AU34">
        <f>_xlfn.RANK.AVG(Table2[[#This Row],[Sharpe Ratio Z-Score]],Table2[Sharpe Ratio Z-Score])</f>
        <v>167</v>
      </c>
      <c r="AV34">
        <f>(Table2[[#This Row],[Rank 1Y]]+Table2[[#This Row],[Rank 6M]]+Table2[[#This Row],[Rank Sharpe]])/3</f>
        <v>61.666666666666664</v>
      </c>
    </row>
    <row r="35" spans="1:48" x14ac:dyDescent="0.3">
      <c r="A35" t="s">
        <v>1188</v>
      </c>
      <c r="B35" t="s">
        <v>1189</v>
      </c>
      <c r="C35" t="s">
        <v>10443</v>
      </c>
      <c r="D35" t="s">
        <v>125</v>
      </c>
      <c r="E35">
        <v>9672.8867607350003</v>
      </c>
      <c r="F35">
        <v>3706.45</v>
      </c>
      <c r="G35">
        <v>115.49960624769299</v>
      </c>
      <c r="H35">
        <f>(Table2[[#This Row],[1Y Return vs Nifty]]-AVERAGE(Table2[1Y Return vs Nifty]))/_xlfn.STDEV.P(Table2[1Y Return vs Nifty])</f>
        <v>0.77698779941126483</v>
      </c>
      <c r="I35">
        <v>21.517576379649299</v>
      </c>
      <c r="J35">
        <f>(Table2[[#This Row],[1M Return vs Nifty]]-AVERAGE(Table2[1M Return vs Nifty]))/_xlfn.STDEV.P(Table2[1M Return vs Nifty])</f>
        <v>1.4478537735166872</v>
      </c>
      <c r="K35">
        <v>58.841889032872103</v>
      </c>
      <c r="L35">
        <f>(Table2[[#This Row],[6M Return vs Nifty]]-AVERAGE(Table2[6M Return vs Nifty]))/_xlfn.STDEV.P(Table2[6M Return vs Nifty])</f>
        <v>1.3451200006719159</v>
      </c>
      <c r="M35">
        <v>0.35259715139235398</v>
      </c>
      <c r="N35">
        <f>(Table2[[#This Row],[1W Return vs Nifty]]-AVERAGE(Table2[1W Return vs Nifty]))/_xlfn.STDEV.P(Table2[1W Return vs Nifty])</f>
        <v>-0.32951605678868751</v>
      </c>
      <c r="O35">
        <v>3369.26</v>
      </c>
      <c r="P35">
        <v>2881.1223234363101</v>
      </c>
      <c r="Q35">
        <v>2224.1950341179099</v>
      </c>
      <c r="R35">
        <v>69.333449486451897</v>
      </c>
      <c r="S35" s="2">
        <f>(Table2[[#This Row],[Close Price]]-Table2[[#This Row],[20D EMA]])/Table2[[#This Row],[20D EMA]]</f>
        <v>0.10007835548458699</v>
      </c>
      <c r="T35" s="2">
        <f>(Table2[[#This Row],[Close Price]]-Table2[[#This Row],[50D EMA]])/Table2[[#This Row],[50D EMA]]</f>
        <v>0.28646047751951143</v>
      </c>
      <c r="U35" s="2">
        <f>(Table2[[#This Row],[Close Price]]-Table2[[#This Row],[200D EMA]])/Table2[[#This Row],[200D EMA]]</f>
        <v>0.66642310730179966</v>
      </c>
      <c r="V35">
        <v>1.04082387934639</v>
      </c>
      <c r="W35">
        <v>3721.1</v>
      </c>
      <c r="X35">
        <v>3870</v>
      </c>
      <c r="Y35">
        <v>3682.1</v>
      </c>
      <c r="Z35">
        <v>3790</v>
      </c>
      <c r="AA35">
        <v>3561</v>
      </c>
      <c r="AB35">
        <v>4050</v>
      </c>
      <c r="AC35" s="2">
        <f>(Table2[[#This Row],[Close Price]]/Table2[[#This Row],[Day Low]])-1</f>
        <v>-3.937007874015741E-3</v>
      </c>
      <c r="AD35" s="2">
        <f>(Table2[[#This Row],[Day High]]/Table2[[#This Row],[Close Price]])-1</f>
        <v>4.4125780733586195E-2</v>
      </c>
      <c r="AE35" s="2">
        <f>(Table2[[#This Row],[Close Price]]/Table2[[#This Row],[Current Week Low]])-1</f>
        <v>6.613074060997759E-3</v>
      </c>
      <c r="AF35" s="2">
        <f>(Table2[[#This Row],[Current Week High]]/Table2[[#This Row],[Close Price]])-1</f>
        <v>2.2541785266225078E-2</v>
      </c>
      <c r="AG35" s="2">
        <f>(Table2[[#This Row],[Close Price]]/Table2[[#This Row],[Current Month Low]])-1</f>
        <v>4.0845268183094641E-2</v>
      </c>
      <c r="AH35" s="2">
        <f>(Table2[[#This Row],[Current Month High]]/Table2[[#This Row],[Close Price]])-1</f>
        <v>9.2689770535148153E-2</v>
      </c>
      <c r="AI35">
        <v>9.2689770535148099</v>
      </c>
      <c r="AJ35">
        <v>155.41467112290201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0.76</v>
      </c>
      <c r="AM35" t="s">
        <v>10474</v>
      </c>
      <c r="AN35">
        <v>14.03</v>
      </c>
      <c r="AO35" t="s">
        <v>10474</v>
      </c>
      <c r="AP35">
        <v>0.22788356454863301</v>
      </c>
      <c r="AQ35">
        <f>(Table2[[#This Row],[Sharpe Ratio]]-AVERAGE(Table2[Sharpe Ratio]))/_xlfn.STDEV.P(Table2[Sharpe Ratio])</f>
        <v>1.955026078604033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5.1954715954152135</v>
      </c>
      <c r="AS35">
        <f>_xlfn.RANK.AVG(Table2[[#This Row],[1Y Return vs Nifty Z-Score]],Table2[1Y Return vs Nifty Z-Score])</f>
        <v>104</v>
      </c>
      <c r="AT35">
        <f>_xlfn.RANK.AVG(Table2[[#This Row],[6M Return vs Nifty Z-Score]],Table2[6M Return vs Nifty Z-Score])</f>
        <v>65</v>
      </c>
      <c r="AU35">
        <f>_xlfn.RANK.AVG(Table2[[#This Row],[Sharpe Ratio Z-Score]],Table2[Sharpe Ratio Z-Score])</f>
        <v>16</v>
      </c>
      <c r="AV35">
        <f>(Table2[[#This Row],[Rank 1Y]]+Table2[[#This Row],[Rank 6M]]+Table2[[#This Row],[Rank Sharpe]])/3</f>
        <v>61.666666666666664</v>
      </c>
    </row>
    <row r="36" spans="1:48" x14ac:dyDescent="0.3">
      <c r="A36" t="s">
        <v>237</v>
      </c>
      <c r="B36" t="s">
        <v>238</v>
      </c>
      <c r="C36" t="s">
        <v>10436</v>
      </c>
      <c r="D36" t="s">
        <v>239</v>
      </c>
      <c r="E36">
        <v>110903.56200000001</v>
      </c>
      <c r="F36">
        <v>4000.85</v>
      </c>
      <c r="G36">
        <v>85.442775258392302</v>
      </c>
      <c r="H36">
        <f>(Table2[[#This Row],[1Y Return vs Nifty]]-AVERAGE(Table2[1Y Return vs Nifty]))/_xlfn.STDEV.P(Table2[1Y Return vs Nifty])</f>
        <v>0.43304941157325016</v>
      </c>
      <c r="I36">
        <v>9.9682987258503193</v>
      </c>
      <c r="J36">
        <f>(Table2[[#This Row],[1M Return vs Nifty]]-AVERAGE(Table2[1M Return vs Nifty]))/_xlfn.STDEV.P(Table2[1M Return vs Nifty])</f>
        <v>0.47198009823218917</v>
      </c>
      <c r="K36">
        <v>86.514042535504402</v>
      </c>
      <c r="L36">
        <f>(Table2[[#This Row],[6M Return vs Nifty]]-AVERAGE(Table2[6M Return vs Nifty]))/_xlfn.STDEV.P(Table2[6M Return vs Nifty])</f>
        <v>2.1237655434356877</v>
      </c>
      <c r="M36">
        <v>3.9808701651387901</v>
      </c>
      <c r="N36">
        <f>(Table2[[#This Row],[1W Return vs Nifty]]-AVERAGE(Table2[1W Return vs Nifty]))/_xlfn.STDEV.P(Table2[1W Return vs Nifty])</f>
        <v>0.33567726177512608</v>
      </c>
      <c r="O36">
        <v>3910.38</v>
      </c>
      <c r="P36">
        <v>3671.8826910449402</v>
      </c>
      <c r="Q36">
        <v>2831.1224349795202</v>
      </c>
      <c r="R36">
        <v>53.952048895878697</v>
      </c>
      <c r="S36" s="2">
        <f>(Table2[[#This Row],[Close Price]]-Table2[[#This Row],[20D EMA]])/Table2[[#This Row],[20D EMA]]</f>
        <v>2.3135858919081983E-2</v>
      </c>
      <c r="T36" s="2">
        <f>(Table2[[#This Row],[Close Price]]-Table2[[#This Row],[50D EMA]])/Table2[[#This Row],[50D EMA]]</f>
        <v>8.9590909251363524E-2</v>
      </c>
      <c r="U36" s="2">
        <f>(Table2[[#This Row],[Close Price]]-Table2[[#This Row],[200D EMA]])/Table2[[#This Row],[200D EMA]]</f>
        <v>0.41316742454091049</v>
      </c>
      <c r="V36">
        <v>1.1160283051691799</v>
      </c>
      <c r="W36">
        <v>3971</v>
      </c>
      <c r="X36">
        <v>4050</v>
      </c>
      <c r="Y36">
        <v>3960.8</v>
      </c>
      <c r="Z36">
        <v>4154</v>
      </c>
      <c r="AA36">
        <v>3885.25</v>
      </c>
      <c r="AB36">
        <v>4154</v>
      </c>
      <c r="AC36" s="2">
        <f>(Table2[[#This Row],[Close Price]]/Table2[[#This Row],[Day Low]])-1</f>
        <v>7.5169982372198518E-3</v>
      </c>
      <c r="AD36" s="2">
        <f>(Table2[[#This Row],[Day High]]/Table2[[#This Row],[Close Price]])-1</f>
        <v>1.228488946098949E-2</v>
      </c>
      <c r="AE36" s="2">
        <f>(Table2[[#This Row],[Close Price]]/Table2[[#This Row],[Current Week Low]])-1</f>
        <v>1.0111593617450954E-2</v>
      </c>
      <c r="AF36" s="2">
        <f>(Table2[[#This Row],[Current Week High]]/Table2[[#This Row],[Close Price]])-1</f>
        <v>3.8279365634802609E-2</v>
      </c>
      <c r="AG36" s="2">
        <f>(Table2[[#This Row],[Close Price]]/Table2[[#This Row],[Current Month Low]])-1</f>
        <v>2.9753555112283614E-2</v>
      </c>
      <c r="AH36" s="2">
        <f>(Table2[[#This Row],[Current Month High]]/Table2[[#This Row],[Close Price]])-1</f>
        <v>3.8279365634802609E-2</v>
      </c>
      <c r="AI36">
        <v>4.2753414899333801</v>
      </c>
      <c r="AJ36">
        <v>141.99177402770201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0.09</v>
      </c>
      <c r="AM36" t="s">
        <v>10474</v>
      </c>
      <c r="AN36">
        <v>3.73</v>
      </c>
      <c r="AO36" t="s">
        <v>10474</v>
      </c>
      <c r="AP36">
        <v>0.242061344513714</v>
      </c>
      <c r="AQ36">
        <f>(Table2[[#This Row],[Sharpe Ratio]]-AVERAGE(Table2[Sharpe Ratio]))/_xlfn.STDEV.P(Table2[Sharpe Ratio])</f>
        <v>2.1148705382309694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5.479342853247223</v>
      </c>
      <c r="AS36">
        <f>_xlfn.RANK.AVG(Table2[[#This Row],[1Y Return vs Nifty Z-Score]],Table2[1Y Return vs Nifty Z-Score])</f>
        <v>155</v>
      </c>
      <c r="AT36">
        <f>_xlfn.RANK.AVG(Table2[[#This Row],[6M Return vs Nifty Z-Score]],Table2[6M Return vs Nifty Z-Score])</f>
        <v>24</v>
      </c>
      <c r="AU36">
        <f>_xlfn.RANK.AVG(Table2[[#This Row],[Sharpe Ratio Z-Score]],Table2[Sharpe Ratio Z-Score])</f>
        <v>14</v>
      </c>
      <c r="AV36">
        <f>(Table2[[#This Row],[Rank 1Y]]+Table2[[#This Row],[Rank 6M]]+Table2[[#This Row],[Rank Sharpe]])/3</f>
        <v>64.333333333333329</v>
      </c>
    </row>
    <row r="37" spans="1:48" x14ac:dyDescent="0.3">
      <c r="A37" t="s">
        <v>733</v>
      </c>
      <c r="B37" t="s">
        <v>734</v>
      </c>
      <c r="C37" t="s">
        <v>10436</v>
      </c>
      <c r="D37" t="s">
        <v>636</v>
      </c>
      <c r="E37">
        <v>21664.718235</v>
      </c>
      <c r="F37">
        <v>5202.3</v>
      </c>
      <c r="G37">
        <v>206.07910493085501</v>
      </c>
      <c r="H37">
        <f>(Table2[[#This Row],[1Y Return vs Nifty]]-AVERAGE(Table2[1Y Return vs Nifty]))/_xlfn.STDEV.P(Table2[1Y Return vs Nifty])</f>
        <v>1.8134831890733389</v>
      </c>
      <c r="I37">
        <v>21.517656760251398</v>
      </c>
      <c r="J37">
        <f>(Table2[[#This Row],[1M Return vs Nifty]]-AVERAGE(Table2[1M Return vs Nifty]))/_xlfn.STDEV.P(Table2[1M Return vs Nifty])</f>
        <v>1.4478605653971792</v>
      </c>
      <c r="K37">
        <v>50.912817506402</v>
      </c>
      <c r="L37">
        <f>(Table2[[#This Row],[6M Return vs Nifty]]-AVERAGE(Table2[6M Return vs Nifty]))/_xlfn.STDEV.P(Table2[6M Return vs Nifty])</f>
        <v>1.1220099271550938</v>
      </c>
      <c r="M37">
        <v>12.597597775519599</v>
      </c>
      <c r="N37">
        <f>(Table2[[#This Row],[1W Return vs Nifty]]-AVERAGE(Table2[1W Return vs Nifty]))/_xlfn.STDEV.P(Table2[1W Return vs Nifty])</f>
        <v>1.9154342460466021</v>
      </c>
      <c r="O37">
        <v>4541.97</v>
      </c>
      <c r="P37">
        <v>4197.3527560623497</v>
      </c>
      <c r="Q37">
        <v>3281.9021656505602</v>
      </c>
      <c r="R37">
        <v>81.847269753974601</v>
      </c>
      <c r="S37" s="2">
        <f>(Table2[[#This Row],[Close Price]]-Table2[[#This Row],[20D EMA]])/Table2[[#This Row],[20D EMA]]</f>
        <v>0.1453840514138138</v>
      </c>
      <c r="T37" s="2">
        <f>(Table2[[#This Row],[Close Price]]-Table2[[#This Row],[50D EMA]])/Table2[[#This Row],[50D EMA]]</f>
        <v>0.23942406138873557</v>
      </c>
      <c r="U37" s="2">
        <f>(Table2[[#This Row],[Close Price]]-Table2[[#This Row],[200D EMA]])/Table2[[#This Row],[200D EMA]]</f>
        <v>0.58514780070196459</v>
      </c>
      <c r="V37">
        <v>1.45799058113669</v>
      </c>
      <c r="W37">
        <v>4880</v>
      </c>
      <c r="X37">
        <v>5251.75</v>
      </c>
      <c r="Y37">
        <v>5147</v>
      </c>
      <c r="Z37">
        <v>5394.8</v>
      </c>
      <c r="AA37">
        <v>4430</v>
      </c>
      <c r="AB37">
        <v>5488</v>
      </c>
      <c r="AC37" s="2">
        <f>(Table2[[#This Row],[Close Price]]/Table2[[#This Row],[Day Low]])-1</f>
        <v>6.6045081967213148E-2</v>
      </c>
      <c r="AD37" s="2">
        <f>(Table2[[#This Row],[Day High]]/Table2[[#This Row],[Close Price]])-1</f>
        <v>9.5054110681813686E-3</v>
      </c>
      <c r="AE37" s="2">
        <f>(Table2[[#This Row],[Close Price]]/Table2[[#This Row],[Current Week Low]])-1</f>
        <v>1.0744122789974719E-2</v>
      </c>
      <c r="AF37" s="2">
        <f>(Table2[[#This Row],[Current Week High]]/Table2[[#This Row],[Close Price]])-1</f>
        <v>3.7002864117793965E-2</v>
      </c>
      <c r="AG37" s="2">
        <f>(Table2[[#This Row],[Close Price]]/Table2[[#This Row],[Current Month Low]])-1</f>
        <v>0.17433408577878118</v>
      </c>
      <c r="AH37" s="2">
        <f>(Table2[[#This Row],[Current Month High]]/Table2[[#This Row],[Close Price]])-1</f>
        <v>5.491801703092869E-2</v>
      </c>
      <c r="AI37">
        <v>5.4918017030928601</v>
      </c>
      <c r="AJ37">
        <v>236.718446601941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0.36</v>
      </c>
      <c r="AM37" t="s">
        <v>10474</v>
      </c>
      <c r="AN37">
        <v>16.899999999999999</v>
      </c>
      <c r="AO37" t="s">
        <v>10474</v>
      </c>
      <c r="AP37">
        <v>0.15344798720112801</v>
      </c>
      <c r="AQ37">
        <f>(Table2[[#This Row],[Sharpe Ratio]]-AVERAGE(Table2[Sharpe Ratio]))/_xlfn.STDEV.P(Table2[Sharpe Ratio])</f>
        <v>1.1158174953536732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7.4146054230258871</v>
      </c>
      <c r="AS37">
        <f>_xlfn.RANK.AVG(Table2[[#This Row],[1Y Return vs Nifty Z-Score]],Table2[1Y Return vs Nifty Z-Score])</f>
        <v>32</v>
      </c>
      <c r="AT37">
        <f>_xlfn.RANK.AVG(Table2[[#This Row],[6M Return vs Nifty Z-Score]],Table2[6M Return vs Nifty Z-Score])</f>
        <v>76</v>
      </c>
      <c r="AU37">
        <f>_xlfn.RANK.AVG(Table2[[#This Row],[Sharpe Ratio Z-Score]],Table2[Sharpe Ratio Z-Score])</f>
        <v>93</v>
      </c>
      <c r="AV37">
        <f>(Table2[[#This Row],[Rank 1Y]]+Table2[[#This Row],[Rank 6M]]+Table2[[#This Row],[Rank Sharpe]])/3</f>
        <v>67</v>
      </c>
    </row>
    <row r="38" spans="1:48" x14ac:dyDescent="0.3">
      <c r="A38" t="s">
        <v>1445</v>
      </c>
      <c r="B38" t="s">
        <v>1446</v>
      </c>
      <c r="C38" t="s">
        <v>10444</v>
      </c>
      <c r="D38" t="s">
        <v>140</v>
      </c>
      <c r="E38">
        <v>6890.2043259149996</v>
      </c>
      <c r="F38">
        <v>233.49</v>
      </c>
      <c r="G38">
        <v>233.48910095588701</v>
      </c>
      <c r="H38">
        <f>(Table2[[#This Row],[1Y Return vs Nifty]]-AVERAGE(Table2[1Y Return vs Nifty]))/_xlfn.STDEV.P(Table2[1Y Return vs Nifty])</f>
        <v>2.1271340143001147</v>
      </c>
      <c r="I38">
        <v>26.8979602940944</v>
      </c>
      <c r="J38">
        <f>(Table2[[#This Row],[1M Return vs Nifty]]-AVERAGE(Table2[1M Return vs Nifty]))/_xlfn.STDEV.P(Table2[1M Return vs Nifty])</f>
        <v>1.9024774463057841</v>
      </c>
      <c r="K38">
        <v>50.294693003338701</v>
      </c>
      <c r="L38">
        <f>(Table2[[#This Row],[6M Return vs Nifty]]-AVERAGE(Table2[6M Return vs Nifty]))/_xlfn.STDEV.P(Table2[6M Return vs Nifty])</f>
        <v>1.1046169949737394</v>
      </c>
      <c r="M38">
        <v>20.876392148911499</v>
      </c>
      <c r="N38">
        <f>(Table2[[#This Row],[1W Return vs Nifty]]-AVERAGE(Table2[1W Return vs Nifty]))/_xlfn.STDEV.P(Table2[1W Return vs Nifty])</f>
        <v>3.4332358784153967</v>
      </c>
      <c r="O38">
        <v>200.15</v>
      </c>
      <c r="P38">
        <v>182.10428796450401</v>
      </c>
      <c r="Q38">
        <v>144.71778379573101</v>
      </c>
      <c r="R38">
        <v>88.516581303856597</v>
      </c>
      <c r="S38" s="2">
        <f>(Table2[[#This Row],[Close Price]]-Table2[[#This Row],[20D EMA]])/Table2[[#This Row],[20D EMA]]</f>
        <v>0.16657506869847616</v>
      </c>
      <c r="T38" s="2">
        <f>(Table2[[#This Row],[Close Price]]-Table2[[#This Row],[50D EMA]])/Table2[[#This Row],[50D EMA]]</f>
        <v>0.28217738642986906</v>
      </c>
      <c r="U38" s="2">
        <f>(Table2[[#This Row],[Close Price]]-Table2[[#This Row],[200D EMA]])/Table2[[#This Row],[200D EMA]]</f>
        <v>0.61341608388344926</v>
      </c>
      <c r="V38">
        <v>1.9643745588542101</v>
      </c>
      <c r="W38">
        <v>223.79</v>
      </c>
      <c r="X38">
        <v>238.97</v>
      </c>
      <c r="Y38">
        <v>220.01</v>
      </c>
      <c r="Z38">
        <v>235.7</v>
      </c>
      <c r="AA38">
        <v>190.05</v>
      </c>
      <c r="AB38">
        <v>235.7</v>
      </c>
      <c r="AC38" s="2">
        <f>(Table2[[#This Row],[Close Price]]/Table2[[#This Row],[Day Low]])-1</f>
        <v>4.3344206622280002E-2</v>
      </c>
      <c r="AD38" s="2">
        <f>(Table2[[#This Row],[Day High]]/Table2[[#This Row],[Close Price]])-1</f>
        <v>2.3469955886761706E-2</v>
      </c>
      <c r="AE38" s="2">
        <f>(Table2[[#This Row],[Close Price]]/Table2[[#This Row],[Current Week Low]])-1</f>
        <v>6.1269942275351097E-2</v>
      </c>
      <c r="AF38" s="2">
        <f>(Table2[[#This Row],[Current Week High]]/Table2[[#This Row],[Close Price]])-1</f>
        <v>9.4650734506829259E-3</v>
      </c>
      <c r="AG38" s="2">
        <f>(Table2[[#This Row],[Close Price]]/Table2[[#This Row],[Current Month Low]])-1</f>
        <v>0.22857142857142865</v>
      </c>
      <c r="AH38" s="2">
        <f>(Table2[[#This Row],[Current Month High]]/Table2[[#This Row],[Close Price]])-1</f>
        <v>9.4650734506829259E-3</v>
      </c>
      <c r="AI38">
        <v>0.94650734506829204</v>
      </c>
      <c r="AJ38">
        <v>270.32513877874698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0.22</v>
      </c>
      <c r="AM38" t="s">
        <v>10474</v>
      </c>
      <c r="AN38">
        <v>21.39</v>
      </c>
      <c r="AO38" t="s">
        <v>10474</v>
      </c>
      <c r="AP38">
        <v>0.15058727318623999</v>
      </c>
      <c r="AQ38">
        <f>(Table2[[#This Row],[Sharpe Ratio]]-AVERAGE(Table2[Sharpe Ratio]))/_xlfn.STDEV.P(Table2[Sharpe Ratio])</f>
        <v>1.0835649644931857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9.6510292984882202</v>
      </c>
      <c r="AS38">
        <f>_xlfn.RANK.AVG(Table2[[#This Row],[1Y Return vs Nifty Z-Score]],Table2[1Y Return vs Nifty Z-Score])</f>
        <v>24</v>
      </c>
      <c r="AT38">
        <f>_xlfn.RANK.AVG(Table2[[#This Row],[6M Return vs Nifty Z-Score]],Table2[6M Return vs Nifty Z-Score])</f>
        <v>80</v>
      </c>
      <c r="AU38">
        <f>_xlfn.RANK.AVG(Table2[[#This Row],[Sharpe Ratio Z-Score]],Table2[Sharpe Ratio Z-Score])</f>
        <v>100</v>
      </c>
      <c r="AV38">
        <f>(Table2[[#This Row],[Rank 1Y]]+Table2[[#This Row],[Rank 6M]]+Table2[[#This Row],[Rank Sharpe]])/3</f>
        <v>68</v>
      </c>
    </row>
    <row r="39" spans="1:48" x14ac:dyDescent="0.3">
      <c r="A39" t="s">
        <v>543</v>
      </c>
      <c r="B39" t="s">
        <v>544</v>
      </c>
      <c r="C39" t="s">
        <v>10436</v>
      </c>
      <c r="D39" t="s">
        <v>214</v>
      </c>
      <c r="E39">
        <v>35335.865863924999</v>
      </c>
      <c r="F39">
        <v>8796.9500000000007</v>
      </c>
      <c r="G39">
        <v>134.93992489132799</v>
      </c>
      <c r="H39">
        <f>(Table2[[#This Row],[1Y Return vs Nifty]]-AVERAGE(Table2[1Y Return vs Nifty]))/_xlfn.STDEV.P(Table2[1Y Return vs Nifty])</f>
        <v>0.99944211788979076</v>
      </c>
      <c r="I39">
        <v>5.2651706991537797</v>
      </c>
      <c r="J39">
        <f>(Table2[[#This Row],[1M Return vs Nifty]]-AVERAGE(Table2[1M Return vs Nifty]))/_xlfn.STDEV.P(Table2[1M Return vs Nifty])</f>
        <v>7.4582185537954579E-2</v>
      </c>
      <c r="K39">
        <v>34.7386716711258</v>
      </c>
      <c r="L39">
        <f>(Table2[[#This Row],[6M Return vs Nifty]]-AVERAGE(Table2[6M Return vs Nifty]))/_xlfn.STDEV.P(Table2[6M Return vs Nifty])</f>
        <v>0.6668980197478499</v>
      </c>
      <c r="M39">
        <v>3.39231492505106</v>
      </c>
      <c r="N39">
        <f>(Table2[[#This Row],[1W Return vs Nifty]]-AVERAGE(Table2[1W Return vs Nifty]))/_xlfn.STDEV.P(Table2[1W Return vs Nifty])</f>
        <v>0.22777385653831178</v>
      </c>
      <c r="O39">
        <v>8448.7800000000007</v>
      </c>
      <c r="P39">
        <v>8053.7660081045797</v>
      </c>
      <c r="Q39">
        <v>6501.9669075621696</v>
      </c>
      <c r="R39">
        <v>68.653148267740505</v>
      </c>
      <c r="S39" s="2">
        <f>(Table2[[#This Row],[Close Price]]-Table2[[#This Row],[20D EMA]])/Table2[[#This Row],[20D EMA]]</f>
        <v>4.1209500069832573E-2</v>
      </c>
      <c r="T39" s="2">
        <f>(Table2[[#This Row],[Close Price]]-Table2[[#This Row],[50D EMA]])/Table2[[#This Row],[50D EMA]]</f>
        <v>9.2277822716422112E-2</v>
      </c>
      <c r="U39" s="2">
        <f>(Table2[[#This Row],[Close Price]]-Table2[[#This Row],[200D EMA]])/Table2[[#This Row],[200D EMA]]</f>
        <v>0.35296751353327116</v>
      </c>
      <c r="V39">
        <v>0.76023747226000304</v>
      </c>
      <c r="W39">
        <v>8630.5</v>
      </c>
      <c r="X39">
        <v>8894.9</v>
      </c>
      <c r="Y39">
        <v>8708</v>
      </c>
      <c r="Z39">
        <v>8962.85</v>
      </c>
      <c r="AA39">
        <v>8390</v>
      </c>
      <c r="AB39">
        <v>8962.85</v>
      </c>
      <c r="AC39" s="2">
        <f>(Table2[[#This Row],[Close Price]]/Table2[[#This Row],[Day Low]])-1</f>
        <v>1.928625224494529E-2</v>
      </c>
      <c r="AD39" s="2">
        <f>(Table2[[#This Row],[Day High]]/Table2[[#This Row],[Close Price]])-1</f>
        <v>1.1134540948851468E-2</v>
      </c>
      <c r="AE39" s="2">
        <f>(Table2[[#This Row],[Close Price]]/Table2[[#This Row],[Current Week Low]])-1</f>
        <v>1.0214745062012032E-2</v>
      </c>
      <c r="AF39" s="2">
        <f>(Table2[[#This Row],[Current Week High]]/Table2[[#This Row],[Close Price]])-1</f>
        <v>1.8858809019034917E-2</v>
      </c>
      <c r="AG39" s="2">
        <f>(Table2[[#This Row],[Close Price]]/Table2[[#This Row],[Current Month Low]])-1</f>
        <v>4.8504171632896442E-2</v>
      </c>
      <c r="AH39" s="2">
        <f>(Table2[[#This Row],[Current Month High]]/Table2[[#This Row],[Close Price]])-1</f>
        <v>1.8858809019034917E-2</v>
      </c>
      <c r="AI39">
        <v>1.8858809019034899</v>
      </c>
      <c r="AJ39">
        <v>166.31196548853401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0.13</v>
      </c>
      <c r="AM39" t="s">
        <v>10474</v>
      </c>
      <c r="AN39">
        <v>3.91</v>
      </c>
      <c r="AO39" t="s">
        <v>10474</v>
      </c>
      <c r="AP39">
        <v>0.285869486475197</v>
      </c>
      <c r="AQ39">
        <f>(Table2[[#This Row],[Sharpe Ratio]]-AVERAGE(Table2[Sharpe Ratio]))/_xlfn.STDEV.P(Table2[Sharpe Ratio])</f>
        <v>2.60877641040137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4.5774725901152769</v>
      </c>
      <c r="AS39">
        <f>_xlfn.RANK.AVG(Table2[[#This Row],[1Y Return vs Nifty Z-Score]],Table2[1Y Return vs Nifty Z-Score])</f>
        <v>84</v>
      </c>
      <c r="AT39">
        <f>_xlfn.RANK.AVG(Table2[[#This Row],[6M Return vs Nifty Z-Score]],Table2[6M Return vs Nifty Z-Score])</f>
        <v>127</v>
      </c>
      <c r="AU39">
        <f>_xlfn.RANK.AVG(Table2[[#This Row],[Sharpe Ratio Z-Score]],Table2[Sharpe Ratio Z-Score])</f>
        <v>5</v>
      </c>
      <c r="AV39">
        <f>(Table2[[#This Row],[Rank 1Y]]+Table2[[#This Row],[Rank 6M]]+Table2[[#This Row],[Rank Sharpe]])/3</f>
        <v>72</v>
      </c>
    </row>
    <row r="40" spans="1:48" x14ac:dyDescent="0.3">
      <c r="A40" t="s">
        <v>1376</v>
      </c>
      <c r="B40" t="s">
        <v>1377</v>
      </c>
      <c r="C40" t="s">
        <v>10431</v>
      </c>
      <c r="D40" t="s">
        <v>539</v>
      </c>
      <c r="E40">
        <v>7762.8213649999998</v>
      </c>
      <c r="F40">
        <v>389.35</v>
      </c>
      <c r="G40">
        <v>103.47270001697601</v>
      </c>
      <c r="H40">
        <f>(Table2[[#This Row],[1Y Return vs Nifty]]-AVERAGE(Table2[1Y Return vs Nifty]))/_xlfn.STDEV.P(Table2[1Y Return vs Nifty])</f>
        <v>0.63936468335008567</v>
      </c>
      <c r="I40">
        <v>3.0592353186794998</v>
      </c>
      <c r="J40">
        <f>(Table2[[#This Row],[1M Return vs Nifty]]-AVERAGE(Table2[1M Return vs Nifty]))/_xlfn.STDEV.P(Table2[1M Return vs Nifty])</f>
        <v>-0.11181165931652745</v>
      </c>
      <c r="K40">
        <v>46.519446464868103</v>
      </c>
      <c r="L40">
        <f>(Table2[[#This Row],[6M Return vs Nifty]]-AVERAGE(Table2[6M Return vs Nifty]))/_xlfn.STDEV.P(Table2[6M Return vs Nifty])</f>
        <v>0.99838822279903827</v>
      </c>
      <c r="M40">
        <v>-0.205963548845529</v>
      </c>
      <c r="N40">
        <f>(Table2[[#This Row],[1W Return vs Nifty]]-AVERAGE(Table2[1W Return vs Nifty]))/_xlfn.STDEV.P(Table2[1W Return vs Nifty])</f>
        <v>-0.43192038094039015</v>
      </c>
      <c r="O40">
        <v>379.82</v>
      </c>
      <c r="P40">
        <v>356.34855297211499</v>
      </c>
      <c r="Q40">
        <v>285.05099284656302</v>
      </c>
      <c r="R40">
        <v>61.859944394826599</v>
      </c>
      <c r="S40" s="2">
        <f>(Table2[[#This Row],[Close Price]]-Table2[[#This Row],[20D EMA]])/Table2[[#This Row],[20D EMA]]</f>
        <v>2.5090832499605153E-2</v>
      </c>
      <c r="T40" s="2">
        <f>(Table2[[#This Row],[Close Price]]-Table2[[#This Row],[50D EMA]])/Table2[[#This Row],[50D EMA]]</f>
        <v>9.2610021151025887E-2</v>
      </c>
      <c r="U40" s="2">
        <f>(Table2[[#This Row],[Close Price]]-Table2[[#This Row],[200D EMA]])/Table2[[#This Row],[200D EMA]]</f>
        <v>0.36589596167300137</v>
      </c>
      <c r="V40">
        <v>0.73527326046826202</v>
      </c>
      <c r="W40">
        <v>388.05</v>
      </c>
      <c r="X40">
        <v>391.95</v>
      </c>
      <c r="Y40">
        <v>388</v>
      </c>
      <c r="Z40">
        <v>398</v>
      </c>
      <c r="AA40">
        <v>387.35</v>
      </c>
      <c r="AB40">
        <v>401</v>
      </c>
      <c r="AC40" s="2">
        <f>(Table2[[#This Row],[Close Price]]/Table2[[#This Row],[Day Low]])-1</f>
        <v>3.3500837520938909E-3</v>
      </c>
      <c r="AD40" s="2">
        <f>(Table2[[#This Row],[Day High]]/Table2[[#This Row],[Close Price]])-1</f>
        <v>6.6777963272119933E-3</v>
      </c>
      <c r="AE40" s="2">
        <f>(Table2[[#This Row],[Close Price]]/Table2[[#This Row],[Current Week Low]])-1</f>
        <v>3.4793814432989567E-3</v>
      </c>
      <c r="AF40" s="2">
        <f>(Table2[[#This Row],[Current Week High]]/Table2[[#This Row],[Close Price]])-1</f>
        <v>2.2216514703993884E-2</v>
      </c>
      <c r="AG40" s="2">
        <f>(Table2[[#This Row],[Close Price]]/Table2[[#This Row],[Current Month Low]])-1</f>
        <v>5.1632890151025457E-3</v>
      </c>
      <c r="AH40" s="2">
        <f>(Table2[[#This Row],[Current Month High]]/Table2[[#This Row],[Close Price]])-1</f>
        <v>2.9921664312315244E-2</v>
      </c>
      <c r="AI40">
        <v>15.885450109156199</v>
      </c>
      <c r="AJ40">
        <v>131.20546318289701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0.11</v>
      </c>
      <c r="AM40" t="s">
        <v>10474</v>
      </c>
      <c r="AN40">
        <v>3.26</v>
      </c>
      <c r="AO40" t="s">
        <v>10474</v>
      </c>
      <c r="AP40">
        <v>0.334544415347096</v>
      </c>
      <c r="AQ40">
        <f>(Table2[[#This Row],[Sharpe Ratio]]-AVERAGE(Table2[Sharpe Ratio]))/_xlfn.STDEV.P(Table2[Sharpe Ratio])</f>
        <v>3.1575518690465842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4.2515727349387911</v>
      </c>
      <c r="AS40">
        <f>_xlfn.RANK.AVG(Table2[[#This Row],[1Y Return vs Nifty Z-Score]],Table2[1Y Return vs Nifty Z-Score])</f>
        <v>124</v>
      </c>
      <c r="AT40">
        <f>_xlfn.RANK.AVG(Table2[[#This Row],[6M Return vs Nifty Z-Score]],Table2[6M Return vs Nifty Z-Score])</f>
        <v>91</v>
      </c>
      <c r="AU40">
        <f>_xlfn.RANK.AVG(Table2[[#This Row],[Sharpe Ratio Z-Score]],Table2[Sharpe Ratio Z-Score])</f>
        <v>1</v>
      </c>
      <c r="AV40">
        <f>(Table2[[#This Row],[Rank 1Y]]+Table2[[#This Row],[Rank 6M]]+Table2[[#This Row],[Rank Sharpe]])/3</f>
        <v>72</v>
      </c>
    </row>
    <row r="41" spans="1:48" x14ac:dyDescent="0.3">
      <c r="A41" t="s">
        <v>1327</v>
      </c>
      <c r="B41" t="s">
        <v>1328</v>
      </c>
      <c r="C41" t="s">
        <v>10449</v>
      </c>
      <c r="D41" t="s">
        <v>1329</v>
      </c>
      <c r="E41">
        <v>8187.0588940600001</v>
      </c>
      <c r="F41">
        <v>1316.45</v>
      </c>
      <c r="G41">
        <v>141.463073738779</v>
      </c>
      <c r="H41">
        <f>(Table2[[#This Row],[1Y Return vs Nifty]]-AVERAGE(Table2[1Y Return vs Nifty]))/_xlfn.STDEV.P(Table2[1Y Return vs Nifty])</f>
        <v>1.0740860914683208</v>
      </c>
      <c r="I41">
        <v>15.4724116480677</v>
      </c>
      <c r="J41">
        <f>(Table2[[#This Row],[1M Return vs Nifty]]-AVERAGE(Table2[1M Return vs Nifty]))/_xlfn.STDEV.P(Table2[1M Return vs Nifty])</f>
        <v>0.93705844058361343</v>
      </c>
      <c r="K41">
        <v>93.451272114174301</v>
      </c>
      <c r="L41">
        <f>(Table2[[#This Row],[6M Return vs Nifty]]-AVERAGE(Table2[6M Return vs Nifty]))/_xlfn.STDEV.P(Table2[6M Return vs Nifty])</f>
        <v>2.3189669356961953</v>
      </c>
      <c r="M41">
        <v>0.16664719414090001</v>
      </c>
      <c r="N41">
        <f>(Table2[[#This Row],[1W Return vs Nifty]]-AVERAGE(Table2[1W Return vs Nifty]))/_xlfn.STDEV.P(Table2[1W Return vs Nifty])</f>
        <v>-0.36360739133883291</v>
      </c>
      <c r="O41">
        <v>1227</v>
      </c>
      <c r="P41">
        <v>1086.32955056734</v>
      </c>
      <c r="Q41">
        <v>800.15988013735102</v>
      </c>
      <c r="R41">
        <v>67.440594887076799</v>
      </c>
      <c r="S41" s="2">
        <f>(Table2[[#This Row],[Close Price]]-Table2[[#This Row],[20D EMA]])/Table2[[#This Row],[20D EMA]]</f>
        <v>7.2901385493072568E-2</v>
      </c>
      <c r="T41" s="2">
        <f>(Table2[[#This Row],[Close Price]]-Table2[[#This Row],[50D EMA]])/Table2[[#This Row],[50D EMA]]</f>
        <v>0.21183300160847021</v>
      </c>
      <c r="U41" s="2">
        <f>(Table2[[#This Row],[Close Price]]-Table2[[#This Row],[200D EMA]])/Table2[[#This Row],[200D EMA]]</f>
        <v>0.64523369976263434</v>
      </c>
      <c r="V41">
        <v>0.79599877082533899</v>
      </c>
      <c r="W41">
        <v>1304.0999999999999</v>
      </c>
      <c r="X41">
        <v>1352.4</v>
      </c>
      <c r="Y41">
        <v>1277.05</v>
      </c>
      <c r="Z41">
        <v>1335</v>
      </c>
      <c r="AA41">
        <v>1277.05</v>
      </c>
      <c r="AB41">
        <v>1379</v>
      </c>
      <c r="AC41" s="2">
        <f>(Table2[[#This Row],[Close Price]]/Table2[[#This Row],[Day Low]])-1</f>
        <v>9.470132658538466E-3</v>
      </c>
      <c r="AD41" s="2">
        <f>(Table2[[#This Row],[Day High]]/Table2[[#This Row],[Close Price]])-1</f>
        <v>2.7308291237798654E-2</v>
      </c>
      <c r="AE41" s="2">
        <f>(Table2[[#This Row],[Close Price]]/Table2[[#This Row],[Current Week Low]])-1</f>
        <v>3.0852355036999457E-2</v>
      </c>
      <c r="AF41" s="2">
        <f>(Table2[[#This Row],[Current Week High]]/Table2[[#This Row],[Close Price]])-1</f>
        <v>1.4090926354969779E-2</v>
      </c>
      <c r="AG41" s="2">
        <f>(Table2[[#This Row],[Close Price]]/Table2[[#This Row],[Current Month Low]])-1</f>
        <v>3.0852355036999457E-2</v>
      </c>
      <c r="AH41" s="2">
        <f>(Table2[[#This Row],[Current Month High]]/Table2[[#This Row],[Close Price]])-1</f>
        <v>4.751414789775521E-2</v>
      </c>
      <c r="AI41">
        <v>4.7514147897755201</v>
      </c>
      <c r="AJ41">
        <v>202.31943966012099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10.79</v>
      </c>
      <c r="AO41" t="s">
        <v>10474</v>
      </c>
      <c r="AP41">
        <v>0.14133723519436001</v>
      </c>
      <c r="AQ41">
        <f>(Table2[[#This Row],[Sharpe Ratio]]-AVERAGE(Table2[Sharpe Ratio]))/_xlfn.STDEV.P(Table2[Sharpe Ratio])</f>
        <v>0.97927731663983286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4.9457813930491294</v>
      </c>
      <c r="AS41">
        <f>_xlfn.RANK.AVG(Table2[[#This Row],[1Y Return vs Nifty Z-Score]],Table2[1Y Return vs Nifty Z-Score])</f>
        <v>77</v>
      </c>
      <c r="AT41">
        <f>_xlfn.RANK.AVG(Table2[[#This Row],[6M Return vs Nifty Z-Score]],Table2[6M Return vs Nifty Z-Score])</f>
        <v>19</v>
      </c>
      <c r="AU41">
        <f>_xlfn.RANK.AVG(Table2[[#This Row],[Sharpe Ratio Z-Score]],Table2[Sharpe Ratio Z-Score])</f>
        <v>123</v>
      </c>
      <c r="AV41">
        <f>(Table2[[#This Row],[Rank 1Y]]+Table2[[#This Row],[Rank 6M]]+Table2[[#This Row],[Rank Sharpe]])/3</f>
        <v>73</v>
      </c>
    </row>
    <row r="42" spans="1:48" x14ac:dyDescent="0.3">
      <c r="A42" t="s">
        <v>1071</v>
      </c>
      <c r="B42" t="s">
        <v>1072</v>
      </c>
      <c r="C42" t="s">
        <v>10442</v>
      </c>
      <c r="D42" t="s">
        <v>806</v>
      </c>
      <c r="E42">
        <v>11751.460945224</v>
      </c>
      <c r="F42">
        <v>252.56</v>
      </c>
      <c r="G42">
        <v>214.62917734964299</v>
      </c>
      <c r="H42">
        <f>(Table2[[#This Row],[1Y Return vs Nifty]]-AVERAGE(Table2[1Y Return vs Nifty]))/_xlfn.STDEV.P(Table2[1Y Return vs Nifty])</f>
        <v>1.9113211189822841</v>
      </c>
      <c r="I42">
        <v>13.112493683997201</v>
      </c>
      <c r="J42">
        <f>(Table2[[#This Row],[1M Return vs Nifty]]-AVERAGE(Table2[1M Return vs Nifty]))/_xlfn.STDEV.P(Table2[1M Return vs Nifty])</f>
        <v>0.73765360454091466</v>
      </c>
      <c r="K42">
        <v>49.7375906305044</v>
      </c>
      <c r="L42">
        <f>(Table2[[#This Row],[6M Return vs Nifty]]-AVERAGE(Table2[6M Return vs Nifty]))/_xlfn.STDEV.P(Table2[6M Return vs Nifty])</f>
        <v>1.0889411177989008</v>
      </c>
      <c r="M42">
        <v>5.9473008843289996</v>
      </c>
      <c r="N42">
        <f>(Table2[[#This Row],[1W Return vs Nifty]]-AVERAGE(Table2[1W Return vs Nifty]))/_xlfn.STDEV.P(Table2[1W Return vs Nifty])</f>
        <v>0.69619494356702238</v>
      </c>
      <c r="O42">
        <v>238.48</v>
      </c>
      <c r="P42">
        <v>220.73456752234699</v>
      </c>
      <c r="Q42">
        <v>173.94639554700601</v>
      </c>
      <c r="R42">
        <v>65.179427028472006</v>
      </c>
      <c r="S42" s="2">
        <f>(Table2[[#This Row],[Close Price]]-Table2[[#This Row],[20D EMA]])/Table2[[#This Row],[20D EMA]]</f>
        <v>5.9040590405904113E-2</v>
      </c>
      <c r="T42" s="2">
        <f>(Table2[[#This Row],[Close Price]]-Table2[[#This Row],[50D EMA]])/Table2[[#This Row],[50D EMA]]</f>
        <v>0.14417964904582073</v>
      </c>
      <c r="U42" s="2">
        <f>(Table2[[#This Row],[Close Price]]-Table2[[#This Row],[200D EMA]])/Table2[[#This Row],[200D EMA]]</f>
        <v>0.4519415547863424</v>
      </c>
      <c r="V42">
        <v>0.77176803846173203</v>
      </c>
      <c r="W42">
        <v>251.24</v>
      </c>
      <c r="X42">
        <v>256.19</v>
      </c>
      <c r="Y42">
        <v>248.13</v>
      </c>
      <c r="Z42">
        <v>259.7</v>
      </c>
      <c r="AA42">
        <v>239.42</v>
      </c>
      <c r="AB42">
        <v>260</v>
      </c>
      <c r="AC42" s="2">
        <f>(Table2[[#This Row],[Close Price]]/Table2[[#This Row],[Day Low]])-1</f>
        <v>5.2539404553415547E-3</v>
      </c>
      <c r="AD42" s="2">
        <f>(Table2[[#This Row],[Day High]]/Table2[[#This Row],[Close Price]])-1</f>
        <v>1.4372822299651533E-2</v>
      </c>
      <c r="AE42" s="2">
        <f>(Table2[[#This Row],[Close Price]]/Table2[[#This Row],[Current Week Low]])-1</f>
        <v>1.7853544512956843E-2</v>
      </c>
      <c r="AF42" s="2">
        <f>(Table2[[#This Row],[Current Week High]]/Table2[[#This Row],[Close Price]])-1</f>
        <v>2.8270509977827096E-2</v>
      </c>
      <c r="AG42" s="2">
        <f>(Table2[[#This Row],[Close Price]]/Table2[[#This Row],[Current Month Low]])-1</f>
        <v>5.4882633029822214E-2</v>
      </c>
      <c r="AH42" s="2">
        <f>(Table2[[#This Row],[Current Month High]]/Table2[[#This Row],[Close Price]])-1</f>
        <v>2.9458346531517243E-2</v>
      </c>
      <c r="AI42">
        <v>2.9458346531517199</v>
      </c>
      <c r="AJ42">
        <v>236.52231845436299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0.15</v>
      </c>
      <c r="AM42" t="s">
        <v>10474</v>
      </c>
      <c r="AN42">
        <v>6.68</v>
      </c>
      <c r="AO42" t="s">
        <v>10474</v>
      </c>
      <c r="AP42">
        <v>0.14786698056174</v>
      </c>
      <c r="AQ42">
        <f>(Table2[[#This Row],[Sharpe Ratio]]-AVERAGE(Table2[Sharpe Ratio]))/_xlfn.STDEV.P(Table2[Sharpe Ratio])</f>
        <v>1.0528955856721511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5.4870063705612724</v>
      </c>
      <c r="AS42">
        <f>_xlfn.RANK.AVG(Table2[[#This Row],[1Y Return vs Nifty Z-Score]],Table2[1Y Return vs Nifty Z-Score])</f>
        <v>29</v>
      </c>
      <c r="AT42">
        <f>_xlfn.RANK.AVG(Table2[[#This Row],[6M Return vs Nifty Z-Score]],Table2[6M Return vs Nifty Z-Score])</f>
        <v>82</v>
      </c>
      <c r="AU42">
        <f>_xlfn.RANK.AVG(Table2[[#This Row],[Sharpe Ratio Z-Score]],Table2[Sharpe Ratio Z-Score])</f>
        <v>109</v>
      </c>
      <c r="AV42">
        <f>(Table2[[#This Row],[Rank 1Y]]+Table2[[#This Row],[Rank 6M]]+Table2[[#This Row],[Rank Sharpe]])/3</f>
        <v>73.333333333333329</v>
      </c>
    </row>
    <row r="43" spans="1:48" x14ac:dyDescent="0.3">
      <c r="A43" t="s">
        <v>107</v>
      </c>
      <c r="B43" t="s">
        <v>108</v>
      </c>
      <c r="C43" t="s">
        <v>10436</v>
      </c>
      <c r="D43" t="s">
        <v>109</v>
      </c>
      <c r="E43">
        <v>275685.15360442502</v>
      </c>
      <c r="F43">
        <v>7741.35</v>
      </c>
      <c r="G43">
        <v>86.397638152257898</v>
      </c>
      <c r="H43">
        <f>(Table2[[#This Row],[1Y Return vs Nifty]]-AVERAGE(Table2[1Y Return vs Nifty]))/_xlfn.STDEV.P(Table2[1Y Return vs Nifty])</f>
        <v>0.44397584638067811</v>
      </c>
      <c r="I43">
        <v>9.8936187821411199</v>
      </c>
      <c r="J43">
        <f>(Table2[[#This Row],[1M Return vs Nifty]]-AVERAGE(Table2[1M Return vs Nifty]))/_xlfn.STDEV.P(Table2[1M Return vs Nifty])</f>
        <v>0.46566990348909515</v>
      </c>
      <c r="K43">
        <v>79.687412729445498</v>
      </c>
      <c r="L43">
        <f>(Table2[[#This Row],[6M Return vs Nifty]]-AVERAGE(Table2[6M Return vs Nifty]))/_xlfn.STDEV.P(Table2[6M Return vs Nifty])</f>
        <v>1.9316762335061064</v>
      </c>
      <c r="M43">
        <v>1.2178108249966999</v>
      </c>
      <c r="N43">
        <f>(Table2[[#This Row],[1W Return vs Nifty]]-AVERAGE(Table2[1W Return vs Nifty]))/_xlfn.STDEV.P(Table2[1W Return vs Nifty])</f>
        <v>-0.17089118136417111</v>
      </c>
      <c r="O43">
        <v>7569.22</v>
      </c>
      <c r="P43">
        <v>7016.4056407118496</v>
      </c>
      <c r="Q43">
        <v>5368.8141243055097</v>
      </c>
      <c r="R43">
        <v>54.716345957583599</v>
      </c>
      <c r="S43" s="2">
        <f>(Table2[[#This Row],[Close Price]]-Table2[[#This Row],[20D EMA]])/Table2[[#This Row],[20D EMA]]</f>
        <v>2.2740784387294873E-2</v>
      </c>
      <c r="T43" s="2">
        <f>(Table2[[#This Row],[Close Price]]-Table2[[#This Row],[50D EMA]])/Table2[[#This Row],[50D EMA]]</f>
        <v>0.10332132952544082</v>
      </c>
      <c r="U43" s="2">
        <f>(Table2[[#This Row],[Close Price]]-Table2[[#This Row],[200D EMA]])/Table2[[#This Row],[200D EMA]]</f>
        <v>0.44191060088179029</v>
      </c>
      <c r="V43">
        <v>0.83436947091478597</v>
      </c>
      <c r="W43">
        <v>7725.1</v>
      </c>
      <c r="X43">
        <v>7824</v>
      </c>
      <c r="Y43">
        <v>7685.05</v>
      </c>
      <c r="Z43">
        <v>7934.8</v>
      </c>
      <c r="AA43">
        <v>7651.1</v>
      </c>
      <c r="AB43">
        <v>7968.7</v>
      </c>
      <c r="AC43" s="2">
        <f>(Table2[[#This Row],[Close Price]]/Table2[[#This Row],[Day Low]])-1</f>
        <v>2.1035326403542332E-3</v>
      </c>
      <c r="AD43" s="2">
        <f>(Table2[[#This Row],[Day High]]/Table2[[#This Row],[Close Price]])-1</f>
        <v>1.0676432405200664E-2</v>
      </c>
      <c r="AE43" s="2">
        <f>(Table2[[#This Row],[Close Price]]/Table2[[#This Row],[Current Week Low]])-1</f>
        <v>7.3259119979700582E-3</v>
      </c>
      <c r="AF43" s="2">
        <f>(Table2[[#This Row],[Current Week High]]/Table2[[#This Row],[Close Price]])-1</f>
        <v>2.4989181473515476E-2</v>
      </c>
      <c r="AG43" s="2">
        <f>(Table2[[#This Row],[Close Price]]/Table2[[#This Row],[Current Month Low]])-1</f>
        <v>1.1795689508698137E-2</v>
      </c>
      <c r="AH43" s="2">
        <f>(Table2[[#This Row],[Current Month High]]/Table2[[#This Row],[Close Price]])-1</f>
        <v>2.9368262641528808E-2</v>
      </c>
      <c r="AI43">
        <v>2.93682626415288</v>
      </c>
      <c r="AJ43">
        <v>138.48890942698699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0.25</v>
      </c>
      <c r="AM43" t="s">
        <v>10474</v>
      </c>
      <c r="AN43">
        <v>2.88</v>
      </c>
      <c r="AO43" t="s">
        <v>10474</v>
      </c>
      <c r="AP43">
        <v>0.193231567864832</v>
      </c>
      <c r="AQ43">
        <f>(Table2[[#This Row],[Sharpe Ratio]]-AVERAGE(Table2[Sharpe Ratio]))/_xlfn.STDEV.P(Table2[Sharpe Ratio])</f>
        <v>1.5643492802224386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4.2347800822341473</v>
      </c>
      <c r="AS43">
        <f>_xlfn.RANK.AVG(Table2[[#This Row],[1Y Return vs Nifty Z-Score]],Table2[1Y Return vs Nifty Z-Score])</f>
        <v>151</v>
      </c>
      <c r="AT43">
        <f>_xlfn.RANK.AVG(Table2[[#This Row],[6M Return vs Nifty Z-Score]],Table2[6M Return vs Nifty Z-Score])</f>
        <v>31</v>
      </c>
      <c r="AU43">
        <f>_xlfn.RANK.AVG(Table2[[#This Row],[Sharpe Ratio Z-Score]],Table2[Sharpe Ratio Z-Score])</f>
        <v>41</v>
      </c>
      <c r="AV43">
        <f>(Table2[[#This Row],[Rank 1Y]]+Table2[[#This Row],[Rank 6M]]+Table2[[#This Row],[Rank Sharpe]])/3</f>
        <v>74.333333333333329</v>
      </c>
    </row>
    <row r="44" spans="1:48" x14ac:dyDescent="0.3">
      <c r="A44" t="s">
        <v>419</v>
      </c>
      <c r="B44" t="s">
        <v>420</v>
      </c>
      <c r="C44" t="s">
        <v>10438</v>
      </c>
      <c r="D44" t="s">
        <v>103</v>
      </c>
      <c r="E44">
        <v>56203.930592850003</v>
      </c>
      <c r="F44">
        <v>143.02000000000001</v>
      </c>
      <c r="G44">
        <v>178.612602810704</v>
      </c>
      <c r="H44">
        <f>(Table2[[#This Row],[1Y Return vs Nifty]]-AVERAGE(Table2[1Y Return vs Nifty]))/_xlfn.STDEV.P(Table2[1Y Return vs Nifty])</f>
        <v>1.4991857682269125</v>
      </c>
      <c r="I44">
        <v>1.0920592170068799</v>
      </c>
      <c r="J44">
        <f>(Table2[[#This Row],[1M Return vs Nifty]]-AVERAGE(Table2[1M Return vs Nifty]))/_xlfn.STDEV.P(Table2[1M Return vs Nifty])</f>
        <v>-0.27803117795799215</v>
      </c>
      <c r="K44">
        <v>38.324745078240298</v>
      </c>
      <c r="L44">
        <f>(Table2[[#This Row],[6M Return vs Nifty]]-AVERAGE(Table2[6M Return vs Nifty]))/_xlfn.STDEV.P(Table2[6M Return vs Nifty])</f>
        <v>0.76780379400238274</v>
      </c>
      <c r="M44">
        <v>6.5578926918555496</v>
      </c>
      <c r="N44">
        <f>(Table2[[#This Row],[1W Return vs Nifty]]-AVERAGE(Table2[1W Return vs Nifty]))/_xlfn.STDEV.P(Table2[1W Return vs Nifty])</f>
        <v>0.80813844649462419</v>
      </c>
      <c r="O44">
        <v>135.15</v>
      </c>
      <c r="P44">
        <v>133.059300880846</v>
      </c>
      <c r="Q44">
        <v>110.307041743852</v>
      </c>
      <c r="R44">
        <v>78.018900781012306</v>
      </c>
      <c r="S44" s="2">
        <f>(Table2[[#This Row],[Close Price]]-Table2[[#This Row],[20D EMA]])/Table2[[#This Row],[20D EMA]]</f>
        <v>5.8231594524602324E-2</v>
      </c>
      <c r="T44" s="2">
        <f>(Table2[[#This Row],[Close Price]]-Table2[[#This Row],[50D EMA]])/Table2[[#This Row],[50D EMA]]</f>
        <v>7.4859097058339236E-2</v>
      </c>
      <c r="U44" s="2">
        <f>(Table2[[#This Row],[Close Price]]-Table2[[#This Row],[200D EMA]])/Table2[[#This Row],[200D EMA]]</f>
        <v>0.29656273741899419</v>
      </c>
      <c r="V44">
        <v>0.89388860012953897</v>
      </c>
      <c r="W44">
        <v>143.01</v>
      </c>
      <c r="X44">
        <v>149</v>
      </c>
      <c r="Y44">
        <v>142</v>
      </c>
      <c r="Z44">
        <v>147.5</v>
      </c>
      <c r="AA44">
        <v>130.51</v>
      </c>
      <c r="AB44">
        <v>147.5</v>
      </c>
      <c r="AC44" s="2">
        <f>(Table2[[#This Row],[Close Price]]/Table2[[#This Row],[Day Low]])-1</f>
        <v>6.9925180057550662E-5</v>
      </c>
      <c r="AD44" s="2">
        <f>(Table2[[#This Row],[Day High]]/Table2[[#This Row],[Close Price]])-1</f>
        <v>4.1812333939309054E-2</v>
      </c>
      <c r="AE44" s="2">
        <f>(Table2[[#This Row],[Close Price]]/Table2[[#This Row],[Current Week Low]])-1</f>
        <v>7.1830985915493084E-3</v>
      </c>
      <c r="AF44" s="2">
        <f>(Table2[[#This Row],[Current Week High]]/Table2[[#This Row],[Close Price]])-1</f>
        <v>3.1324290309047598E-2</v>
      </c>
      <c r="AG44" s="2">
        <f>(Table2[[#This Row],[Close Price]]/Table2[[#This Row],[Current Month Low]])-1</f>
        <v>9.5854723775955941E-2</v>
      </c>
      <c r="AH44" s="2">
        <f>(Table2[[#This Row],[Current Month High]]/Table2[[#This Row],[Close Price]])-1</f>
        <v>3.1324290309047598E-2</v>
      </c>
      <c r="AI44">
        <v>19.214095930639001</v>
      </c>
      <c r="AJ44">
        <v>216.41592920353901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0.03</v>
      </c>
      <c r="AM44" t="s">
        <v>10474</v>
      </c>
      <c r="AN44">
        <v>8.1199999999999992</v>
      </c>
      <c r="AO44" t="s">
        <v>10474</v>
      </c>
      <c r="AP44">
        <v>0.17931995651156399</v>
      </c>
      <c r="AQ44">
        <f>(Table2[[#This Row],[Sharpe Ratio]]-AVERAGE(Table2[Sharpe Ratio]))/_xlfn.STDEV.P(Table2[Sharpe Ratio])</f>
        <v>1.4075056837792788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4.2046025145452059</v>
      </c>
      <c r="AS44">
        <f>_xlfn.RANK.AVG(Table2[[#This Row],[1Y Return vs Nifty Z-Score]],Table2[1Y Return vs Nifty Z-Score])</f>
        <v>48</v>
      </c>
      <c r="AT44">
        <f>_xlfn.RANK.AVG(Table2[[#This Row],[6M Return vs Nifty Z-Score]],Table2[6M Return vs Nifty Z-Score])</f>
        <v>114</v>
      </c>
      <c r="AU44">
        <f>_xlfn.RANK.AVG(Table2[[#This Row],[Sharpe Ratio Z-Score]],Table2[Sharpe Ratio Z-Score])</f>
        <v>62</v>
      </c>
      <c r="AV44">
        <f>(Table2[[#This Row],[Rank 1Y]]+Table2[[#This Row],[Rank 6M]]+Table2[[#This Row],[Rank Sharpe]])/3</f>
        <v>74.666666666666671</v>
      </c>
    </row>
    <row r="45" spans="1:48" x14ac:dyDescent="0.3">
      <c r="A45" t="s">
        <v>1368</v>
      </c>
      <c r="B45" t="s">
        <v>1369</v>
      </c>
      <c r="C45" t="s">
        <v>10434</v>
      </c>
      <c r="D45" t="s">
        <v>46</v>
      </c>
      <c r="E45">
        <v>7802.5920652799996</v>
      </c>
      <c r="F45">
        <v>454.2</v>
      </c>
      <c r="G45">
        <v>152.28948547099799</v>
      </c>
      <c r="H45">
        <f>(Table2[[#This Row],[1Y Return vs Nifty]]-AVERAGE(Table2[1Y Return vs Nifty]))/_xlfn.STDEV.P(Table2[1Y Return vs Nifty])</f>
        <v>1.1979720260359226</v>
      </c>
      <c r="I45">
        <v>4.4143498318813297</v>
      </c>
      <c r="J45">
        <f>(Table2[[#This Row],[1M Return vs Nifty]]-AVERAGE(Table2[1M Return vs Nifty]))/_xlfn.STDEV.P(Table2[1M Return vs Nifty])</f>
        <v>2.6907901067610065E-3</v>
      </c>
      <c r="K45">
        <v>41.548310789300103</v>
      </c>
      <c r="L45">
        <f>(Table2[[#This Row],[6M Return vs Nifty]]-AVERAGE(Table2[6M Return vs Nifty]))/_xlfn.STDEV.P(Table2[6M Return vs Nifty])</f>
        <v>0.85850924171840826</v>
      </c>
      <c r="M45">
        <v>-10.1783643638437</v>
      </c>
      <c r="N45">
        <f>(Table2[[#This Row],[1W Return vs Nifty]]-AVERAGE(Table2[1W Return vs Nifty]))/_xlfn.STDEV.P(Table2[1W Return vs Nifty])</f>
        <v>-2.2602211639973691</v>
      </c>
      <c r="O45">
        <v>489.77</v>
      </c>
      <c r="P45">
        <v>443.78393303169997</v>
      </c>
      <c r="Q45">
        <v>337.75515532435003</v>
      </c>
      <c r="R45">
        <v>33.833499295326099</v>
      </c>
      <c r="S45" s="2">
        <f>(Table2[[#This Row],[Close Price]]-Table2[[#This Row],[20D EMA]])/Table2[[#This Row],[20D EMA]]</f>
        <v>-7.2625926455274908E-2</v>
      </c>
      <c r="T45" s="2">
        <f>(Table2[[#This Row],[Close Price]]-Table2[[#This Row],[50D EMA]])/Table2[[#This Row],[50D EMA]]</f>
        <v>2.3471032169062291E-2</v>
      </c>
      <c r="U45" s="2">
        <f>(Table2[[#This Row],[Close Price]]-Table2[[#This Row],[200D EMA]])/Table2[[#This Row],[200D EMA]]</f>
        <v>0.3447611171584537</v>
      </c>
      <c r="V45">
        <v>2.1449387839938798</v>
      </c>
      <c r="W45">
        <v>457.05</v>
      </c>
      <c r="X45">
        <v>489.9</v>
      </c>
      <c r="Y45">
        <v>445.55</v>
      </c>
      <c r="Z45">
        <v>484.35</v>
      </c>
      <c r="AA45">
        <v>445.55</v>
      </c>
      <c r="AB45">
        <v>589.95000000000005</v>
      </c>
      <c r="AC45" s="2">
        <f>(Table2[[#This Row],[Close Price]]/Table2[[#This Row],[Day Low]])-1</f>
        <v>-6.2356416147030247E-3</v>
      </c>
      <c r="AD45" s="2">
        <f>(Table2[[#This Row],[Day High]]/Table2[[#This Row],[Close Price]])-1</f>
        <v>7.8599735799207426E-2</v>
      </c>
      <c r="AE45" s="2">
        <f>(Table2[[#This Row],[Close Price]]/Table2[[#This Row],[Current Week Low]])-1</f>
        <v>1.9414207159690111E-2</v>
      </c>
      <c r="AF45" s="2">
        <f>(Table2[[#This Row],[Current Week High]]/Table2[[#This Row],[Close Price]])-1</f>
        <v>6.6380449141347553E-2</v>
      </c>
      <c r="AG45" s="2">
        <f>(Table2[[#This Row],[Close Price]]/Table2[[#This Row],[Current Month Low]])-1</f>
        <v>1.9414207159690111E-2</v>
      </c>
      <c r="AH45" s="2">
        <f>(Table2[[#This Row],[Current Month High]]/Table2[[#This Row],[Close Price]])-1</f>
        <v>0.29887714663143994</v>
      </c>
      <c r="AI45">
        <v>29.8877146631439</v>
      </c>
      <c r="AJ45">
        <v>178.05325987144101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0.16</v>
      </c>
      <c r="AM45" t="s">
        <v>10474</v>
      </c>
      <c r="AN45">
        <v>-5.0599999999999996</v>
      </c>
      <c r="AO45" t="s">
        <v>10475</v>
      </c>
      <c r="AP45">
        <v>0.18427165009584601</v>
      </c>
      <c r="AQ45">
        <f>(Table2[[#This Row],[Sharpe Ratio]]-AVERAGE(Table2[Sharpe Ratio]))/_xlfn.STDEV.P(Table2[Sharpe Ratio])</f>
        <v>1.4633325330580194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1.2622834269217424</v>
      </c>
      <c r="AS45">
        <f>_xlfn.RANK.AVG(Table2[[#This Row],[1Y Return vs Nifty Z-Score]],Table2[1Y Return vs Nifty Z-Score])</f>
        <v>71</v>
      </c>
      <c r="AT45">
        <f>_xlfn.RANK.AVG(Table2[[#This Row],[6M Return vs Nifty Z-Score]],Table2[6M Return vs Nifty Z-Score])</f>
        <v>101</v>
      </c>
      <c r="AU45">
        <f>_xlfn.RANK.AVG(Table2[[#This Row],[Sharpe Ratio Z-Score]],Table2[Sharpe Ratio Z-Score])</f>
        <v>57</v>
      </c>
      <c r="AV45">
        <f>(Table2[[#This Row],[Rank 1Y]]+Table2[[#This Row],[Rank 6M]]+Table2[[#This Row],[Rank Sharpe]])/3</f>
        <v>76.333333333333329</v>
      </c>
    </row>
    <row r="46" spans="1:48" x14ac:dyDescent="0.3">
      <c r="A46" t="s">
        <v>864</v>
      </c>
      <c r="B46" t="s">
        <v>865</v>
      </c>
      <c r="C46" t="s">
        <v>10436</v>
      </c>
      <c r="D46" t="s">
        <v>866</v>
      </c>
      <c r="E46">
        <v>17387.869117524999</v>
      </c>
      <c r="F46">
        <v>1461.05</v>
      </c>
      <c r="G46">
        <v>115.24931339534101</v>
      </c>
      <c r="H46">
        <f>(Table2[[#This Row],[1Y Return vs Nifty]]-AVERAGE(Table2[1Y Return vs Nifty]))/_xlfn.STDEV.P(Table2[1Y Return vs Nifty])</f>
        <v>0.77412371436663852</v>
      </c>
      <c r="I46">
        <v>-3.9776888527411698</v>
      </c>
      <c r="J46">
        <f>(Table2[[#This Row],[1M Return vs Nifty]]-AVERAGE(Table2[1M Return vs Nifty]))/_xlfn.STDEV.P(Table2[1M Return vs Nifty])</f>
        <v>-0.70640720543743607</v>
      </c>
      <c r="K46">
        <v>47.977829328082599</v>
      </c>
      <c r="L46">
        <f>(Table2[[#This Row],[6M Return vs Nifty]]-AVERAGE(Table2[6M Return vs Nifty]))/_xlfn.STDEV.P(Table2[6M Return vs Nifty])</f>
        <v>1.039424541709925</v>
      </c>
      <c r="M46">
        <v>-9.8829772034738902E-2</v>
      </c>
      <c r="N46">
        <f>(Table2[[#This Row],[1W Return vs Nifty]]-AVERAGE(Table2[1W Return vs Nifty]))/_xlfn.STDEV.P(Table2[1W Return vs Nifty])</f>
        <v>-0.41227889523712469</v>
      </c>
      <c r="O46">
        <v>1481.01</v>
      </c>
      <c r="P46">
        <v>1450.53856582767</v>
      </c>
      <c r="Q46">
        <v>1168.2815594224701</v>
      </c>
      <c r="R46">
        <v>41.586228231634301</v>
      </c>
      <c r="S46" s="2">
        <f>(Table2[[#This Row],[Close Price]]-Table2[[#This Row],[20D EMA]])/Table2[[#This Row],[20D EMA]]</f>
        <v>-1.3477289147271143E-2</v>
      </c>
      <c r="T46" s="2">
        <f>(Table2[[#This Row],[Close Price]]-Table2[[#This Row],[50D EMA]])/Table2[[#This Row],[50D EMA]]</f>
        <v>7.2465733900236948E-3</v>
      </c>
      <c r="U46" s="2">
        <f>(Table2[[#This Row],[Close Price]]-Table2[[#This Row],[200D EMA]])/Table2[[#This Row],[200D EMA]]</f>
        <v>0.25059750213147031</v>
      </c>
      <c r="V46">
        <v>1.09279168847297</v>
      </c>
      <c r="W46">
        <v>1435</v>
      </c>
      <c r="X46">
        <v>1476.95</v>
      </c>
      <c r="Y46">
        <v>1456</v>
      </c>
      <c r="Z46">
        <v>1498</v>
      </c>
      <c r="AA46">
        <v>1451.2</v>
      </c>
      <c r="AB46">
        <v>1603</v>
      </c>
      <c r="AC46" s="2">
        <f>(Table2[[#This Row],[Close Price]]/Table2[[#This Row],[Day Low]])-1</f>
        <v>1.8153310104529474E-2</v>
      </c>
      <c r="AD46" s="2">
        <f>(Table2[[#This Row],[Day High]]/Table2[[#This Row],[Close Price]])-1</f>
        <v>1.0882584442695409E-2</v>
      </c>
      <c r="AE46" s="2">
        <f>(Table2[[#This Row],[Close Price]]/Table2[[#This Row],[Current Week Low]])-1</f>
        <v>3.4684065934065256E-3</v>
      </c>
      <c r="AF46" s="2">
        <f>(Table2[[#This Row],[Current Week High]]/Table2[[#This Row],[Close Price]])-1</f>
        <v>2.5290031141987024E-2</v>
      </c>
      <c r="AG46" s="2">
        <f>(Table2[[#This Row],[Close Price]]/Table2[[#This Row],[Current Month Low]])-1</f>
        <v>6.7874862183019413E-3</v>
      </c>
      <c r="AH46" s="2">
        <f>(Table2[[#This Row],[Current Month High]]/Table2[[#This Row],[Close Price]])-1</f>
        <v>9.7156154820163598E-2</v>
      </c>
      <c r="AI46">
        <v>16.012456794770799</v>
      </c>
      <c r="AJ46">
        <v>155.80845662260299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-0.06</v>
      </c>
      <c r="AM46" t="s">
        <v>10475</v>
      </c>
      <c r="AN46">
        <v>-3.82</v>
      </c>
      <c r="AO46" t="s">
        <v>10475</v>
      </c>
      <c r="AP46">
        <v>0.19184254688930999</v>
      </c>
      <c r="AQ46">
        <f>(Table2[[#This Row],[Sharpe Ratio]]-AVERAGE(Table2[Sharpe Ratio]))/_xlfn.STDEV.P(Table2[Sharpe Ratio])</f>
        <v>1.5486890493689738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2.2435512047709767</v>
      </c>
      <c r="AS46">
        <f>_xlfn.RANK.AVG(Table2[[#This Row],[1Y Return vs Nifty Z-Score]],Table2[1Y Return vs Nifty Z-Score])</f>
        <v>105</v>
      </c>
      <c r="AT46">
        <f>_xlfn.RANK.AVG(Table2[[#This Row],[6M Return vs Nifty Z-Score]],Table2[6M Return vs Nifty Z-Score])</f>
        <v>84</v>
      </c>
      <c r="AU46">
        <f>_xlfn.RANK.AVG(Table2[[#This Row],[Sharpe Ratio Z-Score]],Table2[Sharpe Ratio Z-Score])</f>
        <v>43</v>
      </c>
      <c r="AV46">
        <f>(Table2[[#This Row],[Rank 1Y]]+Table2[[#This Row],[Rank 6M]]+Table2[[#This Row],[Rank Sharpe]])/3</f>
        <v>77.333333333333329</v>
      </c>
    </row>
    <row r="47" spans="1:48" x14ac:dyDescent="0.3">
      <c r="A47" t="s">
        <v>162</v>
      </c>
      <c r="B47" t="s">
        <v>163</v>
      </c>
      <c r="C47" t="s">
        <v>10431</v>
      </c>
      <c r="D47" t="s">
        <v>117</v>
      </c>
      <c r="E47">
        <v>159994.69024</v>
      </c>
      <c r="F47">
        <v>607.6</v>
      </c>
      <c r="G47">
        <v>238.72933395579099</v>
      </c>
      <c r="H47">
        <f>(Table2[[#This Row],[1Y Return vs Nifty]]-AVERAGE(Table2[1Y Return vs Nifty]))/_xlfn.STDEV.P(Table2[1Y Return vs Nifty])</f>
        <v>2.1870976641780446</v>
      </c>
      <c r="I47">
        <v>11.4352813713312</v>
      </c>
      <c r="J47">
        <f>(Table2[[#This Row],[1M Return vs Nifty]]-AVERAGE(Table2[1M Return vs Nifty]))/_xlfn.STDEV.P(Table2[1M Return vs Nifty])</f>
        <v>0.59593501461201148</v>
      </c>
      <c r="K47">
        <v>26.594928924055701</v>
      </c>
      <c r="L47">
        <f>(Table2[[#This Row],[6M Return vs Nifty]]-AVERAGE(Table2[6M Return vs Nifty]))/_xlfn.STDEV.P(Table2[6M Return vs Nifty])</f>
        <v>0.43774747709789918</v>
      </c>
      <c r="M47">
        <v>8.6570401781519095</v>
      </c>
      <c r="N47">
        <f>(Table2[[#This Row],[1W Return vs Nifty]]-AVERAGE(Table2[1W Return vs Nifty]))/_xlfn.STDEV.P(Table2[1W Return vs Nifty])</f>
        <v>1.192987898912911</v>
      </c>
      <c r="O47">
        <v>543.80999999999995</v>
      </c>
      <c r="P47">
        <v>523.19756159439498</v>
      </c>
      <c r="Q47">
        <v>429.44763733069999</v>
      </c>
      <c r="R47">
        <v>81.223158035832498</v>
      </c>
      <c r="S47" s="2">
        <f>(Table2[[#This Row],[Close Price]]-Table2[[#This Row],[20D EMA]])/Table2[[#This Row],[20D EMA]]</f>
        <v>0.11730199885989608</v>
      </c>
      <c r="T47" s="2">
        <f>(Table2[[#This Row],[Close Price]]-Table2[[#This Row],[50D EMA]])/Table2[[#This Row],[50D EMA]]</f>
        <v>0.16132039711423082</v>
      </c>
      <c r="U47" s="2">
        <f>(Table2[[#This Row],[Close Price]]-Table2[[#This Row],[200D EMA]])/Table2[[#This Row],[200D EMA]]</f>
        <v>0.41484070974667447</v>
      </c>
      <c r="V47">
        <v>0.80789642017258101</v>
      </c>
      <c r="W47">
        <v>600.70000000000005</v>
      </c>
      <c r="X47">
        <v>619.20000000000005</v>
      </c>
      <c r="Y47">
        <v>582</v>
      </c>
      <c r="Z47">
        <v>615.54999999999995</v>
      </c>
      <c r="AA47">
        <v>526.25</v>
      </c>
      <c r="AB47">
        <v>615.54999999999995</v>
      </c>
      <c r="AC47" s="2">
        <f>(Table2[[#This Row],[Close Price]]/Table2[[#This Row],[Day Low]])-1</f>
        <v>1.1486598967870743E-2</v>
      </c>
      <c r="AD47" s="2">
        <f>(Table2[[#This Row],[Day High]]/Table2[[#This Row],[Close Price]])-1</f>
        <v>1.9091507570770272E-2</v>
      </c>
      <c r="AE47" s="2">
        <f>(Table2[[#This Row],[Close Price]]/Table2[[#This Row],[Current Week Low]])-1</f>
        <v>4.3986254295532712E-2</v>
      </c>
      <c r="AF47" s="2">
        <f>(Table2[[#This Row],[Current Week High]]/Table2[[#This Row],[Close Price]])-1</f>
        <v>1.3084265964450115E-2</v>
      </c>
      <c r="AG47" s="2">
        <f>(Table2[[#This Row],[Close Price]]/Table2[[#This Row],[Current Month Low]])-1</f>
        <v>0.15458432304038006</v>
      </c>
      <c r="AH47" s="2">
        <f>(Table2[[#This Row],[Current Month High]]/Table2[[#This Row],[Close Price]])-1</f>
        <v>1.3084265964450115E-2</v>
      </c>
      <c r="AI47">
        <v>1.3084265964450099</v>
      </c>
      <c r="AJ47">
        <v>281.77819666980798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0.26</v>
      </c>
      <c r="AM47" t="s">
        <v>10474</v>
      </c>
      <c r="AN47">
        <v>19.91</v>
      </c>
      <c r="AO47" t="s">
        <v>10474</v>
      </c>
      <c r="AP47">
        <v>0.189169229884629</v>
      </c>
      <c r="AQ47">
        <f>(Table2[[#This Row],[Sharpe Ratio]]-AVERAGE(Table2[Sharpe Ratio]))/_xlfn.STDEV.P(Table2[Sharpe Ratio])</f>
        <v>1.5185492874967215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5.932317342297587</v>
      </c>
      <c r="AS47">
        <f>_xlfn.RANK.AVG(Table2[[#This Row],[1Y Return vs Nifty Z-Score]],Table2[1Y Return vs Nifty Z-Score])</f>
        <v>21</v>
      </c>
      <c r="AT47">
        <f>_xlfn.RANK.AVG(Table2[[#This Row],[6M Return vs Nifty Z-Score]],Table2[6M Return vs Nifty Z-Score])</f>
        <v>167</v>
      </c>
      <c r="AU47">
        <f>_xlfn.RANK.AVG(Table2[[#This Row],[Sharpe Ratio Z-Score]],Table2[Sharpe Ratio Z-Score])</f>
        <v>49</v>
      </c>
      <c r="AV47">
        <f>(Table2[[#This Row],[Rank 1Y]]+Table2[[#This Row],[Rank 6M]]+Table2[[#This Row],[Rank Sharpe]])/3</f>
        <v>79</v>
      </c>
    </row>
    <row r="48" spans="1:48" x14ac:dyDescent="0.3">
      <c r="A48" t="s">
        <v>745</v>
      </c>
      <c r="B48" t="s">
        <v>746</v>
      </c>
      <c r="C48" t="s">
        <v>10434</v>
      </c>
      <c r="D48" t="s">
        <v>46</v>
      </c>
      <c r="E48">
        <v>21123.898453260001</v>
      </c>
      <c r="F48">
        <v>336.45</v>
      </c>
      <c r="G48">
        <v>141.415374928136</v>
      </c>
      <c r="H48">
        <f>(Table2[[#This Row],[1Y Return vs Nifty]]-AVERAGE(Table2[1Y Return vs Nifty]))/_xlfn.STDEV.P(Table2[1Y Return vs Nifty])</f>
        <v>1.0735402770396412</v>
      </c>
      <c r="I48">
        <v>-1.9501873748580101</v>
      </c>
      <c r="J48">
        <f>(Table2[[#This Row],[1M Return vs Nifty]]-AVERAGE(Table2[1M Return vs Nifty]))/_xlfn.STDEV.P(Table2[1M Return vs Nifty])</f>
        <v>-0.53509040293457466</v>
      </c>
      <c r="K48">
        <v>79.763995806650698</v>
      </c>
      <c r="L48">
        <f>(Table2[[#This Row],[6M Return vs Nifty]]-AVERAGE(Table2[6M Return vs Nifty]))/_xlfn.STDEV.P(Table2[6M Return vs Nifty])</f>
        <v>1.9338311460867732</v>
      </c>
      <c r="M48">
        <v>5.1700686692244302</v>
      </c>
      <c r="N48">
        <f>(Table2[[#This Row],[1W Return vs Nifty]]-AVERAGE(Table2[1W Return vs Nifty]))/_xlfn.STDEV.P(Table2[1W Return vs Nifty])</f>
        <v>0.55370024305762899</v>
      </c>
      <c r="O48">
        <v>323.25</v>
      </c>
      <c r="P48">
        <v>299.90829173063997</v>
      </c>
      <c r="Q48">
        <v>232.40725172930101</v>
      </c>
      <c r="R48">
        <v>62.080739288136598</v>
      </c>
      <c r="S48" s="2">
        <f>(Table2[[#This Row],[Close Price]]-Table2[[#This Row],[20D EMA]])/Table2[[#This Row],[20D EMA]]</f>
        <v>4.0835266821345674E-2</v>
      </c>
      <c r="T48" s="2">
        <f>(Table2[[#This Row],[Close Price]]-Table2[[#This Row],[50D EMA]])/Table2[[#This Row],[50D EMA]]</f>
        <v>0.12184294091535032</v>
      </c>
      <c r="U48" s="2">
        <f>(Table2[[#This Row],[Close Price]]-Table2[[#This Row],[200D EMA]])/Table2[[#This Row],[200D EMA]]</f>
        <v>0.44767427649755076</v>
      </c>
      <c r="V48">
        <v>0.99607311488024497</v>
      </c>
      <c r="W48">
        <v>333.05</v>
      </c>
      <c r="X48">
        <v>348.45</v>
      </c>
      <c r="Y48">
        <v>334</v>
      </c>
      <c r="Z48">
        <v>344</v>
      </c>
      <c r="AA48">
        <v>315.55</v>
      </c>
      <c r="AB48">
        <v>347.6</v>
      </c>
      <c r="AC48" s="2">
        <f>(Table2[[#This Row],[Close Price]]/Table2[[#This Row],[Day Low]])-1</f>
        <v>1.0208677375769248E-2</v>
      </c>
      <c r="AD48" s="2">
        <f>(Table2[[#This Row],[Day High]]/Table2[[#This Row],[Close Price]])-1</f>
        <v>3.5666518056174823E-2</v>
      </c>
      <c r="AE48" s="2">
        <f>(Table2[[#This Row],[Close Price]]/Table2[[#This Row],[Current Week Low]])-1</f>
        <v>7.3353293413174203E-3</v>
      </c>
      <c r="AF48" s="2">
        <f>(Table2[[#This Row],[Current Week High]]/Table2[[#This Row],[Close Price]])-1</f>
        <v>2.2440184277009889E-2</v>
      </c>
      <c r="AG48" s="2">
        <f>(Table2[[#This Row],[Close Price]]/Table2[[#This Row],[Current Month Low]])-1</f>
        <v>6.6233560450007944E-2</v>
      </c>
      <c r="AH48" s="2">
        <f>(Table2[[#This Row],[Current Month High]]/Table2[[#This Row],[Close Price]])-1</f>
        <v>3.3140139693862425E-2</v>
      </c>
      <c r="AI48">
        <v>3.3140139693862398</v>
      </c>
      <c r="AJ48">
        <v>168.94484412470001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0.24</v>
      </c>
      <c r="AM48" t="s">
        <v>10474</v>
      </c>
      <c r="AN48">
        <v>3.11</v>
      </c>
      <c r="AO48" t="s">
        <v>10474</v>
      </c>
      <c r="AP48">
        <v>0.138706827352782</v>
      </c>
      <c r="AQ48">
        <f>(Table2[[#This Row],[Sharpe Ratio]]-AVERAGE(Table2[Sharpe Ratio]))/_xlfn.STDEV.P(Table2[Sharpe Ratio])</f>
        <v>0.9496213252877983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3.9756025885372672</v>
      </c>
      <c r="AS48">
        <f>_xlfn.RANK.AVG(Table2[[#This Row],[1Y Return vs Nifty Z-Score]],Table2[1Y Return vs Nifty Z-Score])</f>
        <v>78</v>
      </c>
      <c r="AT48">
        <f>_xlfn.RANK.AVG(Table2[[#This Row],[6M Return vs Nifty Z-Score]],Table2[6M Return vs Nifty Z-Score])</f>
        <v>30</v>
      </c>
      <c r="AU48">
        <f>_xlfn.RANK.AVG(Table2[[#This Row],[Sharpe Ratio Z-Score]],Table2[Sharpe Ratio Z-Score])</f>
        <v>131</v>
      </c>
      <c r="AV48">
        <f>(Table2[[#This Row],[Rank 1Y]]+Table2[[#This Row],[Rank 6M]]+Table2[[#This Row],[Rank Sharpe]])/3</f>
        <v>79.666666666666671</v>
      </c>
    </row>
    <row r="49" spans="1:48" x14ac:dyDescent="0.3">
      <c r="A49" t="s">
        <v>1437</v>
      </c>
      <c r="B49" t="s">
        <v>1438</v>
      </c>
      <c r="C49" t="s">
        <v>10435</v>
      </c>
      <c r="D49" t="s">
        <v>189</v>
      </c>
      <c r="E49">
        <v>7061.4348765300001</v>
      </c>
      <c r="F49">
        <v>2460.1</v>
      </c>
      <c r="G49">
        <v>171.273632863671</v>
      </c>
      <c r="H49">
        <f>(Table2[[#This Row],[1Y Return vs Nifty]]-AVERAGE(Table2[1Y Return vs Nifty]))/_xlfn.STDEV.P(Table2[1Y Return vs Nifty])</f>
        <v>1.4152064061686604</v>
      </c>
      <c r="I49">
        <v>50.744789043238299</v>
      </c>
      <c r="J49">
        <f>(Table2[[#This Row],[1M Return vs Nifty]]-AVERAGE(Table2[1M Return vs Nifty]))/_xlfn.STDEV.P(Table2[1M Return vs Nifty])</f>
        <v>3.9174512925404228</v>
      </c>
      <c r="K49">
        <v>57.847830925487898</v>
      </c>
      <c r="L49">
        <f>(Table2[[#This Row],[6M Return vs Nifty]]-AVERAGE(Table2[6M Return vs Nifty]))/_xlfn.STDEV.P(Table2[6M Return vs Nifty])</f>
        <v>1.3171489605976667</v>
      </c>
      <c r="M49">
        <v>16.442109404524999</v>
      </c>
      <c r="N49">
        <f>(Table2[[#This Row],[1W Return vs Nifty]]-AVERAGE(Table2[1W Return vs Nifty]))/_xlfn.STDEV.P(Table2[1W Return vs Nifty])</f>
        <v>2.620271902713085</v>
      </c>
      <c r="O49">
        <v>2146.16</v>
      </c>
      <c r="P49">
        <v>1849.87804544041</v>
      </c>
      <c r="Q49">
        <v>1430.5402734549</v>
      </c>
      <c r="R49">
        <v>69.8672794159137</v>
      </c>
      <c r="S49" s="2">
        <f>(Table2[[#This Row],[Close Price]]-Table2[[#This Row],[20D EMA]])/Table2[[#This Row],[20D EMA]]</f>
        <v>0.1462798672978716</v>
      </c>
      <c r="T49" s="2">
        <f>(Table2[[#This Row],[Close Price]]-Table2[[#This Row],[50D EMA]])/Table2[[#This Row],[50D EMA]]</f>
        <v>0.32987145074977697</v>
      </c>
      <c r="U49" s="2">
        <f>(Table2[[#This Row],[Close Price]]-Table2[[#This Row],[200D EMA]])/Table2[[#This Row],[200D EMA]]</f>
        <v>0.71969992432202456</v>
      </c>
      <c r="V49">
        <v>1.9900816947372799</v>
      </c>
      <c r="W49">
        <v>2405.0500000000002</v>
      </c>
      <c r="X49">
        <v>2479.9499999999998</v>
      </c>
      <c r="Y49">
        <v>2424.4499999999998</v>
      </c>
      <c r="Z49">
        <v>2581.5500000000002</v>
      </c>
      <c r="AA49">
        <v>2145.6999999999998</v>
      </c>
      <c r="AB49">
        <v>2657.85</v>
      </c>
      <c r="AC49" s="2">
        <f>(Table2[[#This Row],[Close Price]]/Table2[[#This Row],[Day Low]])-1</f>
        <v>2.2889337020020273E-2</v>
      </c>
      <c r="AD49" s="2">
        <f>(Table2[[#This Row],[Day High]]/Table2[[#This Row],[Close Price]])-1</f>
        <v>8.06877769196368E-3</v>
      </c>
      <c r="AE49" s="2">
        <f>(Table2[[#This Row],[Close Price]]/Table2[[#This Row],[Current Week Low]])-1</f>
        <v>1.470436593866653E-2</v>
      </c>
      <c r="AF49" s="2">
        <f>(Table2[[#This Row],[Current Week High]]/Table2[[#This Row],[Close Price]])-1</f>
        <v>4.9367911873501091E-2</v>
      </c>
      <c r="AG49" s="2">
        <f>(Table2[[#This Row],[Close Price]]/Table2[[#This Row],[Current Month Low]])-1</f>
        <v>0.14652560935825143</v>
      </c>
      <c r="AH49" s="2">
        <f>(Table2[[#This Row],[Current Month High]]/Table2[[#This Row],[Close Price]])-1</f>
        <v>8.038291126376973E-2</v>
      </c>
      <c r="AI49">
        <v>8.0382911263769703</v>
      </c>
      <c r="AJ49">
        <v>205.60248447204901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0.32</v>
      </c>
      <c r="AM49" t="s">
        <v>10474</v>
      </c>
      <c r="AN49">
        <v>35.17</v>
      </c>
      <c r="AO49" t="s">
        <v>10474</v>
      </c>
      <c r="AP49">
        <v>0.14256588810971901</v>
      </c>
      <c r="AQ49">
        <f>(Table2[[#This Row],[Sharpe Ratio]]-AVERAGE(Table2[Sharpe Ratio]))/_xlfn.STDEV.P(Table2[Sharpe Ratio])</f>
        <v>0.99312951083443357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10.263208072854269</v>
      </c>
      <c r="AS49">
        <f>_xlfn.RANK.AVG(Table2[[#This Row],[1Y Return vs Nifty Z-Score]],Table2[1Y Return vs Nifty Z-Score])</f>
        <v>55</v>
      </c>
      <c r="AT49">
        <f>_xlfn.RANK.AVG(Table2[[#This Row],[6M Return vs Nifty Z-Score]],Table2[6M Return vs Nifty Z-Score])</f>
        <v>67</v>
      </c>
      <c r="AU49">
        <f>_xlfn.RANK.AVG(Table2[[#This Row],[Sharpe Ratio Z-Score]],Table2[Sharpe Ratio Z-Score])</f>
        <v>120</v>
      </c>
      <c r="AV49">
        <f>(Table2[[#This Row],[Rank 1Y]]+Table2[[#This Row],[Rank 6M]]+Table2[[#This Row],[Rank Sharpe]])/3</f>
        <v>80.666666666666671</v>
      </c>
    </row>
    <row r="50" spans="1:48" x14ac:dyDescent="0.3">
      <c r="A50" t="s">
        <v>723</v>
      </c>
      <c r="B50" t="s">
        <v>724</v>
      </c>
      <c r="C50" t="s">
        <v>10433</v>
      </c>
      <c r="D50" t="s">
        <v>43</v>
      </c>
      <c r="E50">
        <v>21880.1437468</v>
      </c>
      <c r="F50">
        <v>4225.3999999999996</v>
      </c>
      <c r="G50">
        <v>125.335434136685</v>
      </c>
      <c r="H50">
        <f>(Table2[[#This Row],[1Y Return vs Nifty]]-AVERAGE(Table2[1Y Return vs Nifty]))/_xlfn.STDEV.P(Table2[1Y Return vs Nifty])</f>
        <v>0.88953854664061549</v>
      </c>
      <c r="I50">
        <v>7.20856370722273</v>
      </c>
      <c r="J50">
        <f>(Table2[[#This Row],[1M Return vs Nifty]]-AVERAGE(Table2[1M Return vs Nifty]))/_xlfn.STDEV.P(Table2[1M Return vs Nifty])</f>
        <v>0.23879211573065479</v>
      </c>
      <c r="K50">
        <v>78.559251102173505</v>
      </c>
      <c r="L50">
        <f>(Table2[[#This Row],[6M Return vs Nifty]]-AVERAGE(Table2[6M Return vs Nifty]))/_xlfn.STDEV.P(Table2[6M Return vs Nifty])</f>
        <v>1.8999317571497976</v>
      </c>
      <c r="M50">
        <v>2.63990401046106</v>
      </c>
      <c r="N50">
        <f>(Table2[[#This Row],[1W Return vs Nifty]]-AVERAGE(Table2[1W Return vs Nifty]))/_xlfn.STDEV.P(Table2[1W Return vs Nifty])</f>
        <v>8.9829795740373752E-2</v>
      </c>
      <c r="O50">
        <v>4177.18</v>
      </c>
      <c r="P50">
        <v>3885.59250135506</v>
      </c>
      <c r="Q50">
        <v>3007.2983964830901</v>
      </c>
      <c r="R50">
        <v>49.2575765612956</v>
      </c>
      <c r="S50" s="2">
        <f>(Table2[[#This Row],[Close Price]]-Table2[[#This Row],[20D EMA]])/Table2[[#This Row],[20D EMA]]</f>
        <v>1.1543673004275454E-2</v>
      </c>
      <c r="T50" s="2">
        <f>(Table2[[#This Row],[Close Price]]-Table2[[#This Row],[50D EMA]])/Table2[[#This Row],[50D EMA]]</f>
        <v>8.7453200130079345E-2</v>
      </c>
      <c r="U50" s="2">
        <f>(Table2[[#This Row],[Close Price]]-Table2[[#This Row],[200D EMA]])/Table2[[#This Row],[200D EMA]]</f>
        <v>0.40504846640474007</v>
      </c>
      <c r="V50">
        <v>0.62757555604927695</v>
      </c>
      <c r="W50">
        <v>4085.9</v>
      </c>
      <c r="X50">
        <v>4322.3999999999996</v>
      </c>
      <c r="Y50">
        <v>4205</v>
      </c>
      <c r="Z50">
        <v>4420</v>
      </c>
      <c r="AA50">
        <v>4151.45</v>
      </c>
      <c r="AB50">
        <v>4449</v>
      </c>
      <c r="AC50" s="2">
        <f>(Table2[[#This Row],[Close Price]]/Table2[[#This Row],[Day Low]])-1</f>
        <v>3.4141804743140991E-2</v>
      </c>
      <c r="AD50" s="2">
        <f>(Table2[[#This Row],[Day High]]/Table2[[#This Row],[Close Price]])-1</f>
        <v>2.2956406494059722E-2</v>
      </c>
      <c r="AE50" s="2">
        <f>(Table2[[#This Row],[Close Price]]/Table2[[#This Row],[Current Week Low]])-1</f>
        <v>4.8513674197383505E-3</v>
      </c>
      <c r="AF50" s="2">
        <f>(Table2[[#This Row],[Current Week High]]/Table2[[#This Row],[Close Price]])-1</f>
        <v>4.6054811378804406E-2</v>
      </c>
      <c r="AG50" s="2">
        <f>(Table2[[#This Row],[Close Price]]/Table2[[#This Row],[Current Month Low]])-1</f>
        <v>1.7813053270544055E-2</v>
      </c>
      <c r="AH50" s="2">
        <f>(Table2[[#This Row],[Current Month High]]/Table2[[#This Row],[Close Price]])-1</f>
        <v>5.2918066928574925E-2</v>
      </c>
      <c r="AI50">
        <v>6.2621290292043499</v>
      </c>
      <c r="AJ50">
        <v>160.82716049382699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0.27</v>
      </c>
      <c r="AM50" t="s">
        <v>10474</v>
      </c>
      <c r="AN50">
        <v>-1.18</v>
      </c>
      <c r="AO50" t="s">
        <v>10475</v>
      </c>
      <c r="AP50">
        <v>0.13813030386292699</v>
      </c>
      <c r="AQ50">
        <f>(Table2[[#This Row],[Sharpe Ratio]]-AVERAGE(Table2[Sharpe Ratio]))/_xlfn.STDEV.P(Table2[Sharpe Ratio])</f>
        <v>0.94312142996391257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4.0612136452253544</v>
      </c>
      <c r="AS50">
        <f>_xlfn.RANK.AVG(Table2[[#This Row],[1Y Return vs Nifty Z-Score]],Table2[1Y Return vs Nifty Z-Score])</f>
        <v>92</v>
      </c>
      <c r="AT50">
        <f>_xlfn.RANK.AVG(Table2[[#This Row],[6M Return vs Nifty Z-Score]],Table2[6M Return vs Nifty Z-Score])</f>
        <v>32</v>
      </c>
      <c r="AU50">
        <f>_xlfn.RANK.AVG(Table2[[#This Row],[Sharpe Ratio Z-Score]],Table2[Sharpe Ratio Z-Score])</f>
        <v>134</v>
      </c>
      <c r="AV50">
        <f>(Table2[[#This Row],[Rank 1Y]]+Table2[[#This Row],[Rank 6M]]+Table2[[#This Row],[Rank Sharpe]])/3</f>
        <v>86</v>
      </c>
    </row>
    <row r="51" spans="1:48" x14ac:dyDescent="0.3">
      <c r="A51" t="s">
        <v>1236</v>
      </c>
      <c r="B51" t="s">
        <v>1237</v>
      </c>
      <c r="C51" t="s">
        <v>10436</v>
      </c>
      <c r="D51" t="s">
        <v>876</v>
      </c>
      <c r="E51">
        <v>8941.9208534399895</v>
      </c>
      <c r="F51">
        <v>941.8</v>
      </c>
      <c r="G51">
        <v>137.86524955630301</v>
      </c>
      <c r="H51">
        <f>(Table2[[#This Row],[1Y Return vs Nifty]]-AVERAGE(Table2[1Y Return vs Nifty]))/_xlfn.STDEV.P(Table2[1Y Return vs Nifty])</f>
        <v>1.0329164202715835</v>
      </c>
      <c r="I51">
        <v>13.974496897618801</v>
      </c>
      <c r="J51">
        <f>(Table2[[#This Row],[1M Return vs Nifty]]-AVERAGE(Table2[1M Return vs Nifty]))/_xlfn.STDEV.P(Table2[1M Return vs Nifty])</f>
        <v>0.81048986923208843</v>
      </c>
      <c r="K51">
        <v>43.384884995338098</v>
      </c>
      <c r="L51">
        <f>(Table2[[#This Row],[6M Return vs Nifty]]-AVERAGE(Table2[6M Return vs Nifty]))/_xlfn.STDEV.P(Table2[6M Return vs Nifty])</f>
        <v>0.91018719729748399</v>
      </c>
      <c r="M51">
        <v>-1.0554436542780199</v>
      </c>
      <c r="N51">
        <f>(Table2[[#This Row],[1W Return vs Nifty]]-AVERAGE(Table2[1W Return vs Nifty]))/_xlfn.STDEV.P(Table2[1W Return vs Nifty])</f>
        <v>-0.58766072579473327</v>
      </c>
      <c r="O51">
        <v>929.24</v>
      </c>
      <c r="P51">
        <v>850.16018272907195</v>
      </c>
      <c r="Q51">
        <v>655.76480772920002</v>
      </c>
      <c r="R51">
        <v>49.149021578870702</v>
      </c>
      <c r="S51" s="2">
        <f>(Table2[[#This Row],[Close Price]]-Table2[[#This Row],[20D EMA]])/Table2[[#This Row],[20D EMA]]</f>
        <v>1.3516422022297733E-2</v>
      </c>
      <c r="T51" s="2">
        <f>(Table2[[#This Row],[Close Price]]-Table2[[#This Row],[50D EMA]])/Table2[[#This Row],[50D EMA]]</f>
        <v>0.10779123644294651</v>
      </c>
      <c r="U51" s="2">
        <f>(Table2[[#This Row],[Close Price]]-Table2[[#This Row],[200D EMA]])/Table2[[#This Row],[200D EMA]]</f>
        <v>0.43618563988099679</v>
      </c>
      <c r="V51">
        <v>0.83874343297938203</v>
      </c>
      <c r="W51">
        <v>937.45</v>
      </c>
      <c r="X51">
        <v>959.85</v>
      </c>
      <c r="Y51">
        <v>939</v>
      </c>
      <c r="Z51">
        <v>974.8</v>
      </c>
      <c r="AA51">
        <v>929</v>
      </c>
      <c r="AB51">
        <v>978.5</v>
      </c>
      <c r="AC51" s="2">
        <f>(Table2[[#This Row],[Close Price]]/Table2[[#This Row],[Day Low]])-1</f>
        <v>4.6402474798654669E-3</v>
      </c>
      <c r="AD51" s="2">
        <f>(Table2[[#This Row],[Day High]]/Table2[[#This Row],[Close Price]])-1</f>
        <v>1.9165427904013654E-2</v>
      </c>
      <c r="AE51" s="2">
        <f>(Table2[[#This Row],[Close Price]]/Table2[[#This Row],[Current Week Low]])-1</f>
        <v>2.9818956336526981E-3</v>
      </c>
      <c r="AF51" s="2">
        <f>(Table2[[#This Row],[Current Week High]]/Table2[[#This Row],[Close Price]])-1</f>
        <v>3.5039286472711817E-2</v>
      </c>
      <c r="AG51" s="2">
        <f>(Table2[[#This Row],[Close Price]]/Table2[[#This Row],[Current Month Low]])-1</f>
        <v>1.3778256189451055E-2</v>
      </c>
      <c r="AH51" s="2">
        <f>(Table2[[#This Row],[Current Month High]]/Table2[[#This Row],[Close Price]])-1</f>
        <v>3.8967933743894623E-2</v>
      </c>
      <c r="AI51">
        <v>12.444255680611599</v>
      </c>
      <c r="AJ51">
        <v>175.74293661250101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</v>
      </c>
      <c r="AM51">
        <v>0</v>
      </c>
      <c r="AN51">
        <v>-4.59</v>
      </c>
      <c r="AO51" t="s">
        <v>10475</v>
      </c>
      <c r="AP51">
        <v>0.164940700742986</v>
      </c>
      <c r="AQ51">
        <f>(Table2[[#This Row],[Sharpe Ratio]]-AVERAGE(Table2[Sharpe Ratio]))/_xlfn.STDEV.P(Table2[Sharpe Ratio])</f>
        <v>1.2453897267093579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3.4113224877157808</v>
      </c>
      <c r="AS51">
        <f>_xlfn.RANK.AVG(Table2[[#This Row],[1Y Return vs Nifty Z-Score]],Table2[1Y Return vs Nifty Z-Score])</f>
        <v>82</v>
      </c>
      <c r="AT51">
        <f>_xlfn.RANK.AVG(Table2[[#This Row],[6M Return vs Nifty Z-Score]],Table2[6M Return vs Nifty Z-Score])</f>
        <v>98</v>
      </c>
      <c r="AU51">
        <f>_xlfn.RANK.AVG(Table2[[#This Row],[Sharpe Ratio Z-Score]],Table2[Sharpe Ratio Z-Score])</f>
        <v>78</v>
      </c>
      <c r="AV51">
        <f>(Table2[[#This Row],[Rank 1Y]]+Table2[[#This Row],[Rank 6M]]+Table2[[#This Row],[Rank Sharpe]])/3</f>
        <v>86</v>
      </c>
    </row>
    <row r="52" spans="1:48" x14ac:dyDescent="0.3">
      <c r="A52" t="s">
        <v>384</v>
      </c>
      <c r="B52" t="s">
        <v>385</v>
      </c>
      <c r="C52" t="s">
        <v>10436</v>
      </c>
      <c r="D52" t="s">
        <v>239</v>
      </c>
      <c r="E52">
        <v>63815.98375046</v>
      </c>
      <c r="F52">
        <v>5666.45</v>
      </c>
      <c r="G52">
        <v>120.386616253195</v>
      </c>
      <c r="H52">
        <f>(Table2[[#This Row],[1Y Return vs Nifty]]-AVERAGE(Table2[1Y Return vs Nifty]))/_xlfn.STDEV.P(Table2[1Y Return vs Nifty])</f>
        <v>0.83290954123557537</v>
      </c>
      <c r="I52">
        <v>4.2865468761217098</v>
      </c>
      <c r="J52">
        <f>(Table2[[#This Row],[1M Return vs Nifty]]-AVERAGE(Table2[1M Return vs Nifty]))/_xlfn.STDEV.P(Table2[1M Return vs Nifty])</f>
        <v>-8.1081138496554832E-3</v>
      </c>
      <c r="K52">
        <v>63.999411035359998</v>
      </c>
      <c r="L52">
        <f>(Table2[[#This Row],[6M Return vs Nifty]]-AVERAGE(Table2[6M Return vs Nifty]))/_xlfn.STDEV.P(Table2[6M Return vs Nifty])</f>
        <v>1.4902435639161453</v>
      </c>
      <c r="M52">
        <v>4.13141329217299</v>
      </c>
      <c r="N52">
        <f>(Table2[[#This Row],[1W Return vs Nifty]]-AVERAGE(Table2[1W Return vs Nifty]))/_xlfn.STDEV.P(Table2[1W Return vs Nifty])</f>
        <v>0.36327724718952348</v>
      </c>
      <c r="O52">
        <v>5300.01</v>
      </c>
      <c r="P52">
        <v>5049.2467826928196</v>
      </c>
      <c r="Q52">
        <v>3985.7764728006</v>
      </c>
      <c r="R52">
        <v>73.134219000132603</v>
      </c>
      <c r="S52" s="2">
        <f>(Table2[[#This Row],[Close Price]]-Table2[[#This Row],[20D EMA]])/Table2[[#This Row],[20D EMA]]</f>
        <v>6.9139492189637303E-2</v>
      </c>
      <c r="T52" s="2">
        <f>(Table2[[#This Row],[Close Price]]-Table2[[#This Row],[50D EMA]])/Table2[[#This Row],[50D EMA]]</f>
        <v>0.12223669071251433</v>
      </c>
      <c r="U52" s="2">
        <f>(Table2[[#This Row],[Close Price]]-Table2[[#This Row],[200D EMA]])/Table2[[#This Row],[200D EMA]]</f>
        <v>0.42166778259355747</v>
      </c>
      <c r="V52">
        <v>0.45335099557375003</v>
      </c>
      <c r="W52">
        <v>5630.85</v>
      </c>
      <c r="X52">
        <v>5815</v>
      </c>
      <c r="Y52">
        <v>5620.5</v>
      </c>
      <c r="Z52">
        <v>5839.95</v>
      </c>
      <c r="AA52">
        <v>5143.95</v>
      </c>
      <c r="AB52">
        <v>5839.95</v>
      </c>
      <c r="AC52" s="2">
        <f>(Table2[[#This Row],[Close Price]]/Table2[[#This Row],[Day Low]])-1</f>
        <v>6.3223136826588977E-3</v>
      </c>
      <c r="AD52" s="2">
        <f>(Table2[[#This Row],[Day High]]/Table2[[#This Row],[Close Price]])-1</f>
        <v>2.621570824766839E-2</v>
      </c>
      <c r="AE52" s="2">
        <f>(Table2[[#This Row],[Close Price]]/Table2[[#This Row],[Current Week Low]])-1</f>
        <v>8.1754292322746558E-3</v>
      </c>
      <c r="AF52" s="2">
        <f>(Table2[[#This Row],[Current Week High]]/Table2[[#This Row],[Close Price]])-1</f>
        <v>3.0618817778326868E-2</v>
      </c>
      <c r="AG52" s="2">
        <f>(Table2[[#This Row],[Close Price]]/Table2[[#This Row],[Current Month Low]])-1</f>
        <v>0.10157563739927489</v>
      </c>
      <c r="AH52" s="2">
        <f>(Table2[[#This Row],[Current Month High]]/Table2[[#This Row],[Close Price]])-1</f>
        <v>3.0618817778326868E-2</v>
      </c>
      <c r="AI52">
        <v>3.0618817778326801</v>
      </c>
      <c r="AJ52">
        <v>151.730342070191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10474</v>
      </c>
      <c r="AN52">
        <v>10.24</v>
      </c>
      <c r="AO52" t="s">
        <v>10474</v>
      </c>
      <c r="AP52">
        <v>0.14837443590156299</v>
      </c>
      <c r="AQ52">
        <f>(Table2[[#This Row],[Sharpe Ratio]]-AVERAGE(Table2[Sharpe Ratio]))/_xlfn.STDEV.P(Table2[Sharpe Ratio])</f>
        <v>1.0586167863663776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3.7369390248579664</v>
      </c>
      <c r="AS52">
        <f>_xlfn.RANK.AVG(Table2[[#This Row],[1Y Return vs Nifty Z-Score]],Table2[1Y Return vs Nifty Z-Score])</f>
        <v>98</v>
      </c>
      <c r="AT52">
        <f>_xlfn.RANK.AVG(Table2[[#This Row],[6M Return vs Nifty Z-Score]],Table2[6M Return vs Nifty Z-Score])</f>
        <v>54</v>
      </c>
      <c r="AU52">
        <f>_xlfn.RANK.AVG(Table2[[#This Row],[Sharpe Ratio Z-Score]],Table2[Sharpe Ratio Z-Score])</f>
        <v>108</v>
      </c>
      <c r="AV52">
        <f>(Table2[[#This Row],[Rank 1Y]]+Table2[[#This Row],[Rank 6M]]+Table2[[#This Row],[Rank Sharpe]])/3</f>
        <v>86.666666666666671</v>
      </c>
    </row>
    <row r="53" spans="1:48" x14ac:dyDescent="0.3">
      <c r="A53" t="s">
        <v>899</v>
      </c>
      <c r="B53" t="s">
        <v>900</v>
      </c>
      <c r="C53" t="s">
        <v>10435</v>
      </c>
      <c r="D53" t="s">
        <v>455</v>
      </c>
      <c r="E53">
        <v>16572.099846609999</v>
      </c>
      <c r="F53">
        <v>597.85</v>
      </c>
      <c r="G53">
        <v>249.061585501563</v>
      </c>
      <c r="H53">
        <f>(Table2[[#This Row],[1Y Return vs Nifty]]-AVERAGE(Table2[1Y Return vs Nifty]))/_xlfn.STDEV.P(Table2[1Y Return vs Nifty])</f>
        <v>2.3053289554493919</v>
      </c>
      <c r="I53">
        <v>13.470687247808799</v>
      </c>
      <c r="J53">
        <f>(Table2[[#This Row],[1M Return vs Nifty]]-AVERAGE(Table2[1M Return vs Nifty]))/_xlfn.STDEV.P(Table2[1M Return vs Nifty])</f>
        <v>0.76791971122379432</v>
      </c>
      <c r="K53">
        <v>20.992894667657101</v>
      </c>
      <c r="L53">
        <f>(Table2[[#This Row],[6M Return vs Nifty]]-AVERAGE(Table2[6M Return vs Nifty]))/_xlfn.STDEV.P(Table2[6M Return vs Nifty])</f>
        <v>0.28011612384092205</v>
      </c>
      <c r="M53">
        <v>12.818076464359899</v>
      </c>
      <c r="N53">
        <f>(Table2[[#This Row],[1W Return vs Nifty]]-AVERAGE(Table2[1W Return vs Nifty]))/_xlfn.STDEV.P(Table2[1W Return vs Nifty])</f>
        <v>1.9558559425800834</v>
      </c>
      <c r="O53">
        <v>518.42999999999995</v>
      </c>
      <c r="P53">
        <v>505.75187197492198</v>
      </c>
      <c r="Q53">
        <v>430.23960955269001</v>
      </c>
      <c r="R53">
        <v>89.913227151851302</v>
      </c>
      <c r="S53" s="2">
        <f>(Table2[[#This Row],[Close Price]]-Table2[[#This Row],[20D EMA]])/Table2[[#This Row],[20D EMA]]</f>
        <v>0.15319329514109925</v>
      </c>
      <c r="T53" s="2">
        <f>(Table2[[#This Row],[Close Price]]-Table2[[#This Row],[50D EMA]])/Table2[[#This Row],[50D EMA]]</f>
        <v>0.18210140807871253</v>
      </c>
      <c r="U53" s="2">
        <f>(Table2[[#This Row],[Close Price]]-Table2[[#This Row],[200D EMA]])/Table2[[#This Row],[200D EMA]]</f>
        <v>0.38957452248892327</v>
      </c>
      <c r="V53">
        <v>1.41292813243948</v>
      </c>
      <c r="W53">
        <v>564.45000000000005</v>
      </c>
      <c r="X53">
        <v>602.4</v>
      </c>
      <c r="Y53">
        <v>581.04999999999995</v>
      </c>
      <c r="Z53">
        <v>621</v>
      </c>
      <c r="AA53">
        <v>497.3</v>
      </c>
      <c r="AB53">
        <v>621</v>
      </c>
      <c r="AC53" s="2">
        <f>(Table2[[#This Row],[Close Price]]/Table2[[#This Row],[Day Low]])-1</f>
        <v>5.9172645938524226E-2</v>
      </c>
      <c r="AD53" s="2">
        <f>(Table2[[#This Row],[Day High]]/Table2[[#This Row],[Close Price]])-1</f>
        <v>7.6106046667223648E-3</v>
      </c>
      <c r="AE53" s="2">
        <f>(Table2[[#This Row],[Close Price]]/Table2[[#This Row],[Current Week Low]])-1</f>
        <v>2.8913174425609034E-2</v>
      </c>
      <c r="AF53" s="2">
        <f>(Table2[[#This Row],[Current Week High]]/Table2[[#This Row],[Close Price]])-1</f>
        <v>3.8722087480137057E-2</v>
      </c>
      <c r="AG53" s="2">
        <f>(Table2[[#This Row],[Close Price]]/Table2[[#This Row],[Current Month Low]])-1</f>
        <v>0.20219183591393519</v>
      </c>
      <c r="AH53" s="2">
        <f>(Table2[[#This Row],[Current Month High]]/Table2[[#This Row],[Close Price]])-1</f>
        <v>3.8722087480137057E-2</v>
      </c>
      <c r="AI53">
        <v>3.8722087480137</v>
      </c>
      <c r="AJ53">
        <v>276.00628930817601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0.12</v>
      </c>
      <c r="AM53" t="s">
        <v>10474</v>
      </c>
      <c r="AN53">
        <v>17.36</v>
      </c>
      <c r="AO53" t="s">
        <v>10474</v>
      </c>
      <c r="AP53">
        <v>0.21325818243546099</v>
      </c>
      <c r="AQ53">
        <f>(Table2[[#This Row],[Sharpe Ratio]]-AVERAGE(Table2[Sharpe Ratio]))/_xlfn.STDEV.P(Table2[Sharpe Ratio])</f>
        <v>1.7901352207634358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7.0993559538576267</v>
      </c>
      <c r="AS53">
        <f>_xlfn.RANK.AVG(Table2[[#This Row],[1Y Return vs Nifty Z-Score]],Table2[1Y Return vs Nifty Z-Score])</f>
        <v>17</v>
      </c>
      <c r="AT53">
        <f>_xlfn.RANK.AVG(Table2[[#This Row],[6M Return vs Nifty Z-Score]],Table2[6M Return vs Nifty Z-Score])</f>
        <v>218</v>
      </c>
      <c r="AU53">
        <f>_xlfn.RANK.AVG(Table2[[#This Row],[Sharpe Ratio Z-Score]],Table2[Sharpe Ratio Z-Score])</f>
        <v>27</v>
      </c>
      <c r="AV53">
        <f>(Table2[[#This Row],[Rank 1Y]]+Table2[[#This Row],[Rank 6M]]+Table2[[#This Row],[Rank Sharpe]])/3</f>
        <v>87.333333333333329</v>
      </c>
    </row>
    <row r="54" spans="1:48" x14ac:dyDescent="0.3">
      <c r="A54" t="s">
        <v>1477</v>
      </c>
      <c r="B54" t="s">
        <v>1478</v>
      </c>
      <c r="C54" t="s">
        <v>10434</v>
      </c>
      <c r="D54" t="s">
        <v>46</v>
      </c>
      <c r="E54">
        <v>6643.4314267999998</v>
      </c>
      <c r="F54">
        <v>878</v>
      </c>
      <c r="G54">
        <v>164.133176081752</v>
      </c>
      <c r="H54">
        <f>(Table2[[#This Row],[1Y Return vs Nifty]]-AVERAGE(Table2[1Y Return vs Nifty]))/_xlfn.STDEV.P(Table2[1Y Return vs Nifty])</f>
        <v>1.3334986175174066</v>
      </c>
      <c r="I54">
        <v>8.0353992248630295</v>
      </c>
      <c r="J54">
        <f>(Table2[[#This Row],[1M Return vs Nifty]]-AVERAGE(Table2[1M Return vs Nifty]))/_xlfn.STDEV.P(Table2[1M Return vs Nifty])</f>
        <v>0.30865683278419148</v>
      </c>
      <c r="K54">
        <v>40.009090306782603</v>
      </c>
      <c r="L54">
        <f>(Table2[[#This Row],[6M Return vs Nifty]]-AVERAGE(Table2[6M Return vs Nifty]))/_xlfn.STDEV.P(Table2[6M Return vs Nifty])</f>
        <v>0.81519829492386453</v>
      </c>
      <c r="M54">
        <v>6.7892269550894504</v>
      </c>
      <c r="N54">
        <f>(Table2[[#This Row],[1W Return vs Nifty]]-AVERAGE(Table2[1W Return vs Nifty]))/_xlfn.STDEV.P(Table2[1W Return vs Nifty])</f>
        <v>0.85055036138500328</v>
      </c>
      <c r="O54">
        <v>846.21</v>
      </c>
      <c r="P54">
        <v>772.98194346305797</v>
      </c>
      <c r="Q54">
        <v>610.69142945503199</v>
      </c>
      <c r="R54">
        <v>55.330428381207099</v>
      </c>
      <c r="S54" s="2">
        <f>(Table2[[#This Row],[Close Price]]-Table2[[#This Row],[20D EMA]])/Table2[[#This Row],[20D EMA]]</f>
        <v>3.7567506883634041E-2</v>
      </c>
      <c r="T54" s="2">
        <f>(Table2[[#This Row],[Close Price]]-Table2[[#This Row],[50D EMA]])/Table2[[#This Row],[50D EMA]]</f>
        <v>0.1358609440040057</v>
      </c>
      <c r="U54" s="2">
        <f>(Table2[[#This Row],[Close Price]]-Table2[[#This Row],[200D EMA]])/Table2[[#This Row],[200D EMA]]</f>
        <v>0.43771462583568344</v>
      </c>
      <c r="V54">
        <v>0.83507879188738798</v>
      </c>
      <c r="W54">
        <v>864</v>
      </c>
      <c r="X54">
        <v>892.65</v>
      </c>
      <c r="Y54">
        <v>871.15</v>
      </c>
      <c r="Z54">
        <v>910</v>
      </c>
      <c r="AA54">
        <v>834.95</v>
      </c>
      <c r="AB54">
        <v>936.8</v>
      </c>
      <c r="AC54" s="2">
        <f>(Table2[[#This Row],[Close Price]]/Table2[[#This Row],[Day Low]])-1</f>
        <v>1.620370370370372E-2</v>
      </c>
      <c r="AD54" s="2">
        <f>(Table2[[#This Row],[Day High]]/Table2[[#This Row],[Close Price]])-1</f>
        <v>1.668564920273341E-2</v>
      </c>
      <c r="AE54" s="2">
        <f>(Table2[[#This Row],[Close Price]]/Table2[[#This Row],[Current Week Low]])-1</f>
        <v>7.8631693738162589E-3</v>
      </c>
      <c r="AF54" s="2">
        <f>(Table2[[#This Row],[Current Week High]]/Table2[[#This Row],[Close Price]])-1</f>
        <v>3.6446469248291535E-2</v>
      </c>
      <c r="AG54" s="2">
        <f>(Table2[[#This Row],[Close Price]]/Table2[[#This Row],[Current Month Low]])-1</f>
        <v>5.1559973651116753E-2</v>
      </c>
      <c r="AH54" s="2">
        <f>(Table2[[#This Row],[Current Month High]]/Table2[[#This Row],[Close Price]])-1</f>
        <v>6.6970387243735718E-2</v>
      </c>
      <c r="AI54">
        <v>6.6970387243735701</v>
      </c>
      <c r="AJ54">
        <v>193.204207714142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0.28999999999999998</v>
      </c>
      <c r="AM54" t="s">
        <v>10474</v>
      </c>
      <c r="AN54">
        <v>0.13</v>
      </c>
      <c r="AO54" t="s">
        <v>10474</v>
      </c>
      <c r="AP54">
        <v>0.15022599769930001</v>
      </c>
      <c r="AQ54">
        <f>(Table2[[#This Row],[Sharpe Ratio]]-AVERAGE(Table2[Sharpe Ratio]))/_xlfn.STDEV.P(Table2[Sharpe Ratio])</f>
        <v>1.0794918384375825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4.3873959450480484</v>
      </c>
      <c r="AS54">
        <f>_xlfn.RANK.AVG(Table2[[#This Row],[1Y Return vs Nifty Z-Score]],Table2[1Y Return vs Nifty Z-Score])</f>
        <v>62</v>
      </c>
      <c r="AT54">
        <f>_xlfn.RANK.AVG(Table2[[#This Row],[6M Return vs Nifty Z-Score]],Table2[6M Return vs Nifty Z-Score])</f>
        <v>109</v>
      </c>
      <c r="AU54">
        <f>_xlfn.RANK.AVG(Table2[[#This Row],[Sharpe Ratio Z-Score]],Table2[Sharpe Ratio Z-Score])</f>
        <v>102</v>
      </c>
      <c r="AV54">
        <f>(Table2[[#This Row],[Rank 1Y]]+Table2[[#This Row],[Rank 6M]]+Table2[[#This Row],[Rank Sharpe]])/3</f>
        <v>91</v>
      </c>
    </row>
    <row r="55" spans="1:48" x14ac:dyDescent="0.3">
      <c r="A55" t="s">
        <v>322</v>
      </c>
      <c r="B55" t="s">
        <v>323</v>
      </c>
      <c r="C55" t="s">
        <v>10445</v>
      </c>
      <c r="D55" t="s">
        <v>242</v>
      </c>
      <c r="E55">
        <v>78703.265932205002</v>
      </c>
      <c r="F55">
        <v>9228.35</v>
      </c>
      <c r="G55">
        <v>88.299421274496197</v>
      </c>
      <c r="H55">
        <f>(Table2[[#This Row],[1Y Return vs Nifty]]-AVERAGE(Table2[1Y Return vs Nifty]))/_xlfn.STDEV.P(Table2[1Y Return vs Nifty])</f>
        <v>0.46573782858409218</v>
      </c>
      <c r="I55">
        <v>0.118150820382491</v>
      </c>
      <c r="J55">
        <f>(Table2[[#This Row],[1M Return vs Nifty]]-AVERAGE(Table2[1M Return vs Nifty]))/_xlfn.STDEV.P(Table2[1M Return vs Nifty])</f>
        <v>-0.3603230402626143</v>
      </c>
      <c r="K55">
        <v>52.204823044404797</v>
      </c>
      <c r="L55">
        <f>(Table2[[#This Row],[6M Return vs Nifty]]-AVERAGE(Table2[6M Return vs Nifty]))/_xlfn.STDEV.P(Table2[6M Return vs Nifty])</f>
        <v>1.158364681883391</v>
      </c>
      <c r="M55">
        <v>7.5761987277511604</v>
      </c>
      <c r="N55">
        <f>(Table2[[#This Row],[1W Return vs Nifty]]-AVERAGE(Table2[1W Return vs Nifty]))/_xlfn.STDEV.P(Table2[1W Return vs Nifty])</f>
        <v>0.99483067410941795</v>
      </c>
      <c r="O55">
        <v>8696.06</v>
      </c>
      <c r="P55">
        <v>8395.1409072339793</v>
      </c>
      <c r="Q55">
        <v>6880.0641822818097</v>
      </c>
      <c r="R55">
        <v>72.663910295842399</v>
      </c>
      <c r="S55" s="2">
        <f>(Table2[[#This Row],[Close Price]]-Table2[[#This Row],[20D EMA]])/Table2[[#This Row],[20D EMA]]</f>
        <v>6.1210479228524288E-2</v>
      </c>
      <c r="T55" s="2">
        <f>(Table2[[#This Row],[Close Price]]-Table2[[#This Row],[50D EMA]])/Table2[[#This Row],[50D EMA]]</f>
        <v>9.9248970562013566E-2</v>
      </c>
      <c r="U55" s="2">
        <f>(Table2[[#This Row],[Close Price]]-Table2[[#This Row],[200D EMA]])/Table2[[#This Row],[200D EMA]]</f>
        <v>0.34131742895156675</v>
      </c>
      <c r="V55">
        <v>0.85442590322501999</v>
      </c>
      <c r="W55">
        <v>9083</v>
      </c>
      <c r="X55">
        <v>9280</v>
      </c>
      <c r="Y55">
        <v>8894.7999999999993</v>
      </c>
      <c r="Z55">
        <v>9333</v>
      </c>
      <c r="AA55">
        <v>8309.9500000000007</v>
      </c>
      <c r="AB55">
        <v>9333</v>
      </c>
      <c r="AC55" s="2">
        <f>(Table2[[#This Row],[Close Price]]/Table2[[#This Row],[Day Low]])-1</f>
        <v>1.6002422107233238E-2</v>
      </c>
      <c r="AD55" s="2">
        <f>(Table2[[#This Row],[Day High]]/Table2[[#This Row],[Close Price]])-1</f>
        <v>5.5968835165549624E-3</v>
      </c>
      <c r="AE55" s="2">
        <f>(Table2[[#This Row],[Close Price]]/Table2[[#This Row],[Current Week Low]])-1</f>
        <v>3.7499437873814045E-2</v>
      </c>
      <c r="AF55" s="2">
        <f>(Table2[[#This Row],[Current Week High]]/Table2[[#This Row],[Close Price]])-1</f>
        <v>1.1340055372845548E-2</v>
      </c>
      <c r="AG55" s="2">
        <f>(Table2[[#This Row],[Close Price]]/Table2[[#This Row],[Current Month Low]])-1</f>
        <v>0.11051811382739962</v>
      </c>
      <c r="AH55" s="2">
        <f>(Table2[[#This Row],[Current Month High]]/Table2[[#This Row],[Close Price]])-1</f>
        <v>1.1340055372845548E-2</v>
      </c>
      <c r="AI55">
        <v>7.6579236808313302</v>
      </c>
      <c r="AJ55">
        <v>115.261076964346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0.18</v>
      </c>
      <c r="AM55" t="s">
        <v>10474</v>
      </c>
      <c r="AN55">
        <v>5.94</v>
      </c>
      <c r="AO55" t="s">
        <v>10474</v>
      </c>
      <c r="AP55">
        <v>0.18452629903494699</v>
      </c>
      <c r="AQ55">
        <f>(Table2[[#This Row],[Sharpe Ratio]]-AVERAGE(Table2[Sharpe Ratio]))/_xlfn.STDEV.P(Table2[Sharpe Ratio])</f>
        <v>1.46620352006483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3.7248136643791168</v>
      </c>
      <c r="AS55">
        <f>_xlfn.RANK.AVG(Table2[[#This Row],[1Y Return vs Nifty Z-Score]],Table2[1Y Return vs Nifty Z-Score])</f>
        <v>147</v>
      </c>
      <c r="AT55">
        <f>_xlfn.RANK.AVG(Table2[[#This Row],[6M Return vs Nifty Z-Score]],Table2[6M Return vs Nifty Z-Score])</f>
        <v>74</v>
      </c>
      <c r="AU55">
        <f>_xlfn.RANK.AVG(Table2[[#This Row],[Sharpe Ratio Z-Score]],Table2[Sharpe Ratio Z-Score])</f>
        <v>55</v>
      </c>
      <c r="AV55">
        <f>(Table2[[#This Row],[Rank 1Y]]+Table2[[#This Row],[Rank 6M]]+Table2[[#This Row],[Rank Sharpe]])/3</f>
        <v>92</v>
      </c>
    </row>
    <row r="56" spans="1:48" x14ac:dyDescent="0.3">
      <c r="A56" t="s">
        <v>217</v>
      </c>
      <c r="B56" t="s">
        <v>218</v>
      </c>
      <c r="C56" t="s">
        <v>10436</v>
      </c>
      <c r="D56" t="s">
        <v>150</v>
      </c>
      <c r="E56">
        <v>117417.72816490001</v>
      </c>
      <c r="F56">
        <v>768.5</v>
      </c>
      <c r="G56">
        <v>72.518763605690197</v>
      </c>
      <c r="H56">
        <f>(Table2[[#This Row],[1Y Return vs Nifty]]-AVERAGE(Table2[1Y Return vs Nifty]))/_xlfn.STDEV.P(Table2[1Y Return vs Nifty])</f>
        <v>0.28516077574825638</v>
      </c>
      <c r="I56">
        <v>11.5899456091594</v>
      </c>
      <c r="J56">
        <f>(Table2[[#This Row],[1M Return vs Nifty]]-AVERAGE(Table2[1M Return vs Nifty]))/_xlfn.STDEV.P(Table2[1M Return vs Nifty])</f>
        <v>0.60900360320506819</v>
      </c>
      <c r="K56">
        <v>50.463550401881598</v>
      </c>
      <c r="L56">
        <f>(Table2[[#This Row],[6M Return vs Nifty]]-AVERAGE(Table2[6M Return vs Nifty]))/_xlfn.STDEV.P(Table2[6M Return vs Nifty])</f>
        <v>1.109368344041155</v>
      </c>
      <c r="M56">
        <v>8.4452711282785593</v>
      </c>
      <c r="N56">
        <f>(Table2[[#This Row],[1W Return vs Nifty]]-AVERAGE(Table2[1W Return vs Nifty]))/_xlfn.STDEV.P(Table2[1W Return vs Nifty])</f>
        <v>1.1541629933667585</v>
      </c>
      <c r="O56">
        <v>703.72</v>
      </c>
      <c r="P56">
        <v>651.78959798451899</v>
      </c>
      <c r="Q56">
        <v>523.463607977175</v>
      </c>
      <c r="R56">
        <v>83.257132847946494</v>
      </c>
      <c r="S56" s="2">
        <f>(Table2[[#This Row],[Close Price]]-Table2[[#This Row],[20D EMA]])/Table2[[#This Row],[20D EMA]]</f>
        <v>9.2053657704768893E-2</v>
      </c>
      <c r="T56" s="2">
        <f>(Table2[[#This Row],[Close Price]]-Table2[[#This Row],[50D EMA]])/Table2[[#This Row],[50D EMA]]</f>
        <v>0.17906146765210124</v>
      </c>
      <c r="U56" s="2">
        <f>(Table2[[#This Row],[Close Price]]-Table2[[#This Row],[200D EMA]])/Table2[[#This Row],[200D EMA]]</f>
        <v>0.46810587840045131</v>
      </c>
      <c r="V56">
        <v>0.90193988834854399</v>
      </c>
      <c r="W56">
        <v>750.85</v>
      </c>
      <c r="X56">
        <v>774.85</v>
      </c>
      <c r="Y56">
        <v>765.45</v>
      </c>
      <c r="Z56">
        <v>783.75</v>
      </c>
      <c r="AA56">
        <v>696.3</v>
      </c>
      <c r="AB56">
        <v>783.75</v>
      </c>
      <c r="AC56" s="2">
        <f>(Table2[[#This Row],[Close Price]]/Table2[[#This Row],[Day Low]])-1</f>
        <v>2.3506692415262709E-2</v>
      </c>
      <c r="AD56" s="2">
        <f>(Table2[[#This Row],[Day High]]/Table2[[#This Row],[Close Price]])-1</f>
        <v>8.2628497072219087E-3</v>
      </c>
      <c r="AE56" s="2">
        <f>(Table2[[#This Row],[Close Price]]/Table2[[#This Row],[Current Week Low]])-1</f>
        <v>3.9845842314978341E-3</v>
      </c>
      <c r="AF56" s="2">
        <f>(Table2[[#This Row],[Current Week High]]/Table2[[#This Row],[Close Price]])-1</f>
        <v>1.9843851659076206E-2</v>
      </c>
      <c r="AG56" s="2">
        <f>(Table2[[#This Row],[Close Price]]/Table2[[#This Row],[Current Month Low]])-1</f>
        <v>0.10369093781416061</v>
      </c>
      <c r="AH56" s="2">
        <f>(Table2[[#This Row],[Current Month High]]/Table2[[#This Row],[Close Price]])-1</f>
        <v>1.9843851659076206E-2</v>
      </c>
      <c r="AI56">
        <v>1.9843851659076199</v>
      </c>
      <c r="AJ56">
        <v>113.947661469933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0.31</v>
      </c>
      <c r="AM56" t="s">
        <v>10474</v>
      </c>
      <c r="AN56">
        <v>13.02</v>
      </c>
      <c r="AO56" t="s">
        <v>10474</v>
      </c>
      <c r="AP56">
        <v>0.25960971864448401</v>
      </c>
      <c r="AQ56">
        <f>(Table2[[#This Row],[Sharpe Ratio]]-AVERAGE(Table2[Sharpe Ratio]))/_xlfn.STDEV.P(Table2[Sharpe Ratio])</f>
        <v>2.3127160674444855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5.4704117838057229</v>
      </c>
      <c r="AS56">
        <f>_xlfn.RANK.AVG(Table2[[#This Row],[1Y Return vs Nifty Z-Score]],Table2[1Y Return vs Nifty Z-Score])</f>
        <v>193</v>
      </c>
      <c r="AT56">
        <f>_xlfn.RANK.AVG(Table2[[#This Row],[6M Return vs Nifty Z-Score]],Table2[6M Return vs Nifty Z-Score])</f>
        <v>77</v>
      </c>
      <c r="AU56">
        <f>_xlfn.RANK.AVG(Table2[[#This Row],[Sharpe Ratio Z-Score]],Table2[Sharpe Ratio Z-Score])</f>
        <v>8</v>
      </c>
      <c r="AV56">
        <f>(Table2[[#This Row],[Rank 1Y]]+Table2[[#This Row],[Rank 6M]]+Table2[[#This Row],[Rank Sharpe]])/3</f>
        <v>92.666666666666671</v>
      </c>
    </row>
    <row r="57" spans="1:48" x14ac:dyDescent="0.3">
      <c r="A57" t="s">
        <v>1087</v>
      </c>
      <c r="B57" t="s">
        <v>1088</v>
      </c>
      <c r="C57" t="s">
        <v>10436</v>
      </c>
      <c r="D57" t="s">
        <v>393</v>
      </c>
      <c r="E57">
        <v>11389.432904584</v>
      </c>
      <c r="F57">
        <v>184.24</v>
      </c>
      <c r="G57">
        <v>182.66818745386999</v>
      </c>
      <c r="H57">
        <f>(Table2[[#This Row],[1Y Return vs Nifty]]-AVERAGE(Table2[1Y Return vs Nifty]))/_xlfn.STDEV.P(Table2[1Y Return vs Nifty])</f>
        <v>1.5455935629943531</v>
      </c>
      <c r="I57">
        <v>9.5536478354109509</v>
      </c>
      <c r="J57">
        <f>(Table2[[#This Row],[1M Return vs Nifty]]-AVERAGE(Table2[1M Return vs Nifty]))/_xlfn.STDEV.P(Table2[1M Return vs Nifty])</f>
        <v>0.43694354438503552</v>
      </c>
      <c r="K57">
        <v>28.134900542456801</v>
      </c>
      <c r="L57">
        <f>(Table2[[#This Row],[6M Return vs Nifty]]-AVERAGE(Table2[6M Return vs Nifty]))/_xlfn.STDEV.P(Table2[6M Return vs Nifty])</f>
        <v>0.48107955953003317</v>
      </c>
      <c r="M57">
        <v>8.9169307461617802</v>
      </c>
      <c r="N57">
        <f>(Table2[[#This Row],[1W Return vs Nifty]]-AVERAGE(Table2[1W Return vs Nifty]))/_xlfn.STDEV.P(Table2[1W Return vs Nifty])</f>
        <v>1.2406352145208985</v>
      </c>
      <c r="O57">
        <v>178.57</v>
      </c>
      <c r="P57">
        <v>175.00873855178</v>
      </c>
      <c r="Q57">
        <v>144.89852301245199</v>
      </c>
      <c r="R57">
        <v>56.975014163584198</v>
      </c>
      <c r="S57" s="2">
        <f>(Table2[[#This Row],[Close Price]]-Table2[[#This Row],[20D EMA]])/Table2[[#This Row],[20D EMA]]</f>
        <v>3.1752254018032236E-2</v>
      </c>
      <c r="T57" s="2">
        <f>(Table2[[#This Row],[Close Price]]-Table2[[#This Row],[50D EMA]])/Table2[[#This Row],[50D EMA]]</f>
        <v>5.2747431497477758E-2</v>
      </c>
      <c r="U57" s="2">
        <f>(Table2[[#This Row],[Close Price]]-Table2[[#This Row],[200D EMA]])/Table2[[#This Row],[200D EMA]]</f>
        <v>0.27151054523976875</v>
      </c>
      <c r="V57">
        <v>0.81985314805956999</v>
      </c>
      <c r="W57">
        <v>184.11</v>
      </c>
      <c r="X57">
        <v>198.7</v>
      </c>
      <c r="Y57">
        <v>182.15</v>
      </c>
      <c r="Z57">
        <v>189.9</v>
      </c>
      <c r="AA57">
        <v>171.25</v>
      </c>
      <c r="AB57">
        <v>195</v>
      </c>
      <c r="AC57" s="2">
        <f>(Table2[[#This Row],[Close Price]]/Table2[[#This Row],[Day Low]])-1</f>
        <v>7.0609961436085555E-4</v>
      </c>
      <c r="AD57" s="2">
        <f>(Table2[[#This Row],[Day High]]/Table2[[#This Row],[Close Price]])-1</f>
        <v>7.8484585323491007E-2</v>
      </c>
      <c r="AE57" s="2">
        <f>(Table2[[#This Row],[Close Price]]/Table2[[#This Row],[Current Week Low]])-1</f>
        <v>1.1474059840790529E-2</v>
      </c>
      <c r="AF57" s="2">
        <f>(Table2[[#This Row],[Current Week High]]/Table2[[#This Row],[Close Price]])-1</f>
        <v>3.0720798957881046E-2</v>
      </c>
      <c r="AG57" s="2">
        <f>(Table2[[#This Row],[Close Price]]/Table2[[#This Row],[Current Month Low]])-1</f>
        <v>7.5854014598540243E-2</v>
      </c>
      <c r="AH57" s="2">
        <f>(Table2[[#This Row],[Current Month High]]/Table2[[#This Row],[Close Price]])-1</f>
        <v>5.8402084237950458E-2</v>
      </c>
      <c r="AI57">
        <v>12.896222318714701</v>
      </c>
      <c r="AJ57">
        <v>240.24007386888201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-0.17</v>
      </c>
      <c r="AM57" t="s">
        <v>10475</v>
      </c>
      <c r="AN57">
        <v>3.75</v>
      </c>
      <c r="AO57" t="s">
        <v>10474</v>
      </c>
      <c r="AP57">
        <v>0.16810272629355699</v>
      </c>
      <c r="AQ57">
        <f>(Table2[[#This Row],[Sharpe Ratio]]-AVERAGE(Table2[Sharpe Ratio]))/_xlfn.STDEV.P(Table2[Sharpe Ratio])</f>
        <v>1.2810393324094347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4.9852912138397549</v>
      </c>
      <c r="AS57">
        <f>_xlfn.RANK.AVG(Table2[[#This Row],[1Y Return vs Nifty Z-Score]],Table2[1Y Return vs Nifty Z-Score])</f>
        <v>45</v>
      </c>
      <c r="AT57">
        <f>_xlfn.RANK.AVG(Table2[[#This Row],[6M Return vs Nifty Z-Score]],Table2[6M Return vs Nifty Z-Score])</f>
        <v>160</v>
      </c>
      <c r="AU57">
        <f>_xlfn.RANK.AVG(Table2[[#This Row],[Sharpe Ratio Z-Score]],Table2[Sharpe Ratio Z-Score])</f>
        <v>75</v>
      </c>
      <c r="AV57">
        <f>(Table2[[#This Row],[Rank 1Y]]+Table2[[#This Row],[Rank 6M]]+Table2[[#This Row],[Rank Sharpe]])/3</f>
        <v>93.333333333333329</v>
      </c>
    </row>
    <row r="58" spans="1:48" x14ac:dyDescent="0.3">
      <c r="A58" t="s">
        <v>331</v>
      </c>
      <c r="B58" t="s">
        <v>332</v>
      </c>
      <c r="C58" t="s">
        <v>10443</v>
      </c>
      <c r="D58" t="s">
        <v>333</v>
      </c>
      <c r="E58">
        <v>74689.157333750001</v>
      </c>
      <c r="F58">
        <v>12482.5</v>
      </c>
      <c r="G58">
        <v>169.00822697848599</v>
      </c>
      <c r="H58">
        <f>(Table2[[#This Row],[1Y Return vs Nifty]]-AVERAGE(Table2[1Y Return vs Nifty]))/_xlfn.STDEV.P(Table2[1Y Return vs Nifty])</f>
        <v>1.3892835120276701</v>
      </c>
      <c r="I58">
        <v>19.370407815947601</v>
      </c>
      <c r="J58">
        <f>(Table2[[#This Row],[1M Return vs Nifty]]-AVERAGE(Table2[1M Return vs Nifty]))/_xlfn.STDEV.P(Table2[1M Return vs Nifty])</f>
        <v>1.2664255196876981</v>
      </c>
      <c r="K58">
        <v>84.238450014881494</v>
      </c>
      <c r="L58">
        <f>(Table2[[#This Row],[6M Return vs Nifty]]-AVERAGE(Table2[6M Return vs Nifty]))/_xlfn.STDEV.P(Table2[6M Return vs Nifty])</f>
        <v>2.0597343875966216</v>
      </c>
      <c r="M58">
        <v>2.5021005283912401</v>
      </c>
      <c r="N58">
        <f>(Table2[[#This Row],[1W Return vs Nifty]]-AVERAGE(Table2[1W Return vs Nifty]))/_xlfn.STDEV.P(Table2[1W Return vs Nifty])</f>
        <v>6.4565446778656221E-2</v>
      </c>
      <c r="O58">
        <v>11616.14</v>
      </c>
      <c r="P58">
        <v>10298.1605085092</v>
      </c>
      <c r="Q58">
        <v>7638.5548698654002</v>
      </c>
      <c r="R58">
        <v>73.873918657832107</v>
      </c>
      <c r="S58" s="2">
        <f>(Table2[[#This Row],[Close Price]]-Table2[[#This Row],[20D EMA]])/Table2[[#This Row],[20D EMA]]</f>
        <v>7.458243444035631E-2</v>
      </c>
      <c r="T58" s="2">
        <f>(Table2[[#This Row],[Close Price]]-Table2[[#This Row],[50D EMA]])/Table2[[#This Row],[50D EMA]]</f>
        <v>0.21210967625586305</v>
      </c>
      <c r="U58" s="2">
        <f>(Table2[[#This Row],[Close Price]]-Table2[[#This Row],[200D EMA]])/Table2[[#This Row],[200D EMA]]</f>
        <v>0.63414418206829681</v>
      </c>
      <c r="V58">
        <v>0.90257992563954603</v>
      </c>
      <c r="W58">
        <v>12490</v>
      </c>
      <c r="X58">
        <v>12651</v>
      </c>
      <c r="Y58">
        <v>12381.2</v>
      </c>
      <c r="Z58">
        <v>12638.95</v>
      </c>
      <c r="AA58">
        <v>12086.45</v>
      </c>
      <c r="AB58">
        <v>12879</v>
      </c>
      <c r="AC58" s="2">
        <f>(Table2[[#This Row],[Close Price]]/Table2[[#This Row],[Day Low]])-1</f>
        <v>-6.0048038430748907E-4</v>
      </c>
      <c r="AD58" s="2">
        <f>(Table2[[#This Row],[Day High]]/Table2[[#This Row],[Close Price]])-1</f>
        <v>1.3498898457841024E-2</v>
      </c>
      <c r="AE58" s="2">
        <f>(Table2[[#This Row],[Close Price]]/Table2[[#This Row],[Current Week Low]])-1</f>
        <v>8.1817594417341599E-3</v>
      </c>
      <c r="AF58" s="2">
        <f>(Table2[[#This Row],[Current Week High]]/Table2[[#This Row],[Close Price]])-1</f>
        <v>1.2533546965752151E-2</v>
      </c>
      <c r="AG58" s="2">
        <f>(Table2[[#This Row],[Close Price]]/Table2[[#This Row],[Current Month Low]])-1</f>
        <v>3.276809981425477E-2</v>
      </c>
      <c r="AH58" s="2">
        <f>(Table2[[#This Row],[Current Month High]]/Table2[[#This Row],[Close Price]])-1</f>
        <v>3.176447025836171E-2</v>
      </c>
      <c r="AI58">
        <v>3.1764470258361701</v>
      </c>
      <c r="AJ58">
        <v>215.77283076144701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0.49</v>
      </c>
      <c r="AM58" t="s">
        <v>10474</v>
      </c>
      <c r="AN58">
        <v>8.68</v>
      </c>
      <c r="AO58" t="s">
        <v>10474</v>
      </c>
      <c r="AP58">
        <v>0.104165588304742</v>
      </c>
      <c r="AQ58">
        <f>(Table2[[#This Row],[Sharpe Ratio]]-AVERAGE(Table2[Sharpe Ratio]))/_xlfn.STDEV.P(Table2[Sharpe Ratio])</f>
        <v>0.56019324105477819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5.3402021071454238</v>
      </c>
      <c r="AS58">
        <f>_xlfn.RANK.AVG(Table2[[#This Row],[1Y Return vs Nifty Z-Score]],Table2[1Y Return vs Nifty Z-Score])</f>
        <v>57</v>
      </c>
      <c r="AT58">
        <f>_xlfn.RANK.AVG(Table2[[#This Row],[6M Return vs Nifty Z-Score]],Table2[6M Return vs Nifty Z-Score])</f>
        <v>26</v>
      </c>
      <c r="AU58">
        <f>_xlfn.RANK.AVG(Table2[[#This Row],[Sharpe Ratio Z-Score]],Table2[Sharpe Ratio Z-Score])</f>
        <v>200</v>
      </c>
      <c r="AV58">
        <f>(Table2[[#This Row],[Rank 1Y]]+Table2[[#This Row],[Rank 6M]]+Table2[[#This Row],[Rank Sharpe]])/3</f>
        <v>94.333333333333329</v>
      </c>
    </row>
    <row r="59" spans="1:48" x14ac:dyDescent="0.3">
      <c r="A59" t="s">
        <v>1121</v>
      </c>
      <c r="B59" t="s">
        <v>1122</v>
      </c>
      <c r="C59" t="s">
        <v>10438</v>
      </c>
      <c r="D59" t="s">
        <v>130</v>
      </c>
      <c r="E59">
        <v>10799.114983150001</v>
      </c>
      <c r="F59">
        <v>744.25</v>
      </c>
      <c r="G59">
        <v>114.210624233795</v>
      </c>
      <c r="H59">
        <f>(Table2[[#This Row],[1Y Return vs Nifty]]-AVERAGE(Table2[1Y Return vs Nifty]))/_xlfn.STDEV.P(Table2[1Y Return vs Nifty])</f>
        <v>0.76223806095846236</v>
      </c>
      <c r="I59">
        <v>14.3621142984142</v>
      </c>
      <c r="J59">
        <f>(Table2[[#This Row],[1M Return vs Nifty]]-AVERAGE(Table2[1M Return vs Nifty]))/_xlfn.STDEV.P(Table2[1M Return vs Nifty])</f>
        <v>0.84324218750318003</v>
      </c>
      <c r="K59">
        <v>46.834094672684202</v>
      </c>
      <c r="L59">
        <f>(Table2[[#This Row],[6M Return vs Nifty]]-AVERAGE(Table2[6M Return vs Nifty]))/_xlfn.STDEV.P(Table2[6M Return vs Nifty])</f>
        <v>1.0072418678372284</v>
      </c>
      <c r="M59">
        <v>-5.9551610797097299</v>
      </c>
      <c r="N59">
        <f>(Table2[[#This Row],[1W Return vs Nifty]]-AVERAGE(Table2[1W Return vs Nifty]))/_xlfn.STDEV.P(Table2[1W Return vs Nifty])</f>
        <v>-1.4859556671895813</v>
      </c>
      <c r="O59">
        <v>698.32</v>
      </c>
      <c r="P59">
        <v>623.01344140333094</v>
      </c>
      <c r="Q59">
        <v>498.85072935654</v>
      </c>
      <c r="R59">
        <v>61.7207731404349</v>
      </c>
      <c r="S59" s="2">
        <f>(Table2[[#This Row],[Close Price]]-Table2[[#This Row],[20D EMA]])/Table2[[#This Row],[20D EMA]]</f>
        <v>6.5772138847519687E-2</v>
      </c>
      <c r="T59" s="2">
        <f>(Table2[[#This Row],[Close Price]]-Table2[[#This Row],[50D EMA]])/Table2[[#This Row],[50D EMA]]</f>
        <v>0.19459701916476319</v>
      </c>
      <c r="U59" s="2">
        <f>(Table2[[#This Row],[Close Price]]-Table2[[#This Row],[200D EMA]])/Table2[[#This Row],[200D EMA]]</f>
        <v>0.49192926100358075</v>
      </c>
      <c r="V59">
        <v>0.63911284056640405</v>
      </c>
      <c r="W59">
        <v>732</v>
      </c>
      <c r="X59">
        <v>757.6</v>
      </c>
      <c r="Y59">
        <v>733.05</v>
      </c>
      <c r="Z59">
        <v>760</v>
      </c>
      <c r="AA59">
        <v>703.5</v>
      </c>
      <c r="AB59">
        <v>775</v>
      </c>
      <c r="AC59" s="2">
        <f>(Table2[[#This Row],[Close Price]]/Table2[[#This Row],[Day Low]])-1</f>
        <v>1.6734972677595605E-2</v>
      </c>
      <c r="AD59" s="2">
        <f>(Table2[[#This Row],[Day High]]/Table2[[#This Row],[Close Price]])-1</f>
        <v>1.793752099428958E-2</v>
      </c>
      <c r="AE59" s="2">
        <f>(Table2[[#This Row],[Close Price]]/Table2[[#This Row],[Current Week Low]])-1</f>
        <v>1.52786303799195E-2</v>
      </c>
      <c r="AF59" s="2">
        <f>(Table2[[#This Row],[Current Week High]]/Table2[[#This Row],[Close Price]])-1</f>
        <v>2.1162243869667474E-2</v>
      </c>
      <c r="AG59" s="2">
        <f>(Table2[[#This Row],[Close Price]]/Table2[[#This Row],[Current Month Low]])-1</f>
        <v>5.7924662402274452E-2</v>
      </c>
      <c r="AH59" s="2">
        <f>(Table2[[#This Row],[Current Month High]]/Table2[[#This Row],[Close Price]])-1</f>
        <v>4.1316761840779259E-2</v>
      </c>
      <c r="AI59">
        <v>4.4004030903594202</v>
      </c>
      <c r="AJ59">
        <v>140.39082687338399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0.41</v>
      </c>
      <c r="AM59" t="s">
        <v>10474</v>
      </c>
      <c r="AN59">
        <v>3.33</v>
      </c>
      <c r="AO59" t="s">
        <v>10474</v>
      </c>
      <c r="AP59">
        <v>0.159281422083072</v>
      </c>
      <c r="AQ59">
        <f>(Table2[[#This Row],[Sharpe Ratio]]-AVERAGE(Table2[Sharpe Ratio]))/_xlfn.STDEV.P(Table2[Sharpe Ratio])</f>
        <v>1.1815853552562678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2.3083518043655573</v>
      </c>
      <c r="AS59">
        <f>_xlfn.RANK.AVG(Table2[[#This Row],[1Y Return vs Nifty Z-Score]],Table2[1Y Return vs Nifty Z-Score])</f>
        <v>106</v>
      </c>
      <c r="AT59">
        <f>_xlfn.RANK.AVG(Table2[[#This Row],[6M Return vs Nifty Z-Score]],Table2[6M Return vs Nifty Z-Score])</f>
        <v>88</v>
      </c>
      <c r="AU59">
        <f>_xlfn.RANK.AVG(Table2[[#This Row],[Sharpe Ratio Z-Score]],Table2[Sharpe Ratio Z-Score])</f>
        <v>90</v>
      </c>
      <c r="AV59">
        <f>(Table2[[#This Row],[Rank 1Y]]+Table2[[#This Row],[Rank 6M]]+Table2[[#This Row],[Rank Sharpe]])/3</f>
        <v>94.666666666666671</v>
      </c>
    </row>
    <row r="60" spans="1:48" x14ac:dyDescent="0.3">
      <c r="A60" t="s">
        <v>370</v>
      </c>
      <c r="B60" t="s">
        <v>371</v>
      </c>
      <c r="C60" t="s">
        <v>10444</v>
      </c>
      <c r="D60" t="s">
        <v>140</v>
      </c>
      <c r="E60">
        <v>67175.591279240005</v>
      </c>
      <c r="F60">
        <v>3758.6</v>
      </c>
      <c r="G60">
        <v>111.208724877466</v>
      </c>
      <c r="H60">
        <f>(Table2[[#This Row],[1Y Return vs Nifty]]-AVERAGE(Table2[1Y Return vs Nifty]))/_xlfn.STDEV.P(Table2[1Y Return vs Nifty])</f>
        <v>0.72788751929838857</v>
      </c>
      <c r="I60">
        <v>10.5478091869344</v>
      </c>
      <c r="J60">
        <f>(Table2[[#This Row],[1M Return vs Nifty]]-AVERAGE(Table2[1M Return vs Nifty]))/_xlfn.STDEV.P(Table2[1M Return vs Nifty])</f>
        <v>0.52094671073179533</v>
      </c>
      <c r="K60">
        <v>35.250884863810199</v>
      </c>
      <c r="L60">
        <f>(Table2[[#This Row],[6M Return vs Nifty]]-AVERAGE(Table2[6M Return vs Nifty]))/_xlfn.STDEV.P(Table2[6M Return vs Nifty])</f>
        <v>0.68131079464773503</v>
      </c>
      <c r="M60">
        <v>3.3752956744204901</v>
      </c>
      <c r="N60">
        <f>(Table2[[#This Row],[1W Return vs Nifty]]-AVERAGE(Table2[1W Return vs Nifty]))/_xlfn.STDEV.P(Table2[1W Return vs Nifty])</f>
        <v>0.2246536139977075</v>
      </c>
      <c r="O60">
        <v>3576.32</v>
      </c>
      <c r="P60">
        <v>3355.5579467109201</v>
      </c>
      <c r="Q60">
        <v>2720.4508257501102</v>
      </c>
      <c r="R60">
        <v>70.552131083542605</v>
      </c>
      <c r="S60" s="2">
        <f>(Table2[[#This Row],[Close Price]]-Table2[[#This Row],[20D EMA]])/Table2[[#This Row],[20D EMA]]</f>
        <v>5.096859341445948E-2</v>
      </c>
      <c r="T60" s="2">
        <f>(Table2[[#This Row],[Close Price]]-Table2[[#This Row],[50D EMA]])/Table2[[#This Row],[50D EMA]]</f>
        <v>0.12011178459431376</v>
      </c>
      <c r="U60" s="2">
        <f>(Table2[[#This Row],[Close Price]]-Table2[[#This Row],[200D EMA]])/Table2[[#This Row],[200D EMA]]</f>
        <v>0.3816092408006091</v>
      </c>
      <c r="V60">
        <v>0.36415372340431901</v>
      </c>
      <c r="W60">
        <v>3729.35</v>
      </c>
      <c r="X60">
        <v>3848.9</v>
      </c>
      <c r="Y60">
        <v>3707.75</v>
      </c>
      <c r="Z60">
        <v>3805</v>
      </c>
      <c r="AA60">
        <v>3519</v>
      </c>
      <c r="AB60">
        <v>3805</v>
      </c>
      <c r="AC60" s="2">
        <f>(Table2[[#This Row],[Close Price]]/Table2[[#This Row],[Day Low]])-1</f>
        <v>7.8431898320081572E-3</v>
      </c>
      <c r="AD60" s="2">
        <f>(Table2[[#This Row],[Day High]]/Table2[[#This Row],[Close Price]])-1</f>
        <v>2.4024902889373756E-2</v>
      </c>
      <c r="AE60" s="2">
        <f>(Table2[[#This Row],[Close Price]]/Table2[[#This Row],[Current Week Low]])-1</f>
        <v>1.3714516890297235E-2</v>
      </c>
      <c r="AF60" s="2">
        <f>(Table2[[#This Row],[Current Week High]]/Table2[[#This Row],[Close Price]])-1</f>
        <v>1.2345022082690393E-2</v>
      </c>
      <c r="AG60" s="2">
        <f>(Table2[[#This Row],[Close Price]]/Table2[[#This Row],[Current Month Low]])-1</f>
        <v>6.8087524865018345E-2</v>
      </c>
      <c r="AH60" s="2">
        <f>(Table2[[#This Row],[Current Month High]]/Table2[[#This Row],[Close Price]])-1</f>
        <v>1.2345022082690393E-2</v>
      </c>
      <c r="AI60">
        <v>4.9592933539083601</v>
      </c>
      <c r="AJ60">
        <v>141.70283913700499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</v>
      </c>
      <c r="AM60" t="s">
        <v>10476</v>
      </c>
      <c r="AN60">
        <v>2.37</v>
      </c>
      <c r="AO60" t="s">
        <v>10474</v>
      </c>
      <c r="AP60">
        <v>0.18846049421586999</v>
      </c>
      <c r="AQ60">
        <f>(Table2[[#This Row],[Sharpe Ratio]]-AVERAGE(Table2[Sharpe Ratio]))/_xlfn.STDEV.P(Table2[Sharpe Ratio])</f>
        <v>1.5105587931971809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3.6653574318728075</v>
      </c>
      <c r="AS60">
        <f>_xlfn.RANK.AVG(Table2[[#This Row],[1Y Return vs Nifty Z-Score]],Table2[1Y Return vs Nifty Z-Score])</f>
        <v>111</v>
      </c>
      <c r="AT60">
        <f>_xlfn.RANK.AVG(Table2[[#This Row],[6M Return vs Nifty Z-Score]],Table2[6M Return vs Nifty Z-Score])</f>
        <v>123</v>
      </c>
      <c r="AU60">
        <f>_xlfn.RANK.AVG(Table2[[#This Row],[Sharpe Ratio Z-Score]],Table2[Sharpe Ratio Z-Score])</f>
        <v>51</v>
      </c>
      <c r="AV60">
        <f>(Table2[[#This Row],[Rank 1Y]]+Table2[[#This Row],[Rank 6M]]+Table2[[#This Row],[Rank Sharpe]])/3</f>
        <v>95</v>
      </c>
    </row>
    <row r="61" spans="1:48" x14ac:dyDescent="0.3">
      <c r="A61" t="s">
        <v>571</v>
      </c>
      <c r="B61" t="s">
        <v>572</v>
      </c>
      <c r="C61" t="s">
        <v>10431</v>
      </c>
      <c r="D61" t="s">
        <v>247</v>
      </c>
      <c r="E61">
        <v>32909.457306720004</v>
      </c>
      <c r="F61">
        <v>6504.45</v>
      </c>
      <c r="G61">
        <v>157.12848525584101</v>
      </c>
      <c r="H61">
        <f>(Table2[[#This Row],[1Y Return vs Nifty]]-AVERAGE(Table2[1Y Return vs Nifty]))/_xlfn.STDEV.P(Table2[1Y Return vs Nifty])</f>
        <v>1.253344389986728</v>
      </c>
      <c r="I61">
        <v>-3.7251403035385202</v>
      </c>
      <c r="J61">
        <f>(Table2[[#This Row],[1M Return vs Nifty]]-AVERAGE(Table2[1M Return vs Nifty]))/_xlfn.STDEV.P(Table2[1M Return vs Nifty])</f>
        <v>-0.68506773397559206</v>
      </c>
      <c r="K61">
        <v>38.708910233974301</v>
      </c>
      <c r="L61">
        <f>(Table2[[#This Row],[6M Return vs Nifty]]-AVERAGE(Table2[6M Return vs Nifty]))/_xlfn.STDEV.P(Table2[6M Return vs Nifty])</f>
        <v>0.77861352321875821</v>
      </c>
      <c r="M61">
        <v>-4.11551506201062</v>
      </c>
      <c r="N61">
        <f>(Table2[[#This Row],[1W Return vs Nifty]]-AVERAGE(Table2[1W Return vs Nifty]))/_xlfn.STDEV.P(Table2[1W Return vs Nifty])</f>
        <v>-1.1486821944217751</v>
      </c>
      <c r="O61">
        <v>6584.19</v>
      </c>
      <c r="P61">
        <v>6580.3702937139196</v>
      </c>
      <c r="Q61">
        <v>5520.4665522572604</v>
      </c>
      <c r="R61">
        <v>41.052047073626802</v>
      </c>
      <c r="S61" s="2">
        <f>(Table2[[#This Row],[Close Price]]-Table2[[#This Row],[20D EMA]])/Table2[[#This Row],[20D EMA]]</f>
        <v>-1.2110829122488839E-2</v>
      </c>
      <c r="T61" s="2">
        <f>(Table2[[#This Row],[Close Price]]-Table2[[#This Row],[50D EMA]])/Table2[[#This Row],[50D EMA]]</f>
        <v>-1.1537389284375801E-2</v>
      </c>
      <c r="U61" s="2">
        <f>(Table2[[#This Row],[Close Price]]-Table2[[#This Row],[200D EMA]])/Table2[[#This Row],[200D EMA]]</f>
        <v>0.17824280582596755</v>
      </c>
      <c r="V61">
        <v>1.28898203286732</v>
      </c>
      <c r="W61">
        <v>6500</v>
      </c>
      <c r="X61">
        <v>6589</v>
      </c>
      <c r="Y61">
        <v>6500</v>
      </c>
      <c r="Z61">
        <v>6633</v>
      </c>
      <c r="AA61">
        <v>6500</v>
      </c>
      <c r="AB61">
        <v>6800</v>
      </c>
      <c r="AC61" s="2">
        <f>(Table2[[#This Row],[Close Price]]/Table2[[#This Row],[Day Low]])-1</f>
        <v>6.8461538461539462E-4</v>
      </c>
      <c r="AD61" s="2">
        <f>(Table2[[#This Row],[Day High]]/Table2[[#This Row],[Close Price]])-1</f>
        <v>1.2998793133931485E-2</v>
      </c>
      <c r="AE61" s="2">
        <f>(Table2[[#This Row],[Close Price]]/Table2[[#This Row],[Current Week Low]])-1</f>
        <v>6.8461538461539462E-4</v>
      </c>
      <c r="AF61" s="2">
        <f>(Table2[[#This Row],[Current Week High]]/Table2[[#This Row],[Close Price]])-1</f>
        <v>1.9763392754191367E-2</v>
      </c>
      <c r="AG61" s="2">
        <f>(Table2[[#This Row],[Close Price]]/Table2[[#This Row],[Current Month Low]])-1</f>
        <v>6.8461538461539462E-4</v>
      </c>
      <c r="AH61" s="2">
        <f>(Table2[[#This Row],[Current Month High]]/Table2[[#This Row],[Close Price]])-1</f>
        <v>4.5438123131087194E-2</v>
      </c>
      <c r="AI61">
        <v>50.002690465758</v>
      </c>
      <c r="AJ61">
        <v>185.282894736842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-0.17</v>
      </c>
      <c r="AM61" t="s">
        <v>10475</v>
      </c>
      <c r="AN61">
        <v>-2.63</v>
      </c>
      <c r="AO61" t="s">
        <v>10475</v>
      </c>
      <c r="AP61">
        <v>0.14950256772067899</v>
      </c>
      <c r="AQ61">
        <f>(Table2[[#This Row],[Sharpe Ratio]]-AVERAGE(Table2[Sharpe Ratio]))/_xlfn.STDEV.P(Table2[Sharpe Ratio])</f>
        <v>1.071335676168496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1.2695436609766153</v>
      </c>
      <c r="AS61">
        <f>_xlfn.RANK.AVG(Table2[[#This Row],[1Y Return vs Nifty Z-Score]],Table2[1Y Return vs Nifty Z-Score])</f>
        <v>68</v>
      </c>
      <c r="AT61">
        <f>_xlfn.RANK.AVG(Table2[[#This Row],[6M Return vs Nifty Z-Score]],Table2[6M Return vs Nifty Z-Score])</f>
        <v>112</v>
      </c>
      <c r="AU61">
        <f>_xlfn.RANK.AVG(Table2[[#This Row],[Sharpe Ratio Z-Score]],Table2[Sharpe Ratio Z-Score])</f>
        <v>106</v>
      </c>
      <c r="AV61">
        <f>(Table2[[#This Row],[Rank 1Y]]+Table2[[#This Row],[Rank 6M]]+Table2[[#This Row],[Rank Sharpe]])/3</f>
        <v>95.333333333333329</v>
      </c>
    </row>
    <row r="62" spans="1:48" x14ac:dyDescent="0.3">
      <c r="A62" t="s">
        <v>146</v>
      </c>
      <c r="B62" t="s">
        <v>147</v>
      </c>
      <c r="C62" t="s">
        <v>10431</v>
      </c>
      <c r="D62" t="s">
        <v>117</v>
      </c>
      <c r="E62">
        <v>181423.09425600001</v>
      </c>
      <c r="F62">
        <v>549.75</v>
      </c>
      <c r="G62">
        <v>180.264480963788</v>
      </c>
      <c r="H62">
        <f>(Table2[[#This Row],[1Y Return vs Nifty]]-AVERAGE(Table2[1Y Return vs Nifty]))/_xlfn.STDEV.P(Table2[1Y Return vs Nifty])</f>
        <v>1.5180881039082352</v>
      </c>
      <c r="I62">
        <v>5.5266108875066804</v>
      </c>
      <c r="J62">
        <f>(Table2[[#This Row],[1M Return vs Nifty]]-AVERAGE(Table2[1M Return vs Nifty]))/_xlfn.STDEV.P(Table2[1M Return vs Nifty])</f>
        <v>9.6672969491970462E-2</v>
      </c>
      <c r="K62">
        <v>22.390544839285099</v>
      </c>
      <c r="L62">
        <f>(Table2[[#This Row],[6M Return vs Nifty]]-AVERAGE(Table2[6M Return vs Nifty]))/_xlfn.STDEV.P(Table2[6M Return vs Nifty])</f>
        <v>0.31944353203767262</v>
      </c>
      <c r="M62">
        <v>7.5382939945183898</v>
      </c>
      <c r="N62">
        <f>(Table2[[#This Row],[1W Return vs Nifty]]-AVERAGE(Table2[1W Return vs Nifty]))/_xlfn.STDEV.P(Table2[1W Return vs Nifty])</f>
        <v>0.98788136924926706</v>
      </c>
      <c r="O62">
        <v>504.11</v>
      </c>
      <c r="P62">
        <v>478.90124153627801</v>
      </c>
      <c r="Q62">
        <v>390.234881336954</v>
      </c>
      <c r="R62">
        <v>81.732435741422293</v>
      </c>
      <c r="S62" s="2">
        <f>(Table2[[#This Row],[Close Price]]-Table2[[#This Row],[20D EMA]])/Table2[[#This Row],[20D EMA]]</f>
        <v>9.0535795758862128E-2</v>
      </c>
      <c r="T62" s="2">
        <f>(Table2[[#This Row],[Close Price]]-Table2[[#This Row],[50D EMA]])/Table2[[#This Row],[50D EMA]]</f>
        <v>0.14794022716759864</v>
      </c>
      <c r="U62" s="2">
        <f>(Table2[[#This Row],[Close Price]]-Table2[[#This Row],[200D EMA]])/Table2[[#This Row],[200D EMA]]</f>
        <v>0.40876694086531529</v>
      </c>
      <c r="V62">
        <v>0.79336567031295602</v>
      </c>
      <c r="W62">
        <v>541.54999999999995</v>
      </c>
      <c r="X62">
        <v>556.5</v>
      </c>
      <c r="Y62">
        <v>536.4</v>
      </c>
      <c r="Z62">
        <v>559.75</v>
      </c>
      <c r="AA62">
        <v>486.55</v>
      </c>
      <c r="AB62">
        <v>559.75</v>
      </c>
      <c r="AC62" s="2">
        <f>(Table2[[#This Row],[Close Price]]/Table2[[#This Row],[Day Low]])-1</f>
        <v>1.5141722832610283E-2</v>
      </c>
      <c r="AD62" s="2">
        <f>(Table2[[#This Row],[Day High]]/Table2[[#This Row],[Close Price]])-1</f>
        <v>1.2278308321964637E-2</v>
      </c>
      <c r="AE62" s="2">
        <f>(Table2[[#This Row],[Close Price]]/Table2[[#This Row],[Current Week Low]])-1</f>
        <v>2.4888143176733823E-2</v>
      </c>
      <c r="AF62" s="2">
        <f>(Table2[[#This Row],[Current Week High]]/Table2[[#This Row],[Close Price]])-1</f>
        <v>1.819008640291031E-2</v>
      </c>
      <c r="AG62" s="2">
        <f>(Table2[[#This Row],[Close Price]]/Table2[[#This Row],[Current Month Low]])-1</f>
        <v>0.12989415270784099</v>
      </c>
      <c r="AH62" s="2">
        <f>(Table2[[#This Row],[Current Month High]]/Table2[[#This Row],[Close Price]])-1</f>
        <v>1.819008640291031E-2</v>
      </c>
      <c r="AI62">
        <v>1.8190086402910299</v>
      </c>
      <c r="AJ62">
        <v>215.76680068925899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0.23</v>
      </c>
      <c r="AM62" t="s">
        <v>10474</v>
      </c>
      <c r="AN62">
        <v>14.21</v>
      </c>
      <c r="AO62" t="s">
        <v>10474</v>
      </c>
      <c r="AP62">
        <v>0.19697292884656301</v>
      </c>
      <c r="AQ62">
        <f>(Table2[[#This Row],[Sharpe Ratio]]-AVERAGE(Table2[Sharpe Ratio]))/_xlfn.STDEV.P(Table2[Sharpe Ratio])</f>
        <v>1.606530483899391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4.5286164585865372</v>
      </c>
      <c r="AS62">
        <f>_xlfn.RANK.AVG(Table2[[#This Row],[1Y Return vs Nifty Z-Score]],Table2[1Y Return vs Nifty Z-Score])</f>
        <v>47</v>
      </c>
      <c r="AT62">
        <f>_xlfn.RANK.AVG(Table2[[#This Row],[6M Return vs Nifty Z-Score]],Table2[6M Return vs Nifty Z-Score])</f>
        <v>204</v>
      </c>
      <c r="AU62">
        <f>_xlfn.RANK.AVG(Table2[[#This Row],[Sharpe Ratio Z-Score]],Table2[Sharpe Ratio Z-Score])</f>
        <v>39</v>
      </c>
      <c r="AV62">
        <f>(Table2[[#This Row],[Rank 1Y]]+Table2[[#This Row],[Rank 6M]]+Table2[[#This Row],[Rank Sharpe]])/3</f>
        <v>96.666666666666671</v>
      </c>
    </row>
    <row r="63" spans="1:48" x14ac:dyDescent="0.3">
      <c r="A63" t="s">
        <v>1418</v>
      </c>
      <c r="B63" t="s">
        <v>1419</v>
      </c>
      <c r="C63" t="s">
        <v>10436</v>
      </c>
      <c r="D63" t="s">
        <v>336</v>
      </c>
      <c r="E63">
        <v>7217.4789441299999</v>
      </c>
      <c r="F63">
        <v>318.05</v>
      </c>
      <c r="G63">
        <v>125.271328213313</v>
      </c>
      <c r="H63">
        <f>(Table2[[#This Row],[1Y Return vs Nifty]]-AVERAGE(Table2[1Y Return vs Nifty]))/_xlfn.STDEV.P(Table2[1Y Return vs Nifty])</f>
        <v>0.88880498667405461</v>
      </c>
      <c r="I63">
        <v>10.309831039968</v>
      </c>
      <c r="J63">
        <f>(Table2[[#This Row],[1M Return vs Nifty]]-AVERAGE(Table2[1M Return vs Nifty]))/_xlfn.STDEV.P(Table2[1M Return vs Nifty])</f>
        <v>0.50083838743409503</v>
      </c>
      <c r="K63">
        <v>66.691553481656499</v>
      </c>
      <c r="L63">
        <f>(Table2[[#This Row],[6M Return vs Nifty]]-AVERAGE(Table2[6M Return vs Nifty]))/_xlfn.STDEV.P(Table2[6M Return vs Nifty])</f>
        <v>1.5659956992204873</v>
      </c>
      <c r="M63">
        <v>0.42220690708896003</v>
      </c>
      <c r="N63">
        <f>(Table2[[#This Row],[1W Return vs Nifty]]-AVERAGE(Table2[1W Return vs Nifty]))/_xlfn.STDEV.P(Table2[1W Return vs Nifty])</f>
        <v>-0.31675407768159997</v>
      </c>
      <c r="O63">
        <v>316.81</v>
      </c>
      <c r="P63">
        <v>294.70165814319398</v>
      </c>
      <c r="Q63">
        <v>227.49022181475999</v>
      </c>
      <c r="R63">
        <v>44.596306406760903</v>
      </c>
      <c r="S63" s="2">
        <f>(Table2[[#This Row],[Close Price]]-Table2[[#This Row],[20D EMA]])/Table2[[#This Row],[20D EMA]]</f>
        <v>3.9140178655977052E-3</v>
      </c>
      <c r="T63" s="2">
        <f>(Table2[[#This Row],[Close Price]]-Table2[[#This Row],[50D EMA]])/Table2[[#This Row],[50D EMA]]</f>
        <v>7.9227046104576704E-2</v>
      </c>
      <c r="U63" s="2">
        <f>(Table2[[#This Row],[Close Price]]-Table2[[#This Row],[200D EMA]])/Table2[[#This Row],[200D EMA]]</f>
        <v>0.39808206903495286</v>
      </c>
      <c r="V63">
        <v>0.77125217755186803</v>
      </c>
      <c r="W63">
        <v>319.10000000000002</v>
      </c>
      <c r="X63">
        <v>327.3</v>
      </c>
      <c r="Y63">
        <v>316.39999999999998</v>
      </c>
      <c r="Z63">
        <v>328.8</v>
      </c>
      <c r="AA63">
        <v>316.39999999999998</v>
      </c>
      <c r="AB63">
        <v>338.7</v>
      </c>
      <c r="AC63" s="2">
        <f>(Table2[[#This Row],[Close Price]]/Table2[[#This Row],[Day Low]])-1</f>
        <v>-3.2905045440301262E-3</v>
      </c>
      <c r="AD63" s="2">
        <f>(Table2[[#This Row],[Day High]]/Table2[[#This Row],[Close Price]])-1</f>
        <v>2.9083477440654093E-2</v>
      </c>
      <c r="AE63" s="2">
        <f>(Table2[[#This Row],[Close Price]]/Table2[[#This Row],[Current Week Low]])-1</f>
        <v>5.2149178255374018E-3</v>
      </c>
      <c r="AF63" s="2">
        <f>(Table2[[#This Row],[Current Week High]]/Table2[[#This Row],[Close Price]])-1</f>
        <v>3.3799717025625009E-2</v>
      </c>
      <c r="AG63" s="2">
        <f>(Table2[[#This Row],[Close Price]]/Table2[[#This Row],[Current Month Low]])-1</f>
        <v>5.2149178255374018E-3</v>
      </c>
      <c r="AH63" s="2">
        <f>(Table2[[#This Row],[Current Month High]]/Table2[[#This Row],[Close Price]])-1</f>
        <v>6.4926898286432833E-2</v>
      </c>
      <c r="AI63">
        <v>10.7530262537336</v>
      </c>
      <c r="AJ63">
        <v>149.54884268340501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</v>
      </c>
      <c r="AM63" t="s">
        <v>10474</v>
      </c>
      <c r="AN63">
        <v>7</v>
      </c>
      <c r="AO63" t="s">
        <v>10474</v>
      </c>
      <c r="AP63">
        <v>0.12928433828841701</v>
      </c>
      <c r="AQ63">
        <f>(Table2[[#This Row],[Sharpe Ratio]]-AVERAGE(Table2[Sharpe Ratio]))/_xlfn.STDEV.P(Table2[Sharpe Ratio])</f>
        <v>0.84338941334222906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3.4822744089892663</v>
      </c>
      <c r="AS63">
        <f>_xlfn.RANK.AVG(Table2[[#This Row],[1Y Return vs Nifty Z-Score]],Table2[1Y Return vs Nifty Z-Score])</f>
        <v>93</v>
      </c>
      <c r="AT63">
        <f>_xlfn.RANK.AVG(Table2[[#This Row],[6M Return vs Nifty Z-Score]],Table2[6M Return vs Nifty Z-Score])</f>
        <v>52</v>
      </c>
      <c r="AU63">
        <f>_xlfn.RANK.AVG(Table2[[#This Row],[Sharpe Ratio Z-Score]],Table2[Sharpe Ratio Z-Score])</f>
        <v>149</v>
      </c>
      <c r="AV63">
        <f>(Table2[[#This Row],[Rank 1Y]]+Table2[[#This Row],[Rank 6M]]+Table2[[#This Row],[Rank Sharpe]])/3</f>
        <v>98</v>
      </c>
    </row>
    <row r="64" spans="1:48" x14ac:dyDescent="0.3">
      <c r="A64" t="s">
        <v>735</v>
      </c>
      <c r="B64" t="s">
        <v>736</v>
      </c>
      <c r="C64" t="s">
        <v>10444</v>
      </c>
      <c r="D64" t="s">
        <v>140</v>
      </c>
      <c r="E64">
        <v>21642.108309899999</v>
      </c>
      <c r="F64">
        <v>2023.5</v>
      </c>
      <c r="G64">
        <v>242.31105486966601</v>
      </c>
      <c r="H64">
        <f>(Table2[[#This Row],[1Y Return vs Nifty]]-AVERAGE(Table2[1Y Return vs Nifty]))/_xlfn.STDEV.P(Table2[1Y Return vs Nifty])</f>
        <v>2.2280830667057558</v>
      </c>
      <c r="I64">
        <v>-6.2467203403351999</v>
      </c>
      <c r="J64">
        <f>(Table2[[#This Row],[1M Return vs Nifty]]-AVERAGE(Table2[1M Return vs Nifty]))/_xlfn.STDEV.P(Table2[1M Return vs Nifty])</f>
        <v>-0.89813245125021446</v>
      </c>
      <c r="K64">
        <v>47.318556949378703</v>
      </c>
      <c r="L64">
        <f>(Table2[[#This Row],[6M Return vs Nifty]]-AVERAGE(Table2[6M Return vs Nifty]))/_xlfn.STDEV.P(Table2[6M Return vs Nifty])</f>
        <v>1.0208737809570179</v>
      </c>
      <c r="M64">
        <v>1.6642958206318099</v>
      </c>
      <c r="N64">
        <f>(Table2[[#This Row],[1W Return vs Nifty]]-AVERAGE(Table2[1W Return vs Nifty]))/_xlfn.STDEV.P(Table2[1W Return vs Nifty])</f>
        <v>-8.9034376539884372E-2</v>
      </c>
      <c r="O64">
        <v>1986.31</v>
      </c>
      <c r="P64">
        <v>1876.01992058069</v>
      </c>
      <c r="Q64">
        <v>1411.8643786305599</v>
      </c>
      <c r="R64">
        <v>54.254013086482601</v>
      </c>
      <c r="S64" s="2">
        <f>(Table2[[#This Row],[Close Price]]-Table2[[#This Row],[20D EMA]])/Table2[[#This Row],[20D EMA]]</f>
        <v>1.8723160030408172E-2</v>
      </c>
      <c r="T64" s="2">
        <f>(Table2[[#This Row],[Close Price]]-Table2[[#This Row],[50D EMA]])/Table2[[#This Row],[50D EMA]]</f>
        <v>7.8613280062431332E-2</v>
      </c>
      <c r="U64" s="2">
        <f>(Table2[[#This Row],[Close Price]]-Table2[[#This Row],[200D EMA]])/Table2[[#This Row],[200D EMA]]</f>
        <v>0.43321131308851135</v>
      </c>
      <c r="V64">
        <v>0.73676070244825398</v>
      </c>
      <c r="W64">
        <v>2006.35</v>
      </c>
      <c r="X64">
        <v>2057</v>
      </c>
      <c r="Y64">
        <v>2009</v>
      </c>
      <c r="Z64">
        <v>2074.9499999999998</v>
      </c>
      <c r="AA64">
        <v>1896.05</v>
      </c>
      <c r="AB64">
        <v>2155.35</v>
      </c>
      <c r="AC64" s="2">
        <f>(Table2[[#This Row],[Close Price]]/Table2[[#This Row],[Day Low]])-1</f>
        <v>8.5478605427766752E-3</v>
      </c>
      <c r="AD64" s="2">
        <f>(Table2[[#This Row],[Day High]]/Table2[[#This Row],[Close Price]])-1</f>
        <v>1.6555473190017267E-2</v>
      </c>
      <c r="AE64" s="2">
        <f>(Table2[[#This Row],[Close Price]]/Table2[[#This Row],[Current Week Low]])-1</f>
        <v>7.2175211548033413E-3</v>
      </c>
      <c r="AF64" s="2">
        <f>(Table2[[#This Row],[Current Week High]]/Table2[[#This Row],[Close Price]])-1</f>
        <v>2.5426241660489124E-2</v>
      </c>
      <c r="AG64" s="2">
        <f>(Table2[[#This Row],[Close Price]]/Table2[[#This Row],[Current Month Low]])-1</f>
        <v>6.7218691490203319E-2</v>
      </c>
      <c r="AH64" s="2">
        <f>(Table2[[#This Row],[Current Month High]]/Table2[[#This Row],[Close Price]])-1</f>
        <v>6.5159377316530653E-2</v>
      </c>
      <c r="AI64">
        <v>6.7854417332343404</v>
      </c>
      <c r="AJ64">
        <v>277.30219092859198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0.08</v>
      </c>
      <c r="AM64" t="s">
        <v>10474</v>
      </c>
      <c r="AN64">
        <v>-1.1599999999999999</v>
      </c>
      <c r="AO64" t="s">
        <v>10475</v>
      </c>
      <c r="AP64">
        <v>0.108611020072089</v>
      </c>
      <c r="AQ64">
        <f>(Table2[[#This Row],[Sharpe Ratio]]-AVERAGE(Table2[Sharpe Ratio]))/_xlfn.STDEV.P(Table2[Sharpe Ratio])</f>
        <v>0.61031234576723026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2.872102365639905</v>
      </c>
      <c r="AS64">
        <f>_xlfn.RANK.AVG(Table2[[#This Row],[1Y Return vs Nifty Z-Score]],Table2[1Y Return vs Nifty Z-Score])</f>
        <v>19</v>
      </c>
      <c r="AT64">
        <f>_xlfn.RANK.AVG(Table2[[#This Row],[6M Return vs Nifty Z-Score]],Table2[6M Return vs Nifty Z-Score])</f>
        <v>87</v>
      </c>
      <c r="AU64">
        <f>_xlfn.RANK.AVG(Table2[[#This Row],[Sharpe Ratio Z-Score]],Table2[Sharpe Ratio Z-Score])</f>
        <v>192</v>
      </c>
      <c r="AV64">
        <f>(Table2[[#This Row],[Rank 1Y]]+Table2[[#This Row],[Rank 6M]]+Table2[[#This Row],[Rank Sharpe]])/3</f>
        <v>99.333333333333329</v>
      </c>
    </row>
    <row r="65" spans="1:48" x14ac:dyDescent="0.3">
      <c r="A65" t="s">
        <v>148</v>
      </c>
      <c r="B65" t="s">
        <v>149</v>
      </c>
      <c r="C65" t="s">
        <v>10436</v>
      </c>
      <c r="D65" t="s">
        <v>150</v>
      </c>
      <c r="E65">
        <v>181384.033123125</v>
      </c>
      <c r="F65">
        <v>8559.5499999999993</v>
      </c>
      <c r="G65">
        <v>70.228690968019805</v>
      </c>
      <c r="H65">
        <f>(Table2[[#This Row],[1Y Return vs Nifty]]-AVERAGE(Table2[1Y Return vs Nifty]))/_xlfn.STDEV.P(Table2[1Y Return vs Nifty])</f>
        <v>0.25895562154179058</v>
      </c>
      <c r="I65">
        <v>1.7585835736438999</v>
      </c>
      <c r="J65">
        <f>(Table2[[#This Row],[1M Return vs Nifty]]-AVERAGE(Table2[1M Return vs Nifty]))/_xlfn.STDEV.P(Table2[1M Return vs Nifty])</f>
        <v>-0.2217121948080763</v>
      </c>
      <c r="K65">
        <v>66.989918953063906</v>
      </c>
      <c r="L65">
        <f>(Table2[[#This Row],[6M Return vs Nifty]]-AVERAGE(Table2[6M Return vs Nifty]))/_xlfn.STDEV.P(Table2[6M Return vs Nifty])</f>
        <v>1.5743911768042573</v>
      </c>
      <c r="M65">
        <v>1.27399404488968</v>
      </c>
      <c r="N65">
        <f>(Table2[[#This Row],[1W Return vs Nifty]]-AVERAGE(Table2[1W Return vs Nifty]))/_xlfn.STDEV.P(Table2[1W Return vs Nifty])</f>
        <v>-0.16059077057738136</v>
      </c>
      <c r="O65">
        <v>8480.14</v>
      </c>
      <c r="P65">
        <v>7987.5549780008896</v>
      </c>
      <c r="Q65">
        <v>6163.8758140964701</v>
      </c>
      <c r="R65">
        <v>51.100848139074301</v>
      </c>
      <c r="S65" s="2">
        <f>(Table2[[#This Row],[Close Price]]-Table2[[#This Row],[20D EMA]])/Table2[[#This Row],[20D EMA]]</f>
        <v>9.3642321942797955E-3</v>
      </c>
      <c r="T65" s="2">
        <f>(Table2[[#This Row],[Close Price]]-Table2[[#This Row],[50D EMA]])/Table2[[#This Row],[50D EMA]]</f>
        <v>7.1610777462500483E-2</v>
      </c>
      <c r="U65" s="2">
        <f>(Table2[[#This Row],[Close Price]]-Table2[[#This Row],[200D EMA]])/Table2[[#This Row],[200D EMA]]</f>
        <v>0.38866360357629925</v>
      </c>
      <c r="V65">
        <v>0.68116331703938204</v>
      </c>
      <c r="W65">
        <v>8570</v>
      </c>
      <c r="X65">
        <v>8714.9500000000007</v>
      </c>
      <c r="Y65">
        <v>8492</v>
      </c>
      <c r="Z65">
        <v>8700</v>
      </c>
      <c r="AA65">
        <v>8414.0499999999993</v>
      </c>
      <c r="AB65">
        <v>8808.7000000000007</v>
      </c>
      <c r="AC65" s="2">
        <f>(Table2[[#This Row],[Close Price]]/Table2[[#This Row],[Day Low]])-1</f>
        <v>-1.2193698949826137E-3</v>
      </c>
      <c r="AD65" s="2">
        <f>(Table2[[#This Row],[Day High]]/Table2[[#This Row],[Close Price]])-1</f>
        <v>1.8155160025936201E-2</v>
      </c>
      <c r="AE65" s="2">
        <f>(Table2[[#This Row],[Close Price]]/Table2[[#This Row],[Current Week Low]])-1</f>
        <v>7.9545454545453254E-3</v>
      </c>
      <c r="AF65" s="2">
        <f>(Table2[[#This Row],[Current Week High]]/Table2[[#This Row],[Close Price]])-1</f>
        <v>1.6408572880583838E-2</v>
      </c>
      <c r="AG65" s="2">
        <f>(Table2[[#This Row],[Close Price]]/Table2[[#This Row],[Current Month Low]])-1</f>
        <v>1.7292504798521513E-2</v>
      </c>
      <c r="AH65" s="2">
        <f>(Table2[[#This Row],[Current Month High]]/Table2[[#This Row],[Close Price]])-1</f>
        <v>2.9107838613011472E-2</v>
      </c>
      <c r="AI65">
        <v>6.89755886699652</v>
      </c>
      <c r="AJ65">
        <v>122.32597402597401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0.21</v>
      </c>
      <c r="AM65" t="s">
        <v>10474</v>
      </c>
      <c r="AN65">
        <v>0.24</v>
      </c>
      <c r="AO65" t="s">
        <v>10474</v>
      </c>
      <c r="AP65">
        <v>0.190489008716757</v>
      </c>
      <c r="AQ65">
        <f>(Table2[[#This Row],[Sharpe Ratio]]-AVERAGE(Table2[Sharpe Ratio]))/_xlfn.STDEV.P(Table2[Sharpe Ratio])</f>
        <v>1.5334288620682088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2.9844726950287992</v>
      </c>
      <c r="AS65">
        <f>_xlfn.RANK.AVG(Table2[[#This Row],[1Y Return vs Nifty Z-Score]],Table2[1Y Return vs Nifty Z-Score])</f>
        <v>200</v>
      </c>
      <c r="AT65">
        <f>_xlfn.RANK.AVG(Table2[[#This Row],[6M Return vs Nifty Z-Score]],Table2[6M Return vs Nifty Z-Score])</f>
        <v>50</v>
      </c>
      <c r="AU65">
        <f>_xlfn.RANK.AVG(Table2[[#This Row],[Sharpe Ratio Z-Score]],Table2[Sharpe Ratio Z-Score])</f>
        <v>48</v>
      </c>
      <c r="AV65">
        <f>(Table2[[#This Row],[Rank 1Y]]+Table2[[#This Row],[Rank 6M]]+Table2[[#This Row],[Rank Sharpe]])/3</f>
        <v>99.333333333333329</v>
      </c>
    </row>
    <row r="66" spans="1:48" x14ac:dyDescent="0.3">
      <c r="A66" t="s">
        <v>874</v>
      </c>
      <c r="B66" t="s">
        <v>875</v>
      </c>
      <c r="C66" t="s">
        <v>10432</v>
      </c>
      <c r="D66" t="s">
        <v>876</v>
      </c>
      <c r="E66">
        <v>17173.414158570002</v>
      </c>
      <c r="F66">
        <v>535.1</v>
      </c>
      <c r="G66">
        <v>279.61921141501898</v>
      </c>
      <c r="H66">
        <f>(Table2[[#This Row],[1Y Return vs Nifty]]-AVERAGE(Table2[1Y Return vs Nifty]))/_xlfn.STDEV.P(Table2[1Y Return vs Nifty])</f>
        <v>2.6549979074614121</v>
      </c>
      <c r="I66">
        <v>26.0392032319475</v>
      </c>
      <c r="J66">
        <f>(Table2[[#This Row],[1M Return vs Nifty]]-AVERAGE(Table2[1M Return vs Nifty]))/_xlfn.STDEV.P(Table2[1M Return vs Nifty])</f>
        <v>1.8299154700909208</v>
      </c>
      <c r="K66">
        <v>41.041572497030501</v>
      </c>
      <c r="L66">
        <f>(Table2[[#This Row],[6M Return vs Nifty]]-AVERAGE(Table2[6M Return vs Nifty]))/_xlfn.STDEV.P(Table2[6M Return vs Nifty])</f>
        <v>0.84425052084993957</v>
      </c>
      <c r="M66">
        <v>10.006346315057</v>
      </c>
      <c r="N66">
        <f>(Table2[[#This Row],[1W Return vs Nifty]]-AVERAGE(Table2[1W Return vs Nifty]))/_xlfn.STDEV.P(Table2[1W Return vs Nifty])</f>
        <v>1.4403643845207668</v>
      </c>
      <c r="O66">
        <v>466.2</v>
      </c>
      <c r="P66">
        <v>433.38955824587498</v>
      </c>
      <c r="Q66">
        <v>352.24278124928202</v>
      </c>
      <c r="R66">
        <v>83.962436624758894</v>
      </c>
      <c r="S66" s="2">
        <f>(Table2[[#This Row],[Close Price]]-Table2[[#This Row],[20D EMA]])/Table2[[#This Row],[20D EMA]]</f>
        <v>0.14779064779064788</v>
      </c>
      <c r="T66" s="2">
        <f>(Table2[[#This Row],[Close Price]]-Table2[[#This Row],[50D EMA]])/Table2[[#This Row],[50D EMA]]</f>
        <v>0.23468595359286815</v>
      </c>
      <c r="U66" s="2">
        <f>(Table2[[#This Row],[Close Price]]-Table2[[#This Row],[200D EMA]])/Table2[[#This Row],[200D EMA]]</f>
        <v>0.5191226860694983</v>
      </c>
      <c r="V66">
        <v>1.81617277705535</v>
      </c>
      <c r="W66">
        <v>499</v>
      </c>
      <c r="X66">
        <v>544.6</v>
      </c>
      <c r="Y66">
        <v>523.04999999999995</v>
      </c>
      <c r="Z66">
        <v>559.4</v>
      </c>
      <c r="AA66">
        <v>463.5</v>
      </c>
      <c r="AB66">
        <v>559.4</v>
      </c>
      <c r="AC66" s="2">
        <f>(Table2[[#This Row],[Close Price]]/Table2[[#This Row],[Day Low]])-1</f>
        <v>7.2344689378757598E-2</v>
      </c>
      <c r="AD66" s="2">
        <f>(Table2[[#This Row],[Day High]]/Table2[[#This Row],[Close Price]])-1</f>
        <v>1.7753690898897334E-2</v>
      </c>
      <c r="AE66" s="2">
        <f>(Table2[[#This Row],[Close Price]]/Table2[[#This Row],[Current Week Low]])-1</f>
        <v>2.3037950482745595E-2</v>
      </c>
      <c r="AF66" s="2">
        <f>(Table2[[#This Row],[Current Week High]]/Table2[[#This Row],[Close Price]])-1</f>
        <v>4.5412072509811274E-2</v>
      </c>
      <c r="AG66" s="2">
        <f>(Table2[[#This Row],[Close Price]]/Table2[[#This Row],[Current Month Low]])-1</f>
        <v>0.15447680690399146</v>
      </c>
      <c r="AH66" s="2">
        <f>(Table2[[#This Row],[Current Month High]]/Table2[[#This Row],[Close Price]])-1</f>
        <v>4.5412072509811274E-2</v>
      </c>
      <c r="AI66">
        <v>4.5412072509811203</v>
      </c>
      <c r="AJ66">
        <v>310.35276073619599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0.32</v>
      </c>
      <c r="AM66" t="s">
        <v>10474</v>
      </c>
      <c r="AN66">
        <v>23.17</v>
      </c>
      <c r="AO66" t="s">
        <v>10474</v>
      </c>
      <c r="AP66">
        <v>0.111697164870248</v>
      </c>
      <c r="AQ66">
        <f>(Table2[[#This Row],[Sharpe Ratio]]-AVERAGE(Table2[Sharpe Ratio]))/_xlfn.STDEV.P(Table2[Sharpe Ratio])</f>
        <v>0.64510644955549468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7.4146347324785342</v>
      </c>
      <c r="AS66">
        <f>_xlfn.RANK.AVG(Table2[[#This Row],[1Y Return vs Nifty Z-Score]],Table2[1Y Return vs Nifty Z-Score])</f>
        <v>12</v>
      </c>
      <c r="AT66">
        <f>_xlfn.RANK.AVG(Table2[[#This Row],[6M Return vs Nifty Z-Score]],Table2[6M Return vs Nifty Z-Score])</f>
        <v>103</v>
      </c>
      <c r="AU66">
        <f>_xlfn.RANK.AVG(Table2[[#This Row],[Sharpe Ratio Z-Score]],Table2[Sharpe Ratio Z-Score])</f>
        <v>184</v>
      </c>
      <c r="AV66">
        <f>(Table2[[#This Row],[Rank 1Y]]+Table2[[#This Row],[Rank 6M]]+Table2[[#This Row],[Rank Sharpe]])/3</f>
        <v>99.666666666666671</v>
      </c>
    </row>
    <row r="67" spans="1:48" x14ac:dyDescent="0.3">
      <c r="A67" t="s">
        <v>1160</v>
      </c>
      <c r="B67" t="s">
        <v>1161</v>
      </c>
      <c r="C67" t="s">
        <v>629</v>
      </c>
      <c r="D67" t="s">
        <v>484</v>
      </c>
      <c r="E67">
        <v>10242.833057100001</v>
      </c>
      <c r="F67">
        <v>391.5</v>
      </c>
      <c r="G67">
        <v>158.52732791598299</v>
      </c>
      <c r="H67">
        <f>(Table2[[#This Row],[1Y Return vs Nifty]]-AVERAGE(Table2[1Y Return vs Nifty]))/_xlfn.STDEV.P(Table2[1Y Return vs Nifty])</f>
        <v>1.2693512567631868</v>
      </c>
      <c r="I67">
        <v>-0.340892066124169</v>
      </c>
      <c r="J67">
        <f>(Table2[[#This Row],[1M Return vs Nifty]]-AVERAGE(Table2[1M Return vs Nifty]))/_xlfn.STDEV.P(Table2[1M Return vs Nifty])</f>
        <v>-0.39911056292825092</v>
      </c>
      <c r="K67">
        <v>38.969073986771399</v>
      </c>
      <c r="L67">
        <f>(Table2[[#This Row],[6M Return vs Nifty]]-AVERAGE(Table2[6M Return vs Nifty]))/_xlfn.STDEV.P(Table2[6M Return vs Nifty])</f>
        <v>0.78593407188819542</v>
      </c>
      <c r="M67">
        <v>4.1616779621528099</v>
      </c>
      <c r="N67">
        <f>(Table2[[#This Row],[1W Return vs Nifty]]-AVERAGE(Table2[1W Return vs Nifty]))/_xlfn.STDEV.P(Table2[1W Return vs Nifty])</f>
        <v>0.36882585287130137</v>
      </c>
      <c r="O67">
        <v>375.1</v>
      </c>
      <c r="P67">
        <v>358.86360311796</v>
      </c>
      <c r="Q67">
        <v>286.18066406613798</v>
      </c>
      <c r="R67">
        <v>69.515113565142599</v>
      </c>
      <c r="S67" s="2">
        <f>(Table2[[#This Row],[Close Price]]-Table2[[#This Row],[20D EMA]])/Table2[[#This Row],[20D EMA]]</f>
        <v>4.3721674220207882E-2</v>
      </c>
      <c r="T67" s="2">
        <f>(Table2[[#This Row],[Close Price]]-Table2[[#This Row],[50D EMA]])/Table2[[#This Row],[50D EMA]]</f>
        <v>9.0943736278856574E-2</v>
      </c>
      <c r="U67" s="2">
        <f>(Table2[[#This Row],[Close Price]]-Table2[[#This Row],[200D EMA]])/Table2[[#This Row],[200D EMA]]</f>
        <v>0.36801695277889956</v>
      </c>
      <c r="V67">
        <v>1.2403717422139</v>
      </c>
      <c r="W67">
        <v>380.35</v>
      </c>
      <c r="X67">
        <v>393.35</v>
      </c>
      <c r="Y67">
        <v>385.85</v>
      </c>
      <c r="Z67">
        <v>403.65</v>
      </c>
      <c r="AA67">
        <v>368.65</v>
      </c>
      <c r="AB67">
        <v>403.65</v>
      </c>
      <c r="AC67" s="2">
        <f>(Table2[[#This Row],[Close Price]]/Table2[[#This Row],[Day Low]])-1</f>
        <v>2.9315104509004764E-2</v>
      </c>
      <c r="AD67" s="2">
        <f>(Table2[[#This Row],[Day High]]/Table2[[#This Row],[Close Price]])-1</f>
        <v>4.7254150702427111E-3</v>
      </c>
      <c r="AE67" s="2">
        <f>(Table2[[#This Row],[Close Price]]/Table2[[#This Row],[Current Week Low]])-1</f>
        <v>1.4642995982894869E-2</v>
      </c>
      <c r="AF67" s="2">
        <f>(Table2[[#This Row],[Current Week High]]/Table2[[#This Row],[Close Price]])-1</f>
        <v>3.1034482758620641E-2</v>
      </c>
      <c r="AG67" s="2">
        <f>(Table2[[#This Row],[Close Price]]/Table2[[#This Row],[Current Month Low]])-1</f>
        <v>6.1982910619829079E-2</v>
      </c>
      <c r="AH67" s="2">
        <f>(Table2[[#This Row],[Current Month High]]/Table2[[#This Row],[Close Price]])-1</f>
        <v>3.1034482758620641E-2</v>
      </c>
      <c r="AI67">
        <v>3.1034482758620601</v>
      </c>
      <c r="AJ67">
        <v>214.079422382671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0.13</v>
      </c>
      <c r="AM67" t="s">
        <v>10474</v>
      </c>
      <c r="AN67">
        <v>6.36</v>
      </c>
      <c r="AO67" t="s">
        <v>10474</v>
      </c>
      <c r="AP67">
        <v>0.139841335123223</v>
      </c>
      <c r="AQ67">
        <f>(Table2[[#This Row],[Sharpe Ratio]]-AVERAGE(Table2[Sharpe Ratio]))/_xlfn.STDEV.P(Table2[Sharpe Ratio])</f>
        <v>0.96241209943969952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2.9874127180341321</v>
      </c>
      <c r="AS67">
        <f>_xlfn.RANK.AVG(Table2[[#This Row],[1Y Return vs Nifty Z-Score]],Table2[1Y Return vs Nifty Z-Score])</f>
        <v>67</v>
      </c>
      <c r="AT67">
        <f>_xlfn.RANK.AVG(Table2[[#This Row],[6M Return vs Nifty Z-Score]],Table2[6M Return vs Nifty Z-Score])</f>
        <v>111</v>
      </c>
      <c r="AU67">
        <f>_xlfn.RANK.AVG(Table2[[#This Row],[Sharpe Ratio Z-Score]],Table2[Sharpe Ratio Z-Score])</f>
        <v>128</v>
      </c>
      <c r="AV67">
        <f>(Table2[[#This Row],[Rank 1Y]]+Table2[[#This Row],[Rank 6M]]+Table2[[#This Row],[Rank Sharpe]])/3</f>
        <v>102</v>
      </c>
    </row>
    <row r="68" spans="1:48" x14ac:dyDescent="0.3">
      <c r="A68" t="s">
        <v>558</v>
      </c>
      <c r="B68" t="s">
        <v>559</v>
      </c>
      <c r="C68" t="s">
        <v>10443</v>
      </c>
      <c r="D68" t="s">
        <v>333</v>
      </c>
      <c r="E68">
        <v>34042.61237522</v>
      </c>
      <c r="F68">
        <v>1655.65</v>
      </c>
      <c r="G68">
        <v>83.805751263059094</v>
      </c>
      <c r="H68">
        <f>(Table2[[#This Row],[1Y Return vs Nifty]]-AVERAGE(Table2[1Y Return vs Nifty]))/_xlfn.STDEV.P(Table2[1Y Return vs Nifty])</f>
        <v>0.41431705106566796</v>
      </c>
      <c r="I68">
        <v>3.07676800986403</v>
      </c>
      <c r="J68">
        <f>(Table2[[#This Row],[1M Return vs Nifty]]-AVERAGE(Table2[1M Return vs Nifty]))/_xlfn.STDEV.P(Table2[1M Return vs Nifty])</f>
        <v>-0.11033020806937975</v>
      </c>
      <c r="K68">
        <v>60.703986444573601</v>
      </c>
      <c r="L68">
        <f>(Table2[[#This Row],[6M Return vs Nifty]]-AVERAGE(Table2[6M Return vs Nifty]))/_xlfn.STDEV.P(Table2[6M Return vs Nifty])</f>
        <v>1.397516134195655</v>
      </c>
      <c r="M68">
        <v>4.8114696447123997</v>
      </c>
      <c r="N68">
        <f>(Table2[[#This Row],[1W Return vs Nifty]]-AVERAGE(Table2[1W Return vs Nifty]))/_xlfn.STDEV.P(Table2[1W Return vs Nifty])</f>
        <v>0.48795610686799934</v>
      </c>
      <c r="O68">
        <v>1636.39</v>
      </c>
      <c r="P68">
        <v>1566.6509110069101</v>
      </c>
      <c r="Q68">
        <v>1263.20339861809</v>
      </c>
      <c r="R68">
        <v>52.9508789943769</v>
      </c>
      <c r="S68" s="2">
        <f>(Table2[[#This Row],[Close Price]]-Table2[[#This Row],[20D EMA]])/Table2[[#This Row],[20D EMA]]</f>
        <v>1.176981037527728E-2</v>
      </c>
      <c r="T68" s="2">
        <f>(Table2[[#This Row],[Close Price]]-Table2[[#This Row],[50D EMA]])/Table2[[#This Row],[50D EMA]]</f>
        <v>5.6808500456485854E-2</v>
      </c>
      <c r="U68" s="2">
        <f>(Table2[[#This Row],[Close Price]]-Table2[[#This Row],[200D EMA]])/Table2[[#This Row],[200D EMA]]</f>
        <v>0.310675701008433</v>
      </c>
      <c r="V68">
        <v>1.0454629855042401</v>
      </c>
      <c r="W68">
        <v>1647</v>
      </c>
      <c r="X68">
        <v>1726</v>
      </c>
      <c r="Y68">
        <v>1648</v>
      </c>
      <c r="Z68">
        <v>1738</v>
      </c>
      <c r="AA68">
        <v>1585.55</v>
      </c>
      <c r="AB68">
        <v>1805</v>
      </c>
      <c r="AC68" s="2">
        <f>(Table2[[#This Row],[Close Price]]/Table2[[#This Row],[Day Low]])-1</f>
        <v>5.2519732847602363E-3</v>
      </c>
      <c r="AD68" s="2">
        <f>(Table2[[#This Row],[Day High]]/Table2[[#This Row],[Close Price]])-1</f>
        <v>4.2490864615105872E-2</v>
      </c>
      <c r="AE68" s="2">
        <f>(Table2[[#This Row],[Close Price]]/Table2[[#This Row],[Current Week Low]])-1</f>
        <v>4.6419902912622213E-3</v>
      </c>
      <c r="AF68" s="2">
        <f>(Table2[[#This Row],[Current Week High]]/Table2[[#This Row],[Close Price]])-1</f>
        <v>4.9738773291456484E-2</v>
      </c>
      <c r="AG68" s="2">
        <f>(Table2[[#This Row],[Close Price]]/Table2[[#This Row],[Current Month Low]])-1</f>
        <v>4.4211787707735484E-2</v>
      </c>
      <c r="AH68" s="2">
        <f>(Table2[[#This Row],[Current Month High]]/Table2[[#This Row],[Close Price]])-1</f>
        <v>9.0206263401081177E-2</v>
      </c>
      <c r="AI68">
        <v>9.0206263401081106</v>
      </c>
      <c r="AJ68">
        <v>135.94841100185201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0.06</v>
      </c>
      <c r="AM68" t="s">
        <v>10474</v>
      </c>
      <c r="AN68">
        <v>-0.76</v>
      </c>
      <c r="AO68" t="s">
        <v>10475</v>
      </c>
      <c r="AP68">
        <v>0.160525819337072</v>
      </c>
      <c r="AQ68">
        <f>(Table2[[#This Row],[Sharpe Ratio]]-AVERAGE(Table2[Sharpe Ratio]))/_xlfn.STDEV.P(Table2[Sharpe Ratio])</f>
        <v>1.1956150557535796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3.385074139813522</v>
      </c>
      <c r="AS68">
        <f>_xlfn.RANK.AVG(Table2[[#This Row],[1Y Return vs Nifty Z-Score]],Table2[1Y Return vs Nifty Z-Score])</f>
        <v>160</v>
      </c>
      <c r="AT68">
        <f>_xlfn.RANK.AVG(Table2[[#This Row],[6M Return vs Nifty Z-Score]],Table2[6M Return vs Nifty Z-Score])</f>
        <v>60</v>
      </c>
      <c r="AU68">
        <f>_xlfn.RANK.AVG(Table2[[#This Row],[Sharpe Ratio Z-Score]],Table2[Sharpe Ratio Z-Score])</f>
        <v>87</v>
      </c>
      <c r="AV68">
        <f>(Table2[[#This Row],[Rank 1Y]]+Table2[[#This Row],[Rank 6M]]+Table2[[#This Row],[Rank Sharpe]])/3</f>
        <v>102.33333333333333</v>
      </c>
    </row>
    <row r="69" spans="1:48" x14ac:dyDescent="0.3">
      <c r="A69" t="s">
        <v>1172</v>
      </c>
      <c r="B69" t="s">
        <v>1173</v>
      </c>
      <c r="C69" t="s">
        <v>10434</v>
      </c>
      <c r="D69" t="s">
        <v>46</v>
      </c>
      <c r="E69">
        <v>10019.329349199999</v>
      </c>
      <c r="F69">
        <v>1495.7</v>
      </c>
      <c r="G69">
        <v>92.657735489682494</v>
      </c>
      <c r="H69">
        <f>(Table2[[#This Row],[1Y Return vs Nifty]]-AVERAGE(Table2[1Y Return vs Nifty]))/_xlfn.STDEV.P(Table2[1Y Return vs Nifty])</f>
        <v>0.51560973841371704</v>
      </c>
      <c r="I69">
        <v>17.7057286556763</v>
      </c>
      <c r="J69">
        <f>(Table2[[#This Row],[1M Return vs Nifty]]-AVERAGE(Table2[1M Return vs Nifty]))/_xlfn.STDEV.P(Table2[1M Return vs Nifty])</f>
        <v>1.1257659374177105</v>
      </c>
      <c r="K69">
        <v>71.909060508289102</v>
      </c>
      <c r="L69">
        <f>(Table2[[#This Row],[6M Return vs Nifty]]-AVERAGE(Table2[6M Return vs Nifty]))/_xlfn.STDEV.P(Table2[6M Return vs Nifty])</f>
        <v>1.7128071351370915</v>
      </c>
      <c r="M69">
        <v>15.4307081463815</v>
      </c>
      <c r="N69">
        <f>(Table2[[#This Row],[1W Return vs Nifty]]-AVERAGE(Table2[1W Return vs Nifty]))/_xlfn.STDEV.P(Table2[1W Return vs Nifty])</f>
        <v>2.434845569921936</v>
      </c>
      <c r="O69">
        <v>1281.73</v>
      </c>
      <c r="P69">
        <v>1213.4917318581599</v>
      </c>
      <c r="Q69">
        <v>1000.74561207968</v>
      </c>
      <c r="R69">
        <v>87.327671343762404</v>
      </c>
      <c r="S69" s="2">
        <f>(Table2[[#This Row],[Close Price]]-Table2[[#This Row],[20D EMA]])/Table2[[#This Row],[20D EMA]]</f>
        <v>0.16693843477175382</v>
      </c>
      <c r="T69" s="2">
        <f>(Table2[[#This Row],[Close Price]]-Table2[[#This Row],[50D EMA]])/Table2[[#This Row],[50D EMA]]</f>
        <v>0.23255887183484023</v>
      </c>
      <c r="U69" s="2">
        <f>(Table2[[#This Row],[Close Price]]-Table2[[#This Row],[200D EMA]])/Table2[[#This Row],[200D EMA]]</f>
        <v>0.49458561890842595</v>
      </c>
      <c r="V69">
        <v>1.9467913723203401</v>
      </c>
      <c r="W69">
        <v>1409.7</v>
      </c>
      <c r="X69">
        <v>1524</v>
      </c>
      <c r="Y69">
        <v>1476</v>
      </c>
      <c r="Z69">
        <v>1525.5</v>
      </c>
      <c r="AA69">
        <v>1232.6500000000001</v>
      </c>
      <c r="AB69">
        <v>1542.45</v>
      </c>
      <c r="AC69" s="2">
        <f>(Table2[[#This Row],[Close Price]]/Table2[[#This Row],[Day Low]])-1</f>
        <v>6.1005887777541234E-2</v>
      </c>
      <c r="AD69" s="2">
        <f>(Table2[[#This Row],[Day High]]/Table2[[#This Row],[Close Price]])-1</f>
        <v>1.8920906598916876E-2</v>
      </c>
      <c r="AE69" s="2">
        <f>(Table2[[#This Row],[Close Price]]/Table2[[#This Row],[Current Week Low]])-1</f>
        <v>1.3346883468834614E-2</v>
      </c>
      <c r="AF69" s="2">
        <f>(Table2[[#This Row],[Current Week High]]/Table2[[#This Row],[Close Price]])-1</f>
        <v>1.9923781506986593E-2</v>
      </c>
      <c r="AG69" s="2">
        <f>(Table2[[#This Row],[Close Price]]/Table2[[#This Row],[Current Month Low]])-1</f>
        <v>0.21340202003812925</v>
      </c>
      <c r="AH69" s="2">
        <f>(Table2[[#This Row],[Current Month High]]/Table2[[#This Row],[Close Price]])-1</f>
        <v>3.1256267968175377E-2</v>
      </c>
      <c r="AI69">
        <v>3.1256267968175302</v>
      </c>
      <c r="AJ69">
        <v>130.10769230769199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0.16</v>
      </c>
      <c r="AM69" t="s">
        <v>10474</v>
      </c>
      <c r="AN69">
        <v>22.61</v>
      </c>
      <c r="AO69" t="s">
        <v>10474</v>
      </c>
      <c r="AP69">
        <v>0.14008952102181599</v>
      </c>
      <c r="AQ69">
        <f>(Table2[[#This Row],[Sharpe Ratio]]-AVERAGE(Table2[Sharpe Ratio]))/_xlfn.STDEV.P(Table2[Sharpe Ratio])</f>
        <v>0.965210220227674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6.7542386011181286</v>
      </c>
      <c r="AS69">
        <f>_xlfn.RANK.AVG(Table2[[#This Row],[1Y Return vs Nifty Z-Score]],Table2[1Y Return vs Nifty Z-Score])</f>
        <v>143</v>
      </c>
      <c r="AT69">
        <f>_xlfn.RANK.AVG(Table2[[#This Row],[6M Return vs Nifty Z-Score]],Table2[6M Return vs Nifty Z-Score])</f>
        <v>39</v>
      </c>
      <c r="AU69">
        <f>_xlfn.RANK.AVG(Table2[[#This Row],[Sharpe Ratio Z-Score]],Table2[Sharpe Ratio Z-Score])</f>
        <v>127</v>
      </c>
      <c r="AV69">
        <f>(Table2[[#This Row],[Rank 1Y]]+Table2[[#This Row],[Rank 6M]]+Table2[[#This Row],[Rank Sharpe]])/3</f>
        <v>103</v>
      </c>
    </row>
    <row r="70" spans="1:48" x14ac:dyDescent="0.3">
      <c r="A70" t="s">
        <v>203</v>
      </c>
      <c r="B70" t="s">
        <v>204</v>
      </c>
      <c r="C70" t="s">
        <v>10438</v>
      </c>
      <c r="D70" t="s">
        <v>72</v>
      </c>
      <c r="E70">
        <v>129462.276279</v>
      </c>
      <c r="F70">
        <v>742.2</v>
      </c>
      <c r="G70">
        <v>117.48239603728901</v>
      </c>
      <c r="H70">
        <f>(Table2[[#This Row],[1Y Return vs Nifty]]-AVERAGE(Table2[1Y Return vs Nifty]))/_xlfn.STDEV.P(Table2[1Y Return vs Nifty])</f>
        <v>0.79967673570990805</v>
      </c>
      <c r="I70">
        <v>12.665180432729599</v>
      </c>
      <c r="J70">
        <f>(Table2[[#This Row],[1M Return vs Nifty]]-AVERAGE(Table2[1M Return vs Nifty]))/_xlfn.STDEV.P(Table2[1M Return vs Nifty])</f>
        <v>0.69985719513738931</v>
      </c>
      <c r="K70">
        <v>63.846711913102602</v>
      </c>
      <c r="L70">
        <f>(Table2[[#This Row],[6M Return vs Nifty]]-AVERAGE(Table2[6M Return vs Nifty]))/_xlfn.STDEV.P(Table2[6M Return vs Nifty])</f>
        <v>1.4859468802150249</v>
      </c>
      <c r="M70">
        <v>-1.4153581905508199</v>
      </c>
      <c r="N70">
        <f>(Table2[[#This Row],[1W Return vs Nifty]]-AVERAGE(Table2[1W Return vs Nifty]))/_xlfn.STDEV.P(Table2[1W Return vs Nifty])</f>
        <v>-0.65364604274183091</v>
      </c>
      <c r="O70">
        <v>707.33</v>
      </c>
      <c r="P70">
        <v>657.59812520862602</v>
      </c>
      <c r="Q70">
        <v>527.47208029190097</v>
      </c>
      <c r="R70">
        <v>63.593556299937198</v>
      </c>
      <c r="S70" s="2">
        <f>(Table2[[#This Row],[Close Price]]-Table2[[#This Row],[20D EMA]])/Table2[[#This Row],[20D EMA]]</f>
        <v>4.9298064552613353E-2</v>
      </c>
      <c r="T70" s="2">
        <f>(Table2[[#This Row],[Close Price]]-Table2[[#This Row],[50D EMA]])/Table2[[#This Row],[50D EMA]]</f>
        <v>0.12865285278076743</v>
      </c>
      <c r="U70" s="2">
        <f>(Table2[[#This Row],[Close Price]]-Table2[[#This Row],[200D EMA]])/Table2[[#This Row],[200D EMA]]</f>
        <v>0.40708869290156457</v>
      </c>
      <c r="V70">
        <v>0.54038959895235805</v>
      </c>
      <c r="W70">
        <v>732</v>
      </c>
      <c r="X70">
        <v>744.45</v>
      </c>
      <c r="Y70">
        <v>732.45</v>
      </c>
      <c r="Z70">
        <v>746.85</v>
      </c>
      <c r="AA70">
        <v>716.4</v>
      </c>
      <c r="AB70">
        <v>752</v>
      </c>
      <c r="AC70" s="2">
        <f>(Table2[[#This Row],[Close Price]]/Table2[[#This Row],[Day Low]])-1</f>
        <v>1.3934426229508245E-2</v>
      </c>
      <c r="AD70" s="2">
        <f>(Table2[[#This Row],[Day High]]/Table2[[#This Row],[Close Price]])-1</f>
        <v>3.0315278900565623E-3</v>
      </c>
      <c r="AE70" s="2">
        <f>(Table2[[#This Row],[Close Price]]/Table2[[#This Row],[Current Week Low]])-1</f>
        <v>1.33114888388286E-2</v>
      </c>
      <c r="AF70" s="2">
        <f>(Table2[[#This Row],[Current Week High]]/Table2[[#This Row],[Close Price]])-1</f>
        <v>6.2651576394503472E-3</v>
      </c>
      <c r="AG70" s="2">
        <f>(Table2[[#This Row],[Close Price]]/Table2[[#This Row],[Current Month Low]])-1</f>
        <v>3.601340033500855E-2</v>
      </c>
      <c r="AH70" s="2">
        <f>(Table2[[#This Row],[Current Month High]]/Table2[[#This Row],[Close Price]])-1</f>
        <v>1.3203988143357437E-2</v>
      </c>
      <c r="AI70">
        <v>1.3203988143357399</v>
      </c>
      <c r="AJ70">
        <v>162.030008826125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0.09</v>
      </c>
      <c r="AM70" t="s">
        <v>10474</v>
      </c>
      <c r="AN70">
        <v>4.96</v>
      </c>
      <c r="AO70" t="s">
        <v>10474</v>
      </c>
      <c r="AP70">
        <v>0.124311972827907</v>
      </c>
      <c r="AQ70">
        <f>(Table2[[#This Row],[Sharpe Ratio]]-AVERAGE(Table2[Sharpe Ratio]))/_xlfn.STDEV.P(Table2[Sharpe Ratio])</f>
        <v>0.78732950325331386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3.1191642715738048</v>
      </c>
      <c r="AS70">
        <f>_xlfn.RANK.AVG(Table2[[#This Row],[1Y Return vs Nifty Z-Score]],Table2[1Y Return vs Nifty Z-Score])</f>
        <v>102</v>
      </c>
      <c r="AT70">
        <f>_xlfn.RANK.AVG(Table2[[#This Row],[6M Return vs Nifty Z-Score]],Table2[6M Return vs Nifty Z-Score])</f>
        <v>55</v>
      </c>
      <c r="AU70">
        <f>_xlfn.RANK.AVG(Table2[[#This Row],[Sharpe Ratio Z-Score]],Table2[Sharpe Ratio Z-Score])</f>
        <v>156</v>
      </c>
      <c r="AV70">
        <f>(Table2[[#This Row],[Rank 1Y]]+Table2[[#This Row],[Rank 6M]]+Table2[[#This Row],[Rank Sharpe]])/3</f>
        <v>104.33333333333333</v>
      </c>
    </row>
    <row r="71" spans="1:48" x14ac:dyDescent="0.3">
      <c r="A71" t="s">
        <v>453</v>
      </c>
      <c r="B71" t="s">
        <v>454</v>
      </c>
      <c r="C71" t="s">
        <v>10435</v>
      </c>
      <c r="D71" t="s">
        <v>455</v>
      </c>
      <c r="E71">
        <v>48573.25</v>
      </c>
      <c r="F71">
        <v>571.45000000000005</v>
      </c>
      <c r="G71">
        <v>102.01709906552099</v>
      </c>
      <c r="H71">
        <f>(Table2[[#This Row],[1Y Return vs Nifty]]-AVERAGE(Table2[1Y Return vs Nifty]))/_xlfn.STDEV.P(Table2[1Y Return vs Nifty])</f>
        <v>0.62270833508911538</v>
      </c>
      <c r="I71">
        <v>2.8936776159787998</v>
      </c>
      <c r="J71">
        <f>(Table2[[#This Row],[1M Return vs Nifty]]-AVERAGE(Table2[1M Return vs Nifty]))/_xlfn.STDEV.P(Table2[1M Return vs Nifty])</f>
        <v>-0.12580070769247037</v>
      </c>
      <c r="K71">
        <v>63.519471822204203</v>
      </c>
      <c r="L71">
        <f>(Table2[[#This Row],[6M Return vs Nifty]]-AVERAGE(Table2[6M Return vs Nifty]))/_xlfn.STDEV.P(Table2[6M Return vs Nifty])</f>
        <v>1.4767389218186027</v>
      </c>
      <c r="M71">
        <v>-0.65893430953798904</v>
      </c>
      <c r="N71">
        <f>(Table2[[#This Row],[1W Return vs Nifty]]-AVERAGE(Table2[1W Return vs Nifty]))/_xlfn.STDEV.P(Table2[1W Return vs Nifty])</f>
        <v>-0.51496626044719884</v>
      </c>
      <c r="O71">
        <v>554.53</v>
      </c>
      <c r="P71">
        <v>509.93862959042298</v>
      </c>
      <c r="Q71">
        <v>385.45972069760899</v>
      </c>
      <c r="R71">
        <v>63.753359961787901</v>
      </c>
      <c r="S71" s="2">
        <f>(Table2[[#This Row],[Close Price]]-Table2[[#This Row],[20D EMA]])/Table2[[#This Row],[20D EMA]]</f>
        <v>3.0512325753340799E-2</v>
      </c>
      <c r="T71" s="2">
        <f>(Table2[[#This Row],[Close Price]]-Table2[[#This Row],[50D EMA]])/Table2[[#This Row],[50D EMA]]</f>
        <v>0.12062504552554161</v>
      </c>
      <c r="U71" s="2">
        <f>(Table2[[#This Row],[Close Price]]-Table2[[#This Row],[200D EMA]])/Table2[[#This Row],[200D EMA]]</f>
        <v>0.48251547260446287</v>
      </c>
      <c r="V71">
        <v>0.63202473498363898</v>
      </c>
      <c r="W71">
        <v>567.70000000000005</v>
      </c>
      <c r="X71">
        <v>578.75</v>
      </c>
      <c r="Y71">
        <v>565.1</v>
      </c>
      <c r="Z71">
        <v>576.4</v>
      </c>
      <c r="AA71">
        <v>559.6</v>
      </c>
      <c r="AB71">
        <v>576.4</v>
      </c>
      <c r="AC71" s="2">
        <f>(Table2[[#This Row],[Close Price]]/Table2[[#This Row],[Day Low]])-1</f>
        <v>6.6056015501145815E-3</v>
      </c>
      <c r="AD71" s="2">
        <f>(Table2[[#This Row],[Day High]]/Table2[[#This Row],[Close Price]])-1</f>
        <v>1.2774520955464164E-2</v>
      </c>
      <c r="AE71" s="2">
        <f>(Table2[[#This Row],[Close Price]]/Table2[[#This Row],[Current Week Low]])-1</f>
        <v>1.1236949212528824E-2</v>
      </c>
      <c r="AF71" s="2">
        <f>(Table2[[#This Row],[Current Week High]]/Table2[[#This Row],[Close Price]])-1</f>
        <v>8.6621751684310411E-3</v>
      </c>
      <c r="AG71" s="2">
        <f>(Table2[[#This Row],[Close Price]]/Table2[[#This Row],[Current Month Low]])-1</f>
        <v>2.1175839885632541E-2</v>
      </c>
      <c r="AH71" s="2">
        <f>(Table2[[#This Row],[Current Month High]]/Table2[[#This Row],[Close Price]])-1</f>
        <v>8.6621751684310411E-3</v>
      </c>
      <c r="AI71">
        <v>8.5571791057835291</v>
      </c>
      <c r="AJ71">
        <v>136.42945800579199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0.08</v>
      </c>
      <c r="AM71" t="s">
        <v>10474</v>
      </c>
      <c r="AN71">
        <v>-0.14000000000000001</v>
      </c>
      <c r="AO71" t="s">
        <v>10475</v>
      </c>
      <c r="AP71">
        <v>0.13944423397137601</v>
      </c>
      <c r="AQ71">
        <f>(Table2[[#This Row],[Sharpe Ratio]]-AVERAGE(Table2[Sharpe Ratio]))/_xlfn.STDEV.P(Table2[Sharpe Ratio])</f>
        <v>0.95793506430510511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2.4166153530731544</v>
      </c>
      <c r="AS71">
        <f>_xlfn.RANK.AVG(Table2[[#This Row],[1Y Return vs Nifty Z-Score]],Table2[1Y Return vs Nifty Z-Score])</f>
        <v>127</v>
      </c>
      <c r="AT71">
        <f>_xlfn.RANK.AVG(Table2[[#This Row],[6M Return vs Nifty Z-Score]],Table2[6M Return vs Nifty Z-Score])</f>
        <v>56</v>
      </c>
      <c r="AU71">
        <f>_xlfn.RANK.AVG(Table2[[#This Row],[Sharpe Ratio Z-Score]],Table2[Sharpe Ratio Z-Score])</f>
        <v>130</v>
      </c>
      <c r="AV71">
        <f>(Table2[[#This Row],[Rank 1Y]]+Table2[[#This Row],[Rank 6M]]+Table2[[#This Row],[Rank Sharpe]])/3</f>
        <v>104.33333333333333</v>
      </c>
    </row>
    <row r="72" spans="1:48" x14ac:dyDescent="0.3">
      <c r="A72" t="s">
        <v>295</v>
      </c>
      <c r="B72" t="s">
        <v>296</v>
      </c>
      <c r="C72" t="s">
        <v>10430</v>
      </c>
      <c r="D72" t="s">
        <v>297</v>
      </c>
      <c r="E72">
        <v>89836.489758014999</v>
      </c>
      <c r="F72">
        <v>10360.35</v>
      </c>
      <c r="G72">
        <v>149.541427314716</v>
      </c>
      <c r="H72">
        <f>(Table2[[#This Row],[1Y Return vs Nifty]]-AVERAGE(Table2[1Y Return vs Nifty]))/_xlfn.STDEV.P(Table2[1Y Return vs Nifty])</f>
        <v>1.1665261729354015</v>
      </c>
      <c r="I72">
        <v>19.5244013859764</v>
      </c>
      <c r="J72">
        <f>(Table2[[#This Row],[1M Return vs Nifty]]-AVERAGE(Table2[1M Return vs Nifty]))/_xlfn.STDEV.P(Table2[1M Return vs Nifty])</f>
        <v>1.2794374391911445</v>
      </c>
      <c r="K72">
        <v>124.979371016569</v>
      </c>
      <c r="L72">
        <f>(Table2[[#This Row],[6M Return vs Nifty]]-AVERAGE(Table2[6M Return vs Nifty]))/_xlfn.STDEV.P(Table2[6M Return vs Nifty])</f>
        <v>3.2061119741128752</v>
      </c>
      <c r="M72">
        <v>4.2212523401055204</v>
      </c>
      <c r="N72">
        <f>(Table2[[#This Row],[1W Return vs Nifty]]-AVERAGE(Table2[1W Return vs Nifty]))/_xlfn.STDEV.P(Table2[1W Return vs Nifty])</f>
        <v>0.37974798525262937</v>
      </c>
      <c r="O72">
        <v>9688.18</v>
      </c>
      <c r="P72">
        <v>8882.4264279917297</v>
      </c>
      <c r="Q72">
        <v>6937.75562286067</v>
      </c>
      <c r="R72">
        <v>76.049653680534803</v>
      </c>
      <c r="S72" s="2">
        <f>(Table2[[#This Row],[Close Price]]-Table2[[#This Row],[20D EMA]])/Table2[[#This Row],[20D EMA]]</f>
        <v>6.9380420264693682E-2</v>
      </c>
      <c r="T72" s="2">
        <f>(Table2[[#This Row],[Close Price]]-Table2[[#This Row],[50D EMA]])/Table2[[#This Row],[50D EMA]]</f>
        <v>0.16638736993653</v>
      </c>
      <c r="U72" s="2">
        <f>(Table2[[#This Row],[Close Price]]-Table2[[#This Row],[200D EMA]])/Table2[[#This Row],[200D EMA]]</f>
        <v>0.49332875978818053</v>
      </c>
      <c r="V72">
        <v>0.94027279181707701</v>
      </c>
      <c r="W72">
        <v>10233</v>
      </c>
      <c r="X72">
        <v>10398</v>
      </c>
      <c r="Y72">
        <v>10320.85</v>
      </c>
      <c r="Z72">
        <v>10500</v>
      </c>
      <c r="AA72">
        <v>9890.15</v>
      </c>
      <c r="AB72">
        <v>10529.95</v>
      </c>
      <c r="AC72" s="2">
        <f>(Table2[[#This Row],[Close Price]]/Table2[[#This Row],[Day Low]])-1</f>
        <v>1.2445030782761712E-2</v>
      </c>
      <c r="AD72" s="2">
        <f>(Table2[[#This Row],[Day High]]/Table2[[#This Row],[Close Price]])-1</f>
        <v>3.6340471123079698E-3</v>
      </c>
      <c r="AE72" s="2">
        <f>(Table2[[#This Row],[Close Price]]/Table2[[#This Row],[Current Week Low]])-1</f>
        <v>3.8272041546965063E-3</v>
      </c>
      <c r="AF72" s="2">
        <f>(Table2[[#This Row],[Current Week High]]/Table2[[#This Row],[Close Price]])-1</f>
        <v>1.3479274348839443E-2</v>
      </c>
      <c r="AG72" s="2">
        <f>(Table2[[#This Row],[Close Price]]/Table2[[#This Row],[Current Month Low]])-1</f>
        <v>4.7542251634201671E-2</v>
      </c>
      <c r="AH72" s="2">
        <f>(Table2[[#This Row],[Current Month High]]/Table2[[#This Row],[Close Price]])-1</f>
        <v>1.637010332662503E-2</v>
      </c>
      <c r="AI72">
        <v>1.6370103326625001</v>
      </c>
      <c r="AJ72">
        <v>177.21854304635701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0.19</v>
      </c>
      <c r="AM72" t="s">
        <v>10474</v>
      </c>
      <c r="AN72">
        <v>6.41</v>
      </c>
      <c r="AO72" t="s">
        <v>10474</v>
      </c>
      <c r="AP72">
        <v>9.2664120107573994E-2</v>
      </c>
      <c r="AQ72">
        <f>(Table2[[#This Row],[Sharpe Ratio]]-AVERAGE(Table2[Sharpe Ratio]))/_xlfn.STDEV.P(Table2[Sharpe Ratio])</f>
        <v>0.43052230714123935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6.4623458786332897</v>
      </c>
      <c r="AS72">
        <f>_xlfn.RANK.AVG(Table2[[#This Row],[1Y Return vs Nifty Z-Score]],Table2[1Y Return vs Nifty Z-Score])</f>
        <v>73</v>
      </c>
      <c r="AT72">
        <f>_xlfn.RANK.AVG(Table2[[#This Row],[6M Return vs Nifty Z-Score]],Table2[6M Return vs Nifty Z-Score])</f>
        <v>10</v>
      </c>
      <c r="AU72">
        <f>_xlfn.RANK.AVG(Table2[[#This Row],[Sharpe Ratio Z-Score]],Table2[Sharpe Ratio Z-Score])</f>
        <v>231</v>
      </c>
      <c r="AV72">
        <f>(Table2[[#This Row],[Rank 1Y]]+Table2[[#This Row],[Rank 6M]]+Table2[[#This Row],[Rank Sharpe]])/3</f>
        <v>104.66666666666667</v>
      </c>
    </row>
    <row r="73" spans="1:48" x14ac:dyDescent="0.3">
      <c r="A73" t="s">
        <v>518</v>
      </c>
      <c r="B73" t="s">
        <v>519</v>
      </c>
      <c r="C73" t="s">
        <v>10429</v>
      </c>
      <c r="D73" t="s">
        <v>18</v>
      </c>
      <c r="E73">
        <v>38360.882030975998</v>
      </c>
      <c r="F73">
        <v>218.88</v>
      </c>
      <c r="G73">
        <v>133.61843234600701</v>
      </c>
      <c r="H73">
        <f>(Table2[[#This Row],[1Y Return vs Nifty]]-AVERAGE(Table2[1Y Return vs Nifty]))/_xlfn.STDEV.P(Table2[1Y Return vs Nifty])</f>
        <v>0.98432036351257635</v>
      </c>
      <c r="I73">
        <v>0.58688135245177797</v>
      </c>
      <c r="J73">
        <f>(Table2[[#This Row],[1M Return vs Nifty]]-AVERAGE(Table2[1M Return vs Nifty]))/_xlfn.STDEV.P(Table2[1M Return vs Nifty])</f>
        <v>-0.32071694533960837</v>
      </c>
      <c r="K73">
        <v>50.365983789366503</v>
      </c>
      <c r="L73">
        <f>(Table2[[#This Row],[6M Return vs Nifty]]-AVERAGE(Table2[6M Return vs Nifty]))/_xlfn.STDEV.P(Table2[6M Return vs Nifty])</f>
        <v>1.106622991824523</v>
      </c>
      <c r="M73">
        <v>0.70387588829276104</v>
      </c>
      <c r="N73">
        <f>(Table2[[#This Row],[1W Return vs Nifty]]-AVERAGE(Table2[1W Return vs Nifty]))/_xlfn.STDEV.P(Table2[1W Return vs Nifty])</f>
        <v>-0.26511399336777408</v>
      </c>
      <c r="O73">
        <v>215.66</v>
      </c>
      <c r="P73">
        <v>215.63988541756601</v>
      </c>
      <c r="Q73">
        <v>180.975411931167</v>
      </c>
      <c r="R73">
        <v>58.063337589108002</v>
      </c>
      <c r="S73" s="2">
        <f>(Table2[[#This Row],[Close Price]]-Table2[[#This Row],[20D EMA]])/Table2[[#This Row],[20D EMA]]</f>
        <v>1.4930909765371413E-2</v>
      </c>
      <c r="T73" s="2">
        <f>(Table2[[#This Row],[Close Price]]-Table2[[#This Row],[50D EMA]])/Table2[[#This Row],[50D EMA]]</f>
        <v>1.5025581080048421E-2</v>
      </c>
      <c r="U73" s="2">
        <f>(Table2[[#This Row],[Close Price]]-Table2[[#This Row],[200D EMA]])/Table2[[#This Row],[200D EMA]]</f>
        <v>0.20944606598408955</v>
      </c>
      <c r="V73">
        <v>0.81660562105557599</v>
      </c>
      <c r="W73">
        <v>219.5</v>
      </c>
      <c r="X73">
        <v>244.53</v>
      </c>
      <c r="Y73">
        <v>217.8</v>
      </c>
      <c r="Z73">
        <v>224.35</v>
      </c>
      <c r="AA73">
        <v>213.2</v>
      </c>
      <c r="AB73">
        <v>224.35</v>
      </c>
      <c r="AC73" s="2">
        <f>(Table2[[#This Row],[Close Price]]/Table2[[#This Row],[Day Low]])-1</f>
        <v>-2.8246013667425629E-3</v>
      </c>
      <c r="AD73" s="2">
        <f>(Table2[[#This Row],[Day High]]/Table2[[#This Row],[Close Price]])-1</f>
        <v>0.1171875</v>
      </c>
      <c r="AE73" s="2">
        <f>(Table2[[#This Row],[Close Price]]/Table2[[#This Row],[Current Week Low]])-1</f>
        <v>4.9586776859502635E-3</v>
      </c>
      <c r="AF73" s="2">
        <f>(Table2[[#This Row],[Current Week High]]/Table2[[#This Row],[Close Price]])-1</f>
        <v>2.4990862573099459E-2</v>
      </c>
      <c r="AG73" s="2">
        <f>(Table2[[#This Row],[Close Price]]/Table2[[#This Row],[Current Month Low]])-1</f>
        <v>2.6641651031894975E-2</v>
      </c>
      <c r="AH73" s="2">
        <f>(Table2[[#This Row],[Current Month High]]/Table2[[#This Row],[Close Price]])-1</f>
        <v>2.4990862573099459E-2</v>
      </c>
      <c r="AI73">
        <v>32.1500365497076</v>
      </c>
      <c r="AJ73">
        <v>172.74766355140099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-0.09</v>
      </c>
      <c r="AM73" t="s">
        <v>10475</v>
      </c>
      <c r="AN73">
        <v>2.93</v>
      </c>
      <c r="AO73" t="s">
        <v>10474</v>
      </c>
      <c r="AP73">
        <v>0.12511895621369101</v>
      </c>
      <c r="AQ73">
        <f>(Table2[[#This Row],[Sharpe Ratio]]-AVERAGE(Table2[Sharpe Ratio]))/_xlfn.STDEV.P(Table2[Sharpe Ratio])</f>
        <v>0.79642767119965385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2.3015400878293706</v>
      </c>
      <c r="AS73">
        <f>_xlfn.RANK.AVG(Table2[[#This Row],[1Y Return vs Nifty Z-Score]],Table2[1Y Return vs Nifty Z-Score])</f>
        <v>87</v>
      </c>
      <c r="AT73">
        <f>_xlfn.RANK.AVG(Table2[[#This Row],[6M Return vs Nifty Z-Score]],Table2[6M Return vs Nifty Z-Score])</f>
        <v>79</v>
      </c>
      <c r="AU73">
        <f>_xlfn.RANK.AVG(Table2[[#This Row],[Sharpe Ratio Z-Score]],Table2[Sharpe Ratio Z-Score])</f>
        <v>154</v>
      </c>
      <c r="AV73">
        <f>(Table2[[#This Row],[Rank 1Y]]+Table2[[#This Row],[Rank 6M]]+Table2[[#This Row],[Rank Sharpe]])/3</f>
        <v>106.66666666666667</v>
      </c>
    </row>
    <row r="74" spans="1:48" x14ac:dyDescent="0.3">
      <c r="A74" t="s">
        <v>437</v>
      </c>
      <c r="B74" t="s">
        <v>438</v>
      </c>
      <c r="C74" t="s">
        <v>10443</v>
      </c>
      <c r="D74" t="s">
        <v>100</v>
      </c>
      <c r="E74">
        <v>51139.03680876</v>
      </c>
      <c r="F74">
        <v>496.2</v>
      </c>
      <c r="G74">
        <v>176.398611619077</v>
      </c>
      <c r="H74">
        <f>(Table2[[#This Row],[1Y Return vs Nifty]]-AVERAGE(Table2[1Y Return vs Nifty]))/_xlfn.STDEV.P(Table2[1Y Return vs Nifty])</f>
        <v>1.4738512091242972</v>
      </c>
      <c r="I74">
        <v>16.247277522359202</v>
      </c>
      <c r="J74">
        <f>(Table2[[#This Row],[1M Return vs Nifty]]-AVERAGE(Table2[1M Return vs Nifty]))/_xlfn.STDEV.P(Table2[1M Return vs Nifty])</f>
        <v>1.0025319040559069</v>
      </c>
      <c r="K74">
        <v>20.162427325179902</v>
      </c>
      <c r="L74">
        <f>(Table2[[#This Row],[6M Return vs Nifty]]-AVERAGE(Table2[6M Return vs Nifty]))/_xlfn.STDEV.P(Table2[6M Return vs Nifty])</f>
        <v>0.25674823906212324</v>
      </c>
      <c r="M74">
        <v>-2.6367409838578002</v>
      </c>
      <c r="N74">
        <f>(Table2[[#This Row],[1W Return vs Nifty]]-AVERAGE(Table2[1W Return vs Nifty]))/_xlfn.STDEV.P(Table2[1W Return vs Nifty])</f>
        <v>-0.87756956515551388</v>
      </c>
      <c r="O74">
        <v>460.87</v>
      </c>
      <c r="P74">
        <v>432.78691603381702</v>
      </c>
      <c r="Q74">
        <v>358.65353834541099</v>
      </c>
      <c r="R74">
        <v>75.292932518973103</v>
      </c>
      <c r="S74" s="2">
        <f>(Table2[[#This Row],[Close Price]]-Table2[[#This Row],[20D EMA]])/Table2[[#This Row],[20D EMA]]</f>
        <v>7.6659361642111623E-2</v>
      </c>
      <c r="T74" s="2">
        <f>(Table2[[#This Row],[Close Price]]-Table2[[#This Row],[50D EMA]])/Table2[[#This Row],[50D EMA]]</f>
        <v>0.14652264571054641</v>
      </c>
      <c r="U74" s="2">
        <f>(Table2[[#This Row],[Close Price]]-Table2[[#This Row],[200D EMA]])/Table2[[#This Row],[200D EMA]]</f>
        <v>0.38350788978448935</v>
      </c>
      <c r="V74">
        <v>1.41748869047764</v>
      </c>
      <c r="W74">
        <v>493</v>
      </c>
      <c r="X74">
        <v>498.8</v>
      </c>
      <c r="Y74">
        <v>490</v>
      </c>
      <c r="Z74">
        <v>501.9</v>
      </c>
      <c r="AA74">
        <v>483</v>
      </c>
      <c r="AB74">
        <v>505.7</v>
      </c>
      <c r="AC74" s="2">
        <f>(Table2[[#This Row],[Close Price]]/Table2[[#This Row],[Day Low]])-1</f>
        <v>6.4908722109533468E-3</v>
      </c>
      <c r="AD74" s="2">
        <f>(Table2[[#This Row],[Day High]]/Table2[[#This Row],[Close Price]])-1</f>
        <v>5.2398226521563895E-3</v>
      </c>
      <c r="AE74" s="2">
        <f>(Table2[[#This Row],[Close Price]]/Table2[[#This Row],[Current Week Low]])-1</f>
        <v>1.2653061224489726E-2</v>
      </c>
      <c r="AF74" s="2">
        <f>(Table2[[#This Row],[Current Week High]]/Table2[[#This Row],[Close Price]])-1</f>
        <v>1.1487303506650504E-2</v>
      </c>
      <c r="AG74" s="2">
        <f>(Table2[[#This Row],[Close Price]]/Table2[[#This Row],[Current Month Low]])-1</f>
        <v>2.7329192546583725E-2</v>
      </c>
      <c r="AH74" s="2">
        <f>(Table2[[#This Row],[Current Month High]]/Table2[[#This Row],[Close Price]])-1</f>
        <v>1.9145505844417654E-2</v>
      </c>
      <c r="AI74">
        <v>10.0362756952841</v>
      </c>
      <c r="AJ74">
        <v>215.648854961832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0.11</v>
      </c>
      <c r="AM74" t="s">
        <v>10474</v>
      </c>
      <c r="AN74">
        <v>15.07</v>
      </c>
      <c r="AO74" t="s">
        <v>10474</v>
      </c>
      <c r="AP74">
        <v>0.190644434176264</v>
      </c>
      <c r="AQ74">
        <f>(Table2[[#This Row],[Sharpe Ratio]]-AVERAGE(Table2[Sharpe Ratio]))/_xlfn.STDEV.P(Table2[Sharpe Ratio])</f>
        <v>1.5351811743941413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3.3907429614809548</v>
      </c>
      <c r="AS74">
        <f>_xlfn.RANK.AVG(Table2[[#This Row],[1Y Return vs Nifty Z-Score]],Table2[1Y Return vs Nifty Z-Score])</f>
        <v>51</v>
      </c>
      <c r="AT74">
        <f>_xlfn.RANK.AVG(Table2[[#This Row],[6M Return vs Nifty Z-Score]],Table2[6M Return vs Nifty Z-Score])</f>
        <v>228</v>
      </c>
      <c r="AU74">
        <f>_xlfn.RANK.AVG(Table2[[#This Row],[Sharpe Ratio Z-Score]],Table2[Sharpe Ratio Z-Score])</f>
        <v>46</v>
      </c>
      <c r="AV74">
        <f>(Table2[[#This Row],[Rank 1Y]]+Table2[[#This Row],[Rank 6M]]+Table2[[#This Row],[Rank Sharpe]])/3</f>
        <v>108.33333333333333</v>
      </c>
    </row>
    <row r="75" spans="1:48" x14ac:dyDescent="0.3">
      <c r="A75" t="s">
        <v>695</v>
      </c>
      <c r="B75" t="s">
        <v>696</v>
      </c>
      <c r="C75" t="s">
        <v>10432</v>
      </c>
      <c r="D75" t="s">
        <v>621</v>
      </c>
      <c r="E75">
        <v>24321.601836500002</v>
      </c>
      <c r="F75">
        <v>1422.35</v>
      </c>
      <c r="G75">
        <v>75.816252931298493</v>
      </c>
      <c r="H75">
        <f>(Table2[[#This Row],[1Y Return vs Nifty]]-AVERAGE(Table2[1Y Return vs Nifty]))/_xlfn.STDEV.P(Table2[1Y Return vs Nifty])</f>
        <v>0.32289373445459824</v>
      </c>
      <c r="I75">
        <v>7.4184599571846404</v>
      </c>
      <c r="J75">
        <f>(Table2[[#This Row],[1M Return vs Nifty]]-AVERAGE(Table2[1M Return vs Nifty]))/_xlfn.STDEV.P(Table2[1M Return vs Nifty])</f>
        <v>0.25652761668740826</v>
      </c>
      <c r="K75">
        <v>50.455014653293397</v>
      </c>
      <c r="L75">
        <f>(Table2[[#This Row],[6M Return vs Nifty]]-AVERAGE(Table2[6M Return vs Nifty]))/_xlfn.STDEV.P(Table2[6M Return vs Nifty])</f>
        <v>1.1091281631462448</v>
      </c>
      <c r="M75">
        <v>0.42261466485631499</v>
      </c>
      <c r="N75">
        <f>(Table2[[#This Row],[1W Return vs Nifty]]-AVERAGE(Table2[1W Return vs Nifty]))/_xlfn.STDEV.P(Table2[1W Return vs Nifty])</f>
        <v>-0.31667932097464613</v>
      </c>
      <c r="O75">
        <v>1381.1</v>
      </c>
      <c r="P75">
        <v>1246.1630521684301</v>
      </c>
      <c r="Q75">
        <v>969.66791313080103</v>
      </c>
      <c r="R75">
        <v>56.498787818959897</v>
      </c>
      <c r="S75" s="2">
        <f>(Table2[[#This Row],[Close Price]]-Table2[[#This Row],[20D EMA]])/Table2[[#This Row],[20D EMA]]</f>
        <v>2.9867496922742744E-2</v>
      </c>
      <c r="T75" s="2">
        <f>(Table2[[#This Row],[Close Price]]-Table2[[#This Row],[50D EMA]])/Table2[[#This Row],[50D EMA]]</f>
        <v>0.14138354328913016</v>
      </c>
      <c r="U75" s="2">
        <f>(Table2[[#This Row],[Close Price]]-Table2[[#This Row],[200D EMA]])/Table2[[#This Row],[200D EMA]]</f>
        <v>0.46684239082183121</v>
      </c>
      <c r="V75">
        <v>0.53792138899020603</v>
      </c>
      <c r="W75">
        <v>1400.1</v>
      </c>
      <c r="X75">
        <v>1436.55</v>
      </c>
      <c r="Y75">
        <v>1412</v>
      </c>
      <c r="Z75">
        <v>1470.7</v>
      </c>
      <c r="AA75">
        <v>1408</v>
      </c>
      <c r="AB75">
        <v>1475</v>
      </c>
      <c r="AC75" s="2">
        <f>(Table2[[#This Row],[Close Price]]/Table2[[#This Row],[Day Low]])-1</f>
        <v>1.5891722019855781E-2</v>
      </c>
      <c r="AD75" s="2">
        <f>(Table2[[#This Row],[Day High]]/Table2[[#This Row],[Close Price]])-1</f>
        <v>9.9834780468943674E-3</v>
      </c>
      <c r="AE75" s="2">
        <f>(Table2[[#This Row],[Close Price]]/Table2[[#This Row],[Current Week Low]])-1</f>
        <v>7.3300283286117374E-3</v>
      </c>
      <c r="AF75" s="2">
        <f>(Table2[[#This Row],[Current Week High]]/Table2[[#This Row],[Close Price]])-1</f>
        <v>3.3993039687840731E-2</v>
      </c>
      <c r="AG75" s="2">
        <f>(Table2[[#This Row],[Close Price]]/Table2[[#This Row],[Current Month Low]])-1</f>
        <v>1.0191761363636198E-2</v>
      </c>
      <c r="AH75" s="2">
        <f>(Table2[[#This Row],[Current Month High]]/Table2[[#This Row],[Close Price]])-1</f>
        <v>3.7016205575280514E-2</v>
      </c>
      <c r="AI75">
        <v>5.1077442261046899</v>
      </c>
      <c r="AJ75">
        <v>118.403071017274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0.61</v>
      </c>
      <c r="AM75" t="s">
        <v>10474</v>
      </c>
      <c r="AN75">
        <v>0.28000000000000003</v>
      </c>
      <c r="AO75" t="s">
        <v>10474</v>
      </c>
      <c r="AP75">
        <v>0.17499572248662601</v>
      </c>
      <c r="AQ75">
        <f>(Table2[[#This Row],[Sharpe Ratio]]-AVERAGE(Table2[Sharpe Ratio]))/_xlfn.STDEV.P(Table2[Sharpe Ratio])</f>
        <v>1.3587529980471671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2.7306231913607721</v>
      </c>
      <c r="AS75">
        <f>_xlfn.RANK.AVG(Table2[[#This Row],[1Y Return vs Nifty Z-Score]],Table2[1Y Return vs Nifty Z-Score])</f>
        <v>179</v>
      </c>
      <c r="AT75">
        <f>_xlfn.RANK.AVG(Table2[[#This Row],[6M Return vs Nifty Z-Score]],Table2[6M Return vs Nifty Z-Score])</f>
        <v>78</v>
      </c>
      <c r="AU75">
        <f>_xlfn.RANK.AVG(Table2[[#This Row],[Sharpe Ratio Z-Score]],Table2[Sharpe Ratio Z-Score])</f>
        <v>68</v>
      </c>
      <c r="AV75">
        <f>(Table2[[#This Row],[Rank 1Y]]+Table2[[#This Row],[Rank 6M]]+Table2[[#This Row],[Rank Sharpe]])/3</f>
        <v>108.33333333333333</v>
      </c>
    </row>
    <row r="76" spans="1:48" x14ac:dyDescent="0.3">
      <c r="A76" t="s">
        <v>743</v>
      </c>
      <c r="B76" t="s">
        <v>744</v>
      </c>
      <c r="C76" t="s">
        <v>629</v>
      </c>
      <c r="D76" t="s">
        <v>484</v>
      </c>
      <c r="E76">
        <v>21354.024907815001</v>
      </c>
      <c r="F76">
        <v>3208.65</v>
      </c>
      <c r="G76">
        <v>52.090112986629201</v>
      </c>
      <c r="H76">
        <f>(Table2[[#This Row],[1Y Return vs Nifty]]-AVERAGE(Table2[1Y Return vs Nifty]))/_xlfn.STDEV.P(Table2[1Y Return vs Nifty])</f>
        <v>5.1397037910191866E-2</v>
      </c>
      <c r="I76">
        <v>20.992054944476301</v>
      </c>
      <c r="J76">
        <f>(Table2[[#This Row],[1M Return vs Nifty]]-AVERAGE(Table2[1M Return vs Nifty]))/_xlfn.STDEV.P(Table2[1M Return vs Nifty])</f>
        <v>1.4034490453807795</v>
      </c>
      <c r="K76">
        <v>71.986659513524103</v>
      </c>
      <c r="L76">
        <f>(Table2[[#This Row],[6M Return vs Nifty]]-AVERAGE(Table2[6M Return vs Nifty]))/_xlfn.STDEV.P(Table2[6M Return vs Nifty])</f>
        <v>1.7149906341388368</v>
      </c>
      <c r="M76">
        <v>9.3976464769079993</v>
      </c>
      <c r="N76">
        <f>(Table2[[#This Row],[1W Return vs Nifty]]-AVERAGE(Table2[1W Return vs Nifty]))/_xlfn.STDEV.P(Table2[1W Return vs Nifty])</f>
        <v>1.328767747825145</v>
      </c>
      <c r="O76">
        <v>2798.99</v>
      </c>
      <c r="P76">
        <v>2492.9698613402202</v>
      </c>
      <c r="Q76">
        <v>2031.4496635212499</v>
      </c>
      <c r="R76">
        <v>77.647689557730601</v>
      </c>
      <c r="S76" s="2">
        <f>(Table2[[#This Row],[Close Price]]-Table2[[#This Row],[20D EMA]])/Table2[[#This Row],[20D EMA]]</f>
        <v>0.14635993697726693</v>
      </c>
      <c r="T76" s="2">
        <f>(Table2[[#This Row],[Close Price]]-Table2[[#This Row],[50D EMA]])/Table2[[#This Row],[50D EMA]]</f>
        <v>0.28707933848627853</v>
      </c>
      <c r="U76" s="2">
        <f>(Table2[[#This Row],[Close Price]]-Table2[[#This Row],[200D EMA]])/Table2[[#This Row],[200D EMA]]</f>
        <v>0.57948781976621988</v>
      </c>
      <c r="V76">
        <v>2.69073730797653</v>
      </c>
      <c r="W76">
        <v>3071.7</v>
      </c>
      <c r="X76">
        <v>3292.6</v>
      </c>
      <c r="Y76">
        <v>3185</v>
      </c>
      <c r="Z76">
        <v>3496</v>
      </c>
      <c r="AA76">
        <v>2908.15</v>
      </c>
      <c r="AB76">
        <v>3496</v>
      </c>
      <c r="AC76" s="2">
        <f>(Table2[[#This Row],[Close Price]]/Table2[[#This Row],[Day Low]])-1</f>
        <v>4.4584432073444757E-2</v>
      </c>
      <c r="AD76" s="2">
        <f>(Table2[[#This Row],[Day High]]/Table2[[#This Row],[Close Price]])-1</f>
        <v>2.6163651379863762E-2</v>
      </c>
      <c r="AE76" s="2">
        <f>(Table2[[#This Row],[Close Price]]/Table2[[#This Row],[Current Week Low]])-1</f>
        <v>7.4254317111459578E-3</v>
      </c>
      <c r="AF76" s="2">
        <f>(Table2[[#This Row],[Current Week High]]/Table2[[#This Row],[Close Price]])-1</f>
        <v>8.9554797188848845E-2</v>
      </c>
      <c r="AG76" s="2">
        <f>(Table2[[#This Row],[Close Price]]/Table2[[#This Row],[Current Month Low]])-1</f>
        <v>0.10333029589257769</v>
      </c>
      <c r="AH76" s="2">
        <f>(Table2[[#This Row],[Current Month High]]/Table2[[#This Row],[Close Price]])-1</f>
        <v>8.9554797188848845E-2</v>
      </c>
      <c r="AI76">
        <v>8.9554797188848791</v>
      </c>
      <c r="AJ76">
        <v>115.69306265125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0.5</v>
      </c>
      <c r="AM76" t="s">
        <v>10474</v>
      </c>
      <c r="AN76">
        <v>33.369999999999997</v>
      </c>
      <c r="AO76" t="s">
        <v>10474</v>
      </c>
      <c r="AP76">
        <v>0.20323993174657901</v>
      </c>
      <c r="AQ76">
        <f>(Table2[[#This Row],[Sharpe Ratio]]-AVERAGE(Table2[Sharpe Ratio]))/_xlfn.STDEV.P(Table2[Sharpe Ratio])</f>
        <v>1.6771865171077447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6.175790982362698</v>
      </c>
      <c r="AS76">
        <f>_xlfn.RANK.AVG(Table2[[#This Row],[1Y Return vs Nifty Z-Score]],Table2[1Y Return vs Nifty Z-Score])</f>
        <v>254</v>
      </c>
      <c r="AT76">
        <f>_xlfn.RANK.AVG(Table2[[#This Row],[6M Return vs Nifty Z-Score]],Table2[6M Return vs Nifty Z-Score])</f>
        <v>38</v>
      </c>
      <c r="AU76">
        <f>_xlfn.RANK.AVG(Table2[[#This Row],[Sharpe Ratio Z-Score]],Table2[Sharpe Ratio Z-Score])</f>
        <v>34</v>
      </c>
      <c r="AV76">
        <f>(Table2[[#This Row],[Rank 1Y]]+Table2[[#This Row],[Rank 6M]]+Table2[[#This Row],[Rank Sharpe]])/3</f>
        <v>108.66666666666667</v>
      </c>
    </row>
    <row r="77" spans="1:48" x14ac:dyDescent="0.3">
      <c r="A77" t="s">
        <v>1096</v>
      </c>
      <c r="B77" t="s">
        <v>1097</v>
      </c>
      <c r="C77" t="s">
        <v>10439</v>
      </c>
      <c r="D77" t="s">
        <v>1098</v>
      </c>
      <c r="E77">
        <v>11327.004270314999</v>
      </c>
      <c r="F77">
        <v>556.65</v>
      </c>
      <c r="G77">
        <v>167.08712778127699</v>
      </c>
      <c r="H77">
        <f>(Table2[[#This Row],[1Y Return vs Nifty]]-AVERAGE(Table2[1Y Return vs Nifty]))/_xlfn.STDEV.P(Table2[1Y Return vs Nifty])</f>
        <v>1.3673004972181524</v>
      </c>
      <c r="I77">
        <v>5.3515244438711296</v>
      </c>
      <c r="J77">
        <f>(Table2[[#This Row],[1M Return vs Nifty]]-AVERAGE(Table2[1M Return vs Nifty]))/_xlfn.STDEV.P(Table2[1M Return vs Nifty])</f>
        <v>8.187877574541054E-2</v>
      </c>
      <c r="K77">
        <v>66.958935360908001</v>
      </c>
      <c r="L77">
        <f>(Table2[[#This Row],[6M Return vs Nifty]]-AVERAGE(Table2[6M Return vs Nifty]))/_xlfn.STDEV.P(Table2[6M Return vs Nifty])</f>
        <v>1.5735193532243283</v>
      </c>
      <c r="M77">
        <v>12.8622234173896</v>
      </c>
      <c r="N77">
        <f>(Table2[[#This Row],[1W Return vs Nifty]]-AVERAGE(Table2[1W Return vs Nifty]))/_xlfn.STDEV.P(Table2[1W Return vs Nifty])</f>
        <v>1.96394967149162</v>
      </c>
      <c r="O77">
        <v>516.88</v>
      </c>
      <c r="P77">
        <v>479.26081392502601</v>
      </c>
      <c r="Q77">
        <v>359.27750372435003</v>
      </c>
      <c r="R77">
        <v>70.856238253684694</v>
      </c>
      <c r="S77" s="2">
        <f>(Table2[[#This Row],[Close Price]]-Table2[[#This Row],[20D EMA]])/Table2[[#This Row],[20D EMA]]</f>
        <v>7.6942423773409652E-2</v>
      </c>
      <c r="T77" s="2">
        <f>(Table2[[#This Row],[Close Price]]-Table2[[#This Row],[50D EMA]])/Table2[[#This Row],[50D EMA]]</f>
        <v>0.16147613955995258</v>
      </c>
      <c r="U77" s="2">
        <f>(Table2[[#This Row],[Close Price]]-Table2[[#This Row],[200D EMA]])/Table2[[#This Row],[200D EMA]]</f>
        <v>0.54935946233661448</v>
      </c>
      <c r="V77">
        <v>1.0443759597414899</v>
      </c>
      <c r="W77">
        <v>537</v>
      </c>
      <c r="X77">
        <v>565</v>
      </c>
      <c r="Y77">
        <v>545.15</v>
      </c>
      <c r="Z77">
        <v>588</v>
      </c>
      <c r="AA77">
        <v>473.1</v>
      </c>
      <c r="AB77">
        <v>588</v>
      </c>
      <c r="AC77" s="2">
        <f>(Table2[[#This Row],[Close Price]]/Table2[[#This Row],[Day Low]])-1</f>
        <v>3.6592178770949779E-2</v>
      </c>
      <c r="AD77" s="2">
        <f>(Table2[[#This Row],[Day High]]/Table2[[#This Row],[Close Price]])-1</f>
        <v>1.500044911524312E-2</v>
      </c>
      <c r="AE77" s="2">
        <f>(Table2[[#This Row],[Close Price]]/Table2[[#This Row],[Current Week Low]])-1</f>
        <v>2.1095111437219094E-2</v>
      </c>
      <c r="AF77" s="2">
        <f>(Table2[[#This Row],[Current Week High]]/Table2[[#This Row],[Close Price]])-1</f>
        <v>5.631905146860694E-2</v>
      </c>
      <c r="AG77" s="2">
        <f>(Table2[[#This Row],[Close Price]]/Table2[[#This Row],[Current Month Low]])-1</f>
        <v>0.1766011414077362</v>
      </c>
      <c r="AH77" s="2">
        <f>(Table2[[#This Row],[Current Month High]]/Table2[[#This Row],[Close Price]])-1</f>
        <v>5.631905146860694E-2</v>
      </c>
      <c r="AI77">
        <v>5.6319051468606904</v>
      </c>
      <c r="AJ77">
        <v>209.68011126564599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0.49</v>
      </c>
      <c r="AM77" t="s">
        <v>10474</v>
      </c>
      <c r="AN77">
        <v>6.62</v>
      </c>
      <c r="AO77" t="s">
        <v>10474</v>
      </c>
      <c r="AP77">
        <v>9.9075441210959E-2</v>
      </c>
      <c r="AQ77">
        <f>(Table2[[#This Row],[Sharpe Ratio]]-AVERAGE(Table2[Sharpe Ratio]))/_xlfn.STDEV.P(Table2[Sharpe Ratio])</f>
        <v>0.50280542620426638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5.4894537238837771</v>
      </c>
      <c r="AS77">
        <f>_xlfn.RANK.AVG(Table2[[#This Row],[1Y Return vs Nifty Z-Score]],Table2[1Y Return vs Nifty Z-Score])</f>
        <v>59</v>
      </c>
      <c r="AT77">
        <f>_xlfn.RANK.AVG(Table2[[#This Row],[6M Return vs Nifty Z-Score]],Table2[6M Return vs Nifty Z-Score])</f>
        <v>51</v>
      </c>
      <c r="AU77">
        <f>_xlfn.RANK.AVG(Table2[[#This Row],[Sharpe Ratio Z-Score]],Table2[Sharpe Ratio Z-Score])</f>
        <v>217</v>
      </c>
      <c r="AV77">
        <f>(Table2[[#This Row],[Rank 1Y]]+Table2[[#This Row],[Rank 6M]]+Table2[[#This Row],[Rank Sharpe]])/3</f>
        <v>109</v>
      </c>
    </row>
    <row r="78" spans="1:48" x14ac:dyDescent="0.3">
      <c r="A78" t="s">
        <v>351</v>
      </c>
      <c r="B78" t="s">
        <v>352</v>
      </c>
      <c r="C78" t="s">
        <v>10444</v>
      </c>
      <c r="D78" t="s">
        <v>140</v>
      </c>
      <c r="E78">
        <v>71293.245163900006</v>
      </c>
      <c r="F78">
        <v>1778.5</v>
      </c>
      <c r="G78">
        <v>174.98678629568099</v>
      </c>
      <c r="H78">
        <f>(Table2[[#This Row],[1Y Return vs Nifty]]-AVERAGE(Table2[1Y Return vs Nifty]))/_xlfn.STDEV.P(Table2[1Y Return vs Nifty])</f>
        <v>1.4576957825655039</v>
      </c>
      <c r="I78">
        <v>-2.4917432544360198</v>
      </c>
      <c r="J78">
        <f>(Table2[[#This Row],[1M Return vs Nifty]]-AVERAGE(Table2[1M Return vs Nifty]))/_xlfn.STDEV.P(Table2[1M Return vs Nifty])</f>
        <v>-0.58084998569098034</v>
      </c>
      <c r="K78">
        <v>20.697965288532899</v>
      </c>
      <c r="L78">
        <f>(Table2[[#This Row],[6M Return vs Nifty]]-AVERAGE(Table2[6M Return vs Nifty]))/_xlfn.STDEV.P(Table2[6M Return vs Nifty])</f>
        <v>0.27181733182738027</v>
      </c>
      <c r="M78">
        <v>-3.8649270303349299</v>
      </c>
      <c r="N78">
        <f>(Table2[[#This Row],[1W Return vs Nifty]]-AVERAGE(Table2[1W Return vs Nifty]))/_xlfn.STDEV.P(Table2[1W Return vs Nifty])</f>
        <v>-1.1027403692748829</v>
      </c>
      <c r="O78">
        <v>1828.61</v>
      </c>
      <c r="P78">
        <v>1692.8843101018399</v>
      </c>
      <c r="Q78">
        <v>1271.32696333942</v>
      </c>
      <c r="R78">
        <v>38.1766277542796</v>
      </c>
      <c r="S78" s="2">
        <f>(Table2[[#This Row],[Close Price]]-Table2[[#This Row],[20D EMA]])/Table2[[#This Row],[20D EMA]]</f>
        <v>-2.7403328211045495E-2</v>
      </c>
      <c r="T78" s="2">
        <f>(Table2[[#This Row],[Close Price]]-Table2[[#This Row],[50D EMA]])/Table2[[#This Row],[50D EMA]]</f>
        <v>5.0573857520724297E-2</v>
      </c>
      <c r="U78" s="2">
        <f>(Table2[[#This Row],[Close Price]]-Table2[[#This Row],[200D EMA]])/Table2[[#This Row],[200D EMA]]</f>
        <v>0.398932022434558</v>
      </c>
      <c r="V78">
        <v>1.13890041726852</v>
      </c>
      <c r="W78">
        <v>1767.85</v>
      </c>
      <c r="X78">
        <v>1804.7</v>
      </c>
      <c r="Y78">
        <v>1763.1</v>
      </c>
      <c r="Z78">
        <v>1842.65</v>
      </c>
      <c r="AA78">
        <v>1763.1</v>
      </c>
      <c r="AB78">
        <v>1893.4</v>
      </c>
      <c r="AC78" s="2">
        <f>(Table2[[#This Row],[Close Price]]/Table2[[#This Row],[Day Low]])-1</f>
        <v>6.0242667647143477E-3</v>
      </c>
      <c r="AD78" s="2">
        <f>(Table2[[#This Row],[Day High]]/Table2[[#This Row],[Close Price]])-1</f>
        <v>1.4731515321900535E-2</v>
      </c>
      <c r="AE78" s="2">
        <f>(Table2[[#This Row],[Close Price]]/Table2[[#This Row],[Current Week Low]])-1</f>
        <v>8.7346151664682292E-3</v>
      </c>
      <c r="AF78" s="2">
        <f>(Table2[[#This Row],[Current Week High]]/Table2[[#This Row],[Close Price]])-1</f>
        <v>3.6069721675569433E-2</v>
      </c>
      <c r="AG78" s="2">
        <f>(Table2[[#This Row],[Close Price]]/Table2[[#This Row],[Current Month Low]])-1</f>
        <v>8.7346151664682292E-3</v>
      </c>
      <c r="AH78" s="2">
        <f>(Table2[[#This Row],[Current Month High]]/Table2[[#This Row],[Close Price]])-1</f>
        <v>6.4605004217036965E-2</v>
      </c>
      <c r="AI78">
        <v>16.660106831599599</v>
      </c>
      <c r="AJ78">
        <v>241.23177283192601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0.21</v>
      </c>
      <c r="AM78" t="s">
        <v>10474</v>
      </c>
      <c r="AN78">
        <v>-11.68</v>
      </c>
      <c r="AO78" t="s">
        <v>10475</v>
      </c>
      <c r="AP78">
        <v>0.187209724457893</v>
      </c>
      <c r="AQ78">
        <f>(Table2[[#This Row],[Sharpe Ratio]]-AVERAGE(Table2[Sharpe Ratio]))/_xlfn.STDEV.P(Table2[Sharpe Ratio])</f>
        <v>1.4964572472165012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1.5423800066435223</v>
      </c>
      <c r="AS78">
        <f>_xlfn.RANK.AVG(Table2[[#This Row],[1Y Return vs Nifty Z-Score]],Table2[1Y Return vs Nifty Z-Score])</f>
        <v>52</v>
      </c>
      <c r="AT78">
        <f>_xlfn.RANK.AVG(Table2[[#This Row],[6M Return vs Nifty Z-Score]],Table2[6M Return vs Nifty Z-Score])</f>
        <v>223</v>
      </c>
      <c r="AU78">
        <f>_xlfn.RANK.AVG(Table2[[#This Row],[Sharpe Ratio Z-Score]],Table2[Sharpe Ratio Z-Score])</f>
        <v>53</v>
      </c>
      <c r="AV78">
        <f>(Table2[[#This Row],[Rank 1Y]]+Table2[[#This Row],[Rank 6M]]+Table2[[#This Row],[Rank Sharpe]])/3</f>
        <v>109.33333333333333</v>
      </c>
    </row>
    <row r="79" spans="1:48" x14ac:dyDescent="0.3">
      <c r="A79" t="s">
        <v>76</v>
      </c>
      <c r="B79" t="s">
        <v>77</v>
      </c>
      <c r="C79" t="s">
        <v>10435</v>
      </c>
      <c r="D79" t="s">
        <v>56</v>
      </c>
      <c r="E79">
        <v>341582.73684209998</v>
      </c>
      <c r="F79">
        <v>2851.35</v>
      </c>
      <c r="G79">
        <v>57.822239700562797</v>
      </c>
      <c r="H79">
        <f>(Table2[[#This Row],[1Y Return vs Nifty]]-AVERAGE(Table2[1Y Return vs Nifty]))/_xlfn.STDEV.P(Table2[1Y Return vs Nifty])</f>
        <v>0.11698939598597606</v>
      </c>
      <c r="I79">
        <v>-4.35805983393234</v>
      </c>
      <c r="J79">
        <f>(Table2[[#This Row],[1M Return vs Nifty]]-AVERAGE(Table2[1M Return vs Nifty]))/_xlfn.STDEV.P(Table2[1M Return vs Nifty])</f>
        <v>-0.73854722652910143</v>
      </c>
      <c r="K79">
        <v>63.329260528078599</v>
      </c>
      <c r="L79">
        <f>(Table2[[#This Row],[6M Return vs Nifty]]-AVERAGE(Table2[6M Return vs Nifty]))/_xlfn.STDEV.P(Table2[6M Return vs Nifty])</f>
        <v>1.4713867118310373</v>
      </c>
      <c r="M79">
        <v>0.10380552328237901</v>
      </c>
      <c r="N79">
        <f>(Table2[[#This Row],[1W Return vs Nifty]]-AVERAGE(Table2[1W Return vs Nifty]))/_xlfn.STDEV.P(Table2[1W Return vs Nifty])</f>
        <v>-0.37512853636405558</v>
      </c>
      <c r="O79">
        <v>2830.78</v>
      </c>
      <c r="P79">
        <v>2622.1830145807899</v>
      </c>
      <c r="Q79">
        <v>2059.7367604613301</v>
      </c>
      <c r="R79">
        <v>47.591982451890402</v>
      </c>
      <c r="S79" s="2">
        <f>(Table2[[#This Row],[Close Price]]-Table2[[#This Row],[20D EMA]])/Table2[[#This Row],[20D EMA]]</f>
        <v>7.2665484424786477E-3</v>
      </c>
      <c r="T79" s="2">
        <f>(Table2[[#This Row],[Close Price]]-Table2[[#This Row],[50D EMA]])/Table2[[#This Row],[50D EMA]]</f>
        <v>8.7395496098065878E-2</v>
      </c>
      <c r="U79" s="2">
        <f>(Table2[[#This Row],[Close Price]]-Table2[[#This Row],[200D EMA]])/Table2[[#This Row],[200D EMA]]</f>
        <v>0.38432738335036953</v>
      </c>
      <c r="V79">
        <v>0.71552237571688104</v>
      </c>
      <c r="W79">
        <v>2837.25</v>
      </c>
      <c r="X79">
        <v>2897</v>
      </c>
      <c r="Y79">
        <v>2847.5</v>
      </c>
      <c r="Z79">
        <v>2918.6</v>
      </c>
      <c r="AA79">
        <v>2838.25</v>
      </c>
      <c r="AB79">
        <v>2922</v>
      </c>
      <c r="AC79" s="2">
        <f>(Table2[[#This Row],[Close Price]]/Table2[[#This Row],[Day Low]])-1</f>
        <v>4.969600845889488E-3</v>
      </c>
      <c r="AD79" s="2">
        <f>(Table2[[#This Row],[Day High]]/Table2[[#This Row],[Close Price]])-1</f>
        <v>1.6009960194294015E-2</v>
      </c>
      <c r="AE79" s="2">
        <f>(Table2[[#This Row],[Close Price]]/Table2[[#This Row],[Current Week Low]])-1</f>
        <v>1.3520632133450228E-3</v>
      </c>
      <c r="AF79" s="2">
        <f>(Table2[[#This Row],[Current Week High]]/Table2[[#This Row],[Close Price]])-1</f>
        <v>2.3585319234748381E-2</v>
      </c>
      <c r="AG79" s="2">
        <f>(Table2[[#This Row],[Close Price]]/Table2[[#This Row],[Current Month Low]])-1</f>
        <v>4.6155201268387458E-3</v>
      </c>
      <c r="AH79" s="2">
        <f>(Table2[[#This Row],[Current Month High]]/Table2[[#This Row],[Close Price]])-1</f>
        <v>2.4777736861486765E-2</v>
      </c>
      <c r="AI79">
        <v>5.6867799463412103</v>
      </c>
      <c r="AJ79">
        <v>101.402083701218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</v>
      </c>
      <c r="AM79" t="s">
        <v>10474</v>
      </c>
      <c r="AN79">
        <v>-0.69</v>
      </c>
      <c r="AO79" t="s">
        <v>10475</v>
      </c>
      <c r="AP79">
        <v>0.19062580542324301</v>
      </c>
      <c r="AQ79">
        <f>(Table2[[#This Row],[Sharpe Ratio]]-AVERAGE(Table2[Sharpe Ratio]))/_xlfn.STDEV.P(Table2[Sharpe Ratio])</f>
        <v>1.5349711483556854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2.0096714932795416</v>
      </c>
      <c r="AS79">
        <f>_xlfn.RANK.AVG(Table2[[#This Row],[1Y Return vs Nifty Z-Score]],Table2[1Y Return vs Nifty Z-Score])</f>
        <v>238</v>
      </c>
      <c r="AT79">
        <f>_xlfn.RANK.AVG(Table2[[#This Row],[6M Return vs Nifty Z-Score]],Table2[6M Return vs Nifty Z-Score])</f>
        <v>57</v>
      </c>
      <c r="AU79">
        <f>_xlfn.RANK.AVG(Table2[[#This Row],[Sharpe Ratio Z-Score]],Table2[Sharpe Ratio Z-Score])</f>
        <v>47</v>
      </c>
      <c r="AV79">
        <f>(Table2[[#This Row],[Rank 1Y]]+Table2[[#This Row],[Rank 6M]]+Table2[[#This Row],[Rank Sharpe]])/3</f>
        <v>114</v>
      </c>
    </row>
    <row r="80" spans="1:48" x14ac:dyDescent="0.3">
      <c r="A80" t="s">
        <v>1591</v>
      </c>
      <c r="B80" t="s">
        <v>1592</v>
      </c>
      <c r="C80" t="s">
        <v>10436</v>
      </c>
      <c r="D80" t="s">
        <v>242</v>
      </c>
      <c r="E80">
        <v>5681.1334667900001</v>
      </c>
      <c r="F80">
        <v>2445.35</v>
      </c>
      <c r="G80">
        <v>156.099413538899</v>
      </c>
      <c r="H80">
        <f>(Table2[[#This Row],[1Y Return vs Nifty]]-AVERAGE(Table2[1Y Return vs Nifty]))/_xlfn.STDEV.P(Table2[1Y Return vs Nifty])</f>
        <v>1.2415687883798678</v>
      </c>
      <c r="I80">
        <v>15.809952508018901</v>
      </c>
      <c r="J80">
        <f>(Table2[[#This Row],[1M Return vs Nifty]]-AVERAGE(Table2[1M Return vs Nifty]))/_xlfn.STDEV.P(Table2[1M Return vs Nifty])</f>
        <v>0.96557946583153598</v>
      </c>
      <c r="K80">
        <v>40.3633237680896</v>
      </c>
      <c r="L80">
        <f>(Table2[[#This Row],[6M Return vs Nifty]]-AVERAGE(Table2[6M Return vs Nifty]))/_xlfn.STDEV.P(Table2[6M Return vs Nifty])</f>
        <v>0.82516579910521559</v>
      </c>
      <c r="M80">
        <v>5.4793090974906304</v>
      </c>
      <c r="N80">
        <f>(Table2[[#This Row],[1W Return vs Nifty]]-AVERAGE(Table2[1W Return vs Nifty]))/_xlfn.STDEV.P(Table2[1W Return vs Nifty])</f>
        <v>0.61039516814544226</v>
      </c>
      <c r="O80">
        <v>2263.41</v>
      </c>
      <c r="P80">
        <v>2035.59720960549</v>
      </c>
      <c r="Q80">
        <v>1663.7795149144499</v>
      </c>
      <c r="R80">
        <v>62.320657903284001</v>
      </c>
      <c r="S80" s="2">
        <f>(Table2[[#This Row],[Close Price]]-Table2[[#This Row],[20D EMA]])/Table2[[#This Row],[20D EMA]]</f>
        <v>8.0383138715478003E-2</v>
      </c>
      <c r="T80" s="2">
        <f>(Table2[[#This Row],[Close Price]]-Table2[[#This Row],[50D EMA]])/Table2[[#This Row],[50D EMA]]</f>
        <v>0.20129364908783812</v>
      </c>
      <c r="U80" s="2">
        <f>(Table2[[#This Row],[Close Price]]-Table2[[#This Row],[200D EMA]])/Table2[[#This Row],[200D EMA]]</f>
        <v>0.46975604524481579</v>
      </c>
      <c r="V80">
        <v>2.4612934736017098</v>
      </c>
      <c r="W80">
        <v>2391.3000000000002</v>
      </c>
      <c r="X80">
        <v>2489.9</v>
      </c>
      <c r="Y80">
        <v>2390.9</v>
      </c>
      <c r="Z80">
        <v>2585</v>
      </c>
      <c r="AA80">
        <v>2362</v>
      </c>
      <c r="AB80">
        <v>2640</v>
      </c>
      <c r="AC80" s="2">
        <f>(Table2[[#This Row],[Close Price]]/Table2[[#This Row],[Day Low]])-1</f>
        <v>2.260276836866959E-2</v>
      </c>
      <c r="AD80" s="2">
        <f>(Table2[[#This Row],[Day High]]/Table2[[#This Row],[Close Price]])-1</f>
        <v>1.8218250966119509E-2</v>
      </c>
      <c r="AE80" s="2">
        <f>(Table2[[#This Row],[Close Price]]/Table2[[#This Row],[Current Week Low]])-1</f>
        <v>2.2773850851143917E-2</v>
      </c>
      <c r="AF80" s="2">
        <f>(Table2[[#This Row],[Current Week High]]/Table2[[#This Row],[Close Price]])-1</f>
        <v>5.7108389392111603E-2</v>
      </c>
      <c r="AG80" s="2">
        <f>(Table2[[#This Row],[Close Price]]/Table2[[#This Row],[Current Month Low]])-1</f>
        <v>3.5287891617273415E-2</v>
      </c>
      <c r="AH80" s="2">
        <f>(Table2[[#This Row],[Current Month High]]/Table2[[#This Row],[Close Price]])-1</f>
        <v>7.9600057251518308E-2</v>
      </c>
      <c r="AI80">
        <v>7.9600057251518299</v>
      </c>
      <c r="AJ80">
        <v>199.033934576582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0.28000000000000003</v>
      </c>
      <c r="AM80" t="s">
        <v>10474</v>
      </c>
      <c r="AN80">
        <v>19.98</v>
      </c>
      <c r="AO80" t="s">
        <v>10474</v>
      </c>
      <c r="AP80">
        <v>0.120377786746536</v>
      </c>
      <c r="AQ80">
        <f>(Table2[[#This Row],[Sharpe Ratio]]-AVERAGE(Table2[Sharpe Ratio]))/_xlfn.STDEV.P(Table2[Sharpe Ratio])</f>
        <v>0.74297433271198787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4.3856835541740491</v>
      </c>
      <c r="AS80">
        <f>_xlfn.RANK.AVG(Table2[[#This Row],[1Y Return vs Nifty Z-Score]],Table2[1Y Return vs Nifty Z-Score])</f>
        <v>70</v>
      </c>
      <c r="AT80">
        <f>_xlfn.RANK.AVG(Table2[[#This Row],[6M Return vs Nifty Z-Score]],Table2[6M Return vs Nifty Z-Score])</f>
        <v>106</v>
      </c>
      <c r="AU80">
        <f>_xlfn.RANK.AVG(Table2[[#This Row],[Sharpe Ratio Z-Score]],Table2[Sharpe Ratio Z-Score])</f>
        <v>166</v>
      </c>
      <c r="AV80">
        <f>(Table2[[#This Row],[Rank 1Y]]+Table2[[#This Row],[Rank 6M]]+Table2[[#This Row],[Rank Sharpe]])/3</f>
        <v>114</v>
      </c>
    </row>
    <row r="81" spans="1:48" x14ac:dyDescent="0.3">
      <c r="A81" t="s">
        <v>1330</v>
      </c>
      <c r="B81" t="s">
        <v>1331</v>
      </c>
      <c r="C81" t="s">
        <v>10434</v>
      </c>
      <c r="D81" t="s">
        <v>46</v>
      </c>
      <c r="E81">
        <v>8183.4736015199996</v>
      </c>
      <c r="F81">
        <v>48.72</v>
      </c>
      <c r="G81">
        <v>126.37133165400201</v>
      </c>
      <c r="H81">
        <f>(Table2[[#This Row],[1Y Return vs Nifty]]-AVERAGE(Table2[1Y Return vs Nifty]))/_xlfn.STDEV.P(Table2[1Y Return vs Nifty])</f>
        <v>0.90139225544305845</v>
      </c>
      <c r="I81">
        <v>19.700612825560501</v>
      </c>
      <c r="J81">
        <f>(Table2[[#This Row],[1M Return vs Nifty]]-AVERAGE(Table2[1M Return vs Nifty]))/_xlfn.STDEV.P(Table2[1M Return vs Nifty])</f>
        <v>1.2943266911711198</v>
      </c>
      <c r="K81">
        <v>54.1222685182316</v>
      </c>
      <c r="L81">
        <f>(Table2[[#This Row],[6M Return vs Nifty]]-AVERAGE(Table2[6M Return vs Nifty]))/_xlfn.STDEV.P(Table2[6M Return vs Nifty])</f>
        <v>1.2123182121551057</v>
      </c>
      <c r="M81">
        <v>-0.21505119724223801</v>
      </c>
      <c r="N81">
        <f>(Table2[[#This Row],[1W Return vs Nifty]]-AVERAGE(Table2[1W Return vs Nifty]))/_xlfn.STDEV.P(Table2[1W Return vs Nifty])</f>
        <v>-0.43358647469134137</v>
      </c>
      <c r="O81">
        <v>46.88</v>
      </c>
      <c r="P81">
        <v>43.190465116295499</v>
      </c>
      <c r="Q81">
        <v>35.162837311118899</v>
      </c>
      <c r="R81">
        <v>58.512768557699403</v>
      </c>
      <c r="S81" s="2">
        <f>(Table2[[#This Row],[Close Price]]-Table2[[#This Row],[20D EMA]])/Table2[[#This Row],[20D EMA]]</f>
        <v>3.9249146757679099E-2</v>
      </c>
      <c r="T81" s="2">
        <f>(Table2[[#This Row],[Close Price]]-Table2[[#This Row],[50D EMA]])/Table2[[#This Row],[50D EMA]]</f>
        <v>0.12802675008976089</v>
      </c>
      <c r="U81" s="2">
        <f>(Table2[[#This Row],[Close Price]]-Table2[[#This Row],[200D EMA]])/Table2[[#This Row],[200D EMA]]</f>
        <v>0.38555371880056355</v>
      </c>
      <c r="V81">
        <v>1.1206788236848899</v>
      </c>
      <c r="W81">
        <v>48.9</v>
      </c>
      <c r="X81">
        <v>50.9</v>
      </c>
      <c r="Y81">
        <v>48.25</v>
      </c>
      <c r="Z81">
        <v>50.2</v>
      </c>
      <c r="AA81">
        <v>46.4</v>
      </c>
      <c r="AB81">
        <v>50.2</v>
      </c>
      <c r="AC81" s="2">
        <f>(Table2[[#This Row],[Close Price]]/Table2[[#This Row],[Day Low]])-1</f>
        <v>-3.6809815950920033E-3</v>
      </c>
      <c r="AD81" s="2">
        <f>(Table2[[#This Row],[Day High]]/Table2[[#This Row],[Close Price]])-1</f>
        <v>4.4745484400656732E-2</v>
      </c>
      <c r="AE81" s="2">
        <f>(Table2[[#This Row],[Close Price]]/Table2[[#This Row],[Current Week Low]])-1</f>
        <v>9.740932642487099E-3</v>
      </c>
      <c r="AF81" s="2">
        <f>(Table2[[#This Row],[Current Week High]]/Table2[[#This Row],[Close Price]])-1</f>
        <v>3.0377668308702921E-2</v>
      </c>
      <c r="AG81" s="2">
        <f>(Table2[[#This Row],[Close Price]]/Table2[[#This Row],[Current Month Low]])-1</f>
        <v>5.0000000000000044E-2</v>
      </c>
      <c r="AH81" s="2">
        <f>(Table2[[#This Row],[Current Month High]]/Table2[[#This Row],[Close Price]])-1</f>
        <v>3.0377668308702921E-2</v>
      </c>
      <c r="AI81">
        <v>9.6059113300492598</v>
      </c>
      <c r="AJ81">
        <v>173.59429998235299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0.24</v>
      </c>
      <c r="AM81" t="s">
        <v>10474</v>
      </c>
      <c r="AN81">
        <v>-2.44</v>
      </c>
      <c r="AO81" t="s">
        <v>10475</v>
      </c>
      <c r="AP81">
        <v>0.112306650590632</v>
      </c>
      <c r="AQ81">
        <f>(Table2[[#This Row],[Sharpe Ratio]]-AVERAGE(Table2[Sharpe Ratio]))/_xlfn.STDEV.P(Table2[Sharpe Ratio])</f>
        <v>0.65197797075733732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3.62642865483528</v>
      </c>
      <c r="AS81">
        <f>_xlfn.RANK.AVG(Table2[[#This Row],[1Y Return vs Nifty Z-Score]],Table2[1Y Return vs Nifty Z-Score])</f>
        <v>90</v>
      </c>
      <c r="AT81">
        <f>_xlfn.RANK.AVG(Table2[[#This Row],[6M Return vs Nifty Z-Score]],Table2[6M Return vs Nifty Z-Score])</f>
        <v>72</v>
      </c>
      <c r="AU81">
        <f>_xlfn.RANK.AVG(Table2[[#This Row],[Sharpe Ratio Z-Score]],Table2[Sharpe Ratio Z-Score])</f>
        <v>183</v>
      </c>
      <c r="AV81">
        <f>(Table2[[#This Row],[Rank 1Y]]+Table2[[#This Row],[Rank 6M]]+Table2[[#This Row],[Rank Sharpe]])/3</f>
        <v>115</v>
      </c>
    </row>
    <row r="82" spans="1:48" x14ac:dyDescent="0.3">
      <c r="A82" t="s">
        <v>259</v>
      </c>
      <c r="B82" t="s">
        <v>260</v>
      </c>
      <c r="C82" t="s">
        <v>10438</v>
      </c>
      <c r="D82" t="s">
        <v>103</v>
      </c>
      <c r="E82">
        <v>104086.65064941</v>
      </c>
      <c r="F82">
        <v>103.62</v>
      </c>
      <c r="G82">
        <v>99.118020229790304</v>
      </c>
      <c r="H82">
        <f>(Table2[[#This Row],[1Y Return vs Nifty]]-AVERAGE(Table2[1Y Return vs Nifty]))/_xlfn.STDEV.P(Table2[1Y Return vs Nifty])</f>
        <v>0.58953436204679899</v>
      </c>
      <c r="I82">
        <v>-5.3381723278050002</v>
      </c>
      <c r="J82">
        <f>(Table2[[#This Row],[1M Return vs Nifty]]-AVERAGE(Table2[1M Return vs Nifty]))/_xlfn.STDEV.P(Table2[1M Return vs Nifty])</f>
        <v>-0.82136331340992474</v>
      </c>
      <c r="K82">
        <v>33.775268249616701</v>
      </c>
      <c r="L82">
        <f>(Table2[[#This Row],[6M Return vs Nifty]]-AVERAGE(Table2[6M Return vs Nifty]))/_xlfn.STDEV.P(Table2[6M Return vs Nifty])</f>
        <v>0.63978954841149116</v>
      </c>
      <c r="M82">
        <v>1.9709773249389699</v>
      </c>
      <c r="N82">
        <f>(Table2[[#This Row],[1W Return vs Nifty]]-AVERAGE(Table2[1W Return vs Nifty]))/_xlfn.STDEV.P(Table2[1W Return vs Nifty])</f>
        <v>-3.280859451650351E-2</v>
      </c>
      <c r="O82">
        <v>101.39</v>
      </c>
      <c r="P82">
        <v>99.263873095822007</v>
      </c>
      <c r="Q82">
        <v>82.347444195819506</v>
      </c>
      <c r="R82">
        <v>63.672239396332103</v>
      </c>
      <c r="S82" s="2">
        <f>(Table2[[#This Row],[Close Price]]-Table2[[#This Row],[20D EMA]])/Table2[[#This Row],[20D EMA]]</f>
        <v>2.1994279514745082E-2</v>
      </c>
      <c r="T82" s="2">
        <f>(Table2[[#This Row],[Close Price]]-Table2[[#This Row],[50D EMA]])/Table2[[#This Row],[50D EMA]]</f>
        <v>4.3884313278537049E-2</v>
      </c>
      <c r="U82" s="2">
        <f>(Table2[[#This Row],[Close Price]]-Table2[[#This Row],[200D EMA]])/Table2[[#This Row],[200D EMA]]</f>
        <v>0.25832684926559546</v>
      </c>
      <c r="V82">
        <v>0.56747452763716499</v>
      </c>
      <c r="W82">
        <v>103.7</v>
      </c>
      <c r="X82">
        <v>107.44</v>
      </c>
      <c r="Y82">
        <v>103.25</v>
      </c>
      <c r="Z82">
        <v>106.7</v>
      </c>
      <c r="AA82">
        <v>98.71</v>
      </c>
      <c r="AB82">
        <v>106.7</v>
      </c>
      <c r="AC82" s="2">
        <f>(Table2[[#This Row],[Close Price]]/Table2[[#This Row],[Day Low]])-1</f>
        <v>-7.7145612343298975E-4</v>
      </c>
      <c r="AD82" s="2">
        <f>(Table2[[#This Row],[Day High]]/Table2[[#This Row],[Close Price]])-1</f>
        <v>3.6865469986488986E-2</v>
      </c>
      <c r="AE82" s="2">
        <f>(Table2[[#This Row],[Close Price]]/Table2[[#This Row],[Current Week Low]])-1</f>
        <v>3.583535108958813E-3</v>
      </c>
      <c r="AF82" s="2">
        <f>(Table2[[#This Row],[Current Week High]]/Table2[[#This Row],[Close Price]])-1</f>
        <v>2.9723991507430991E-2</v>
      </c>
      <c r="AG82" s="2">
        <f>(Table2[[#This Row],[Close Price]]/Table2[[#This Row],[Current Month Low]])-1</f>
        <v>4.9741667510890597E-2</v>
      </c>
      <c r="AH82" s="2">
        <f>(Table2[[#This Row],[Current Month High]]/Table2[[#This Row],[Close Price]])-1</f>
        <v>2.9723991507430991E-2</v>
      </c>
      <c r="AI82">
        <v>13.8776298011966</v>
      </c>
      <c r="AJ82">
        <v>131.036789297658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7.0000000000000007E-2</v>
      </c>
      <c r="AM82" t="s">
        <v>10474</v>
      </c>
      <c r="AN82">
        <v>3.32</v>
      </c>
      <c r="AO82" t="s">
        <v>10474</v>
      </c>
      <c r="AP82">
        <v>0.16271557600772901</v>
      </c>
      <c r="AQ82">
        <f>(Table2[[#This Row],[Sharpe Ratio]]-AVERAGE(Table2[Sharpe Ratio]))/_xlfn.STDEV.P(Table2[Sharpe Ratio])</f>
        <v>1.2203030162521715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1.5954550187840335</v>
      </c>
      <c r="AS82">
        <f>_xlfn.RANK.AVG(Table2[[#This Row],[1Y Return vs Nifty Z-Score]],Table2[1Y Return vs Nifty Z-Score])</f>
        <v>135</v>
      </c>
      <c r="AT82">
        <f>_xlfn.RANK.AVG(Table2[[#This Row],[6M Return vs Nifty Z-Score]],Table2[6M Return vs Nifty Z-Score])</f>
        <v>133</v>
      </c>
      <c r="AU82">
        <f>_xlfn.RANK.AVG(Table2[[#This Row],[Sharpe Ratio Z-Score]],Table2[Sharpe Ratio Z-Score])</f>
        <v>84</v>
      </c>
      <c r="AV82">
        <f>(Table2[[#This Row],[Rank 1Y]]+Table2[[#This Row],[Rank 6M]]+Table2[[#This Row],[Rank Sharpe]])/3</f>
        <v>117.33333333333333</v>
      </c>
    </row>
    <row r="83" spans="1:48" x14ac:dyDescent="0.3">
      <c r="A83" t="s">
        <v>1036</v>
      </c>
      <c r="B83" t="s">
        <v>1037</v>
      </c>
      <c r="C83" t="s">
        <v>10441</v>
      </c>
      <c r="D83" t="s">
        <v>388</v>
      </c>
      <c r="E83">
        <v>12644.11412645</v>
      </c>
      <c r="F83">
        <v>271.45</v>
      </c>
      <c r="G83">
        <v>148.507807894097</v>
      </c>
      <c r="H83">
        <f>(Table2[[#This Row],[1Y Return vs Nifty]]-AVERAGE(Table2[1Y Return vs Nifty]))/_xlfn.STDEV.P(Table2[1Y Return vs Nifty])</f>
        <v>1.1546985322472563</v>
      </c>
      <c r="I83">
        <v>3.7547041809963702</v>
      </c>
      <c r="J83">
        <f>(Table2[[#This Row],[1M Return vs Nifty]]-AVERAGE(Table2[1M Return vs Nifty]))/_xlfn.STDEV.P(Table2[1M Return vs Nifty])</f>
        <v>-5.3046966401568654E-2</v>
      </c>
      <c r="K83">
        <v>48.622486592577999</v>
      </c>
      <c r="L83">
        <f>(Table2[[#This Row],[6M Return vs Nifty]]-AVERAGE(Table2[6M Return vs Nifty]))/_xlfn.STDEV.P(Table2[6M Return vs Nifty])</f>
        <v>1.0575640589528417</v>
      </c>
      <c r="M83">
        <v>5.4870646586868901</v>
      </c>
      <c r="N83">
        <f>(Table2[[#This Row],[1W Return vs Nifty]]-AVERAGE(Table2[1W Return vs Nifty]))/_xlfn.STDEV.P(Table2[1W Return vs Nifty])</f>
        <v>0.61181704226294087</v>
      </c>
      <c r="O83">
        <v>259.66000000000003</v>
      </c>
      <c r="P83">
        <v>247.41776831280399</v>
      </c>
      <c r="Q83">
        <v>202.654294307604</v>
      </c>
      <c r="R83">
        <v>64.621632470966105</v>
      </c>
      <c r="S83" s="2">
        <f>(Table2[[#This Row],[Close Price]]-Table2[[#This Row],[20D EMA]])/Table2[[#This Row],[20D EMA]]</f>
        <v>4.5405530308865294E-2</v>
      </c>
      <c r="T83" s="2">
        <f>(Table2[[#This Row],[Close Price]]-Table2[[#This Row],[50D EMA]])/Table2[[#This Row],[50D EMA]]</f>
        <v>9.7132198107989814E-2</v>
      </c>
      <c r="U83" s="2">
        <f>(Table2[[#This Row],[Close Price]]-Table2[[#This Row],[200D EMA]])/Table2[[#This Row],[200D EMA]]</f>
        <v>0.33947321929419694</v>
      </c>
      <c r="V83">
        <v>0.82255783559372297</v>
      </c>
      <c r="W83">
        <v>267.60000000000002</v>
      </c>
      <c r="X83">
        <v>278.5</v>
      </c>
      <c r="Y83">
        <v>266.64999999999998</v>
      </c>
      <c r="Z83">
        <v>279</v>
      </c>
      <c r="AA83">
        <v>246.65</v>
      </c>
      <c r="AB83">
        <v>279</v>
      </c>
      <c r="AC83" s="2">
        <f>(Table2[[#This Row],[Close Price]]/Table2[[#This Row],[Day Low]])-1</f>
        <v>1.4387144992526135E-2</v>
      </c>
      <c r="AD83" s="2">
        <f>(Table2[[#This Row],[Day High]]/Table2[[#This Row],[Close Price]])-1</f>
        <v>2.5971633818382855E-2</v>
      </c>
      <c r="AE83" s="2">
        <f>(Table2[[#This Row],[Close Price]]/Table2[[#This Row],[Current Week Low]])-1</f>
        <v>1.8001125070316926E-2</v>
      </c>
      <c r="AF83" s="2">
        <f>(Table2[[#This Row],[Current Week High]]/Table2[[#This Row],[Close Price]])-1</f>
        <v>2.7813593663658098E-2</v>
      </c>
      <c r="AG83" s="2">
        <f>(Table2[[#This Row],[Close Price]]/Table2[[#This Row],[Current Month Low]])-1</f>
        <v>0.10054733427934304</v>
      </c>
      <c r="AH83" s="2">
        <f>(Table2[[#This Row],[Current Month High]]/Table2[[#This Row],[Close Price]])-1</f>
        <v>2.7813593663658098E-2</v>
      </c>
      <c r="AI83">
        <v>7.1099650027629497</v>
      </c>
      <c r="AJ83">
        <v>180.423553719008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0.16</v>
      </c>
      <c r="AM83" t="s">
        <v>10474</v>
      </c>
      <c r="AN83">
        <v>-0.67</v>
      </c>
      <c r="AO83" t="s">
        <v>10475</v>
      </c>
      <c r="AP83">
        <v>0.107042203359567</v>
      </c>
      <c r="AQ83">
        <f>(Table2[[#This Row],[Sharpe Ratio]]-AVERAGE(Table2[Sharpe Ratio]))/_xlfn.STDEV.P(Table2[Sharpe Ratio])</f>
        <v>0.59262504491445855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3.3636577119759288</v>
      </c>
      <c r="AS83">
        <f>_xlfn.RANK.AVG(Table2[[#This Row],[1Y Return vs Nifty Z-Score]],Table2[1Y Return vs Nifty Z-Score])</f>
        <v>74</v>
      </c>
      <c r="AT83">
        <f>_xlfn.RANK.AVG(Table2[[#This Row],[6M Return vs Nifty Z-Score]],Table2[6M Return vs Nifty Z-Score])</f>
        <v>83</v>
      </c>
      <c r="AU83">
        <f>_xlfn.RANK.AVG(Table2[[#This Row],[Sharpe Ratio Z-Score]],Table2[Sharpe Ratio Z-Score])</f>
        <v>196</v>
      </c>
      <c r="AV83">
        <f>(Table2[[#This Row],[Rank 1Y]]+Table2[[#This Row],[Rank 6M]]+Table2[[#This Row],[Rank Sharpe]])/3</f>
        <v>117.66666666666667</v>
      </c>
    </row>
    <row r="84" spans="1:48" x14ac:dyDescent="0.3">
      <c r="A84" t="s">
        <v>883</v>
      </c>
      <c r="B84" t="s">
        <v>884</v>
      </c>
      <c r="C84" t="s">
        <v>10436</v>
      </c>
      <c r="D84" t="s">
        <v>239</v>
      </c>
      <c r="E84">
        <v>16916.090066339999</v>
      </c>
      <c r="F84">
        <v>4859.8500000000004</v>
      </c>
      <c r="G84">
        <v>103.557228199656</v>
      </c>
      <c r="H84">
        <f>(Table2[[#This Row],[1Y Return vs Nifty]]-AVERAGE(Table2[1Y Return vs Nifty]))/_xlfn.STDEV.P(Table2[1Y Return vs Nifty])</f>
        <v>0.64033193391912213</v>
      </c>
      <c r="I84">
        <v>0.78398990846750605</v>
      </c>
      <c r="J84">
        <f>(Table2[[#This Row],[1M Return vs Nifty]]-AVERAGE(Table2[1M Return vs Nifty]))/_xlfn.STDEV.P(Table2[1M Return vs Nifty])</f>
        <v>-0.30406195991497303</v>
      </c>
      <c r="K84">
        <v>26.996417391397099</v>
      </c>
      <c r="L84">
        <f>(Table2[[#This Row],[6M Return vs Nifty]]-AVERAGE(Table2[6M Return vs Nifty]))/_xlfn.STDEV.P(Table2[6M Return vs Nifty])</f>
        <v>0.44904465371759017</v>
      </c>
      <c r="M84">
        <v>3.1271100498383801</v>
      </c>
      <c r="N84">
        <f>(Table2[[#This Row],[1W Return vs Nifty]]-AVERAGE(Table2[1W Return vs Nifty]))/_xlfn.STDEV.P(Table2[1W Return vs Nifty])</f>
        <v>0.17915223672810163</v>
      </c>
      <c r="O84">
        <v>4787.93</v>
      </c>
      <c r="P84">
        <v>4624.96525962752</v>
      </c>
      <c r="Q84">
        <v>3868.63783095487</v>
      </c>
      <c r="R84">
        <v>53.785248612003798</v>
      </c>
      <c r="S84" s="2">
        <f>(Table2[[#This Row],[Close Price]]-Table2[[#This Row],[20D EMA]])/Table2[[#This Row],[20D EMA]]</f>
        <v>1.5021105154001848E-2</v>
      </c>
      <c r="T84" s="2">
        <f>(Table2[[#This Row],[Close Price]]-Table2[[#This Row],[50D EMA]])/Table2[[#This Row],[50D EMA]]</f>
        <v>5.0786271287883621E-2</v>
      </c>
      <c r="U84" s="2">
        <f>(Table2[[#This Row],[Close Price]]-Table2[[#This Row],[200D EMA]])/Table2[[#This Row],[200D EMA]]</f>
        <v>0.25621735927668271</v>
      </c>
      <c r="V84">
        <v>1.1575766840727599</v>
      </c>
      <c r="W84">
        <v>4801.1000000000004</v>
      </c>
      <c r="X84">
        <v>4916.8500000000004</v>
      </c>
      <c r="Y84">
        <v>4797.6000000000004</v>
      </c>
      <c r="Z84">
        <v>5000</v>
      </c>
      <c r="AA84">
        <v>4711</v>
      </c>
      <c r="AB84">
        <v>5140</v>
      </c>
      <c r="AC84" s="2">
        <f>(Table2[[#This Row],[Close Price]]/Table2[[#This Row],[Day Low]])-1</f>
        <v>1.2236779071462811E-2</v>
      </c>
      <c r="AD84" s="2">
        <f>(Table2[[#This Row],[Day High]]/Table2[[#This Row],[Close Price]])-1</f>
        <v>1.1728757060402994E-2</v>
      </c>
      <c r="AE84" s="2">
        <f>(Table2[[#This Row],[Close Price]]/Table2[[#This Row],[Current Week Low]])-1</f>
        <v>1.2975237618809476E-2</v>
      </c>
      <c r="AF84" s="2">
        <f>(Table2[[#This Row],[Current Week High]]/Table2[[#This Row],[Close Price]])-1</f>
        <v>2.8838338631850702E-2</v>
      </c>
      <c r="AG84" s="2">
        <f>(Table2[[#This Row],[Close Price]]/Table2[[#This Row],[Current Month Low]])-1</f>
        <v>3.159626406283178E-2</v>
      </c>
      <c r="AH84" s="2">
        <f>(Table2[[#This Row],[Current Month High]]/Table2[[#This Row],[Close Price]])-1</f>
        <v>5.7645812113542583E-2</v>
      </c>
      <c r="AI84">
        <v>6.7934195499861101</v>
      </c>
      <c r="AJ84">
        <v>141.381279956291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-0.03</v>
      </c>
      <c r="AM84" t="s">
        <v>10475</v>
      </c>
      <c r="AN84">
        <v>4.74</v>
      </c>
      <c r="AO84" t="s">
        <v>10474</v>
      </c>
      <c r="AP84">
        <v>0.17582277414286601</v>
      </c>
      <c r="AQ84">
        <f>(Table2[[#This Row],[Sharpe Ratio]]-AVERAGE(Table2[Sharpe Ratio]))/_xlfn.STDEV.P(Table2[Sharpe Ratio])</f>
        <v>1.3680774215747464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2.3325442860245875</v>
      </c>
      <c r="AS84">
        <f>_xlfn.RANK.AVG(Table2[[#This Row],[1Y Return vs Nifty Z-Score]],Table2[1Y Return vs Nifty Z-Score])</f>
        <v>123</v>
      </c>
      <c r="AT84">
        <f>_xlfn.RANK.AVG(Table2[[#This Row],[6M Return vs Nifty Z-Score]],Table2[6M Return vs Nifty Z-Score])</f>
        <v>164</v>
      </c>
      <c r="AU84">
        <f>_xlfn.RANK.AVG(Table2[[#This Row],[Sharpe Ratio Z-Score]],Table2[Sharpe Ratio Z-Score])</f>
        <v>66</v>
      </c>
      <c r="AV84">
        <f>(Table2[[#This Row],[Rank 1Y]]+Table2[[#This Row],[Rank 6M]]+Table2[[#This Row],[Rank Sharpe]])/3</f>
        <v>117.66666666666667</v>
      </c>
    </row>
    <row r="85" spans="1:48" x14ac:dyDescent="0.3">
      <c r="A85" t="s">
        <v>611</v>
      </c>
      <c r="B85" t="s">
        <v>612</v>
      </c>
      <c r="C85" t="s">
        <v>10435</v>
      </c>
      <c r="D85" t="s">
        <v>455</v>
      </c>
      <c r="E85">
        <v>30846.179721740002</v>
      </c>
      <c r="F85">
        <v>1685.35</v>
      </c>
      <c r="G85">
        <v>117.845119723835</v>
      </c>
      <c r="H85">
        <f>(Table2[[#This Row],[1Y Return vs Nifty]]-AVERAGE(Table2[1Y Return vs Nifty]))/_xlfn.STDEV.P(Table2[1Y Return vs Nifty])</f>
        <v>0.80382735957393736</v>
      </c>
      <c r="I85">
        <v>8.6582319934600491</v>
      </c>
      <c r="J85">
        <f>(Table2[[#This Row],[1M Return vs Nifty]]-AVERAGE(Table2[1M Return vs Nifty]))/_xlfn.STDEV.P(Table2[1M Return vs Nifty])</f>
        <v>0.36128402915075064</v>
      </c>
      <c r="K85">
        <v>90.728491327287102</v>
      </c>
      <c r="L85">
        <f>(Table2[[#This Row],[6M Return vs Nifty]]-AVERAGE(Table2[6M Return vs Nifty]))/_xlfn.STDEV.P(Table2[6M Return vs Nifty])</f>
        <v>2.2423526915814076</v>
      </c>
      <c r="M85">
        <v>1.7136822106480001</v>
      </c>
      <c r="N85">
        <f>(Table2[[#This Row],[1W Return vs Nifty]]-AVERAGE(Table2[1W Return vs Nifty]))/_xlfn.STDEV.P(Table2[1W Return vs Nifty])</f>
        <v>-7.9980069837414111E-2</v>
      </c>
      <c r="O85">
        <v>1543.42</v>
      </c>
      <c r="P85">
        <v>1344.8023977810401</v>
      </c>
      <c r="Q85">
        <v>988.01365418587898</v>
      </c>
      <c r="R85">
        <v>68.953370710728294</v>
      </c>
      <c r="S85" s="2">
        <f>(Table2[[#This Row],[Close Price]]-Table2[[#This Row],[20D EMA]])/Table2[[#This Row],[20D EMA]]</f>
        <v>9.1958118982519224E-2</v>
      </c>
      <c r="T85" s="2">
        <f>(Table2[[#This Row],[Close Price]]-Table2[[#This Row],[50D EMA]])/Table2[[#This Row],[50D EMA]]</f>
        <v>0.25323244722114746</v>
      </c>
      <c r="U85" s="2">
        <f>(Table2[[#This Row],[Close Price]]-Table2[[#This Row],[200D EMA]])/Table2[[#This Row],[200D EMA]]</f>
        <v>0.70579626390763239</v>
      </c>
      <c r="V85">
        <v>1.3352704075414099</v>
      </c>
      <c r="W85">
        <v>1657</v>
      </c>
      <c r="X85">
        <v>1700.5</v>
      </c>
      <c r="Y85">
        <v>1655.15</v>
      </c>
      <c r="Z85">
        <v>1745</v>
      </c>
      <c r="AA85">
        <v>1621.75</v>
      </c>
      <c r="AB85">
        <v>1745</v>
      </c>
      <c r="AC85" s="2">
        <f>(Table2[[#This Row],[Close Price]]/Table2[[#This Row],[Day Low]])-1</f>
        <v>1.7109233554616798E-2</v>
      </c>
      <c r="AD85" s="2">
        <f>(Table2[[#This Row],[Day High]]/Table2[[#This Row],[Close Price]])-1</f>
        <v>8.9892307235885927E-3</v>
      </c>
      <c r="AE85" s="2">
        <f>(Table2[[#This Row],[Close Price]]/Table2[[#This Row],[Current Week Low]])-1</f>
        <v>1.8246080415672106E-2</v>
      </c>
      <c r="AF85" s="2">
        <f>(Table2[[#This Row],[Current Week High]]/Table2[[#This Row],[Close Price]])-1</f>
        <v>3.5393241759871907E-2</v>
      </c>
      <c r="AG85" s="2">
        <f>(Table2[[#This Row],[Close Price]]/Table2[[#This Row],[Current Month Low]])-1</f>
        <v>3.921689532911965E-2</v>
      </c>
      <c r="AH85" s="2">
        <f>(Table2[[#This Row],[Current Month High]]/Table2[[#This Row],[Close Price]])-1</f>
        <v>3.5393241759871907E-2</v>
      </c>
      <c r="AI85">
        <v>5.37573797727475</v>
      </c>
      <c r="AJ85">
        <v>181.36060100166901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0.45</v>
      </c>
      <c r="AM85" t="s">
        <v>10474</v>
      </c>
      <c r="AN85">
        <v>20.3</v>
      </c>
      <c r="AO85" t="s">
        <v>10474</v>
      </c>
      <c r="AP85">
        <v>9.1170915428421997E-2</v>
      </c>
      <c r="AQ85">
        <f>(Table2[[#This Row],[Sharpe Ratio]]-AVERAGE(Table2[Sharpe Ratio]))/_xlfn.STDEV.P(Table2[Sharpe Ratio])</f>
        <v>0.41368747858279659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3.741171489051478</v>
      </c>
      <c r="AS85">
        <f>_xlfn.RANK.AVG(Table2[[#This Row],[1Y Return vs Nifty Z-Score]],Table2[1Y Return vs Nifty Z-Score])</f>
        <v>101</v>
      </c>
      <c r="AT85">
        <f>_xlfn.RANK.AVG(Table2[[#This Row],[6M Return vs Nifty Z-Score]],Table2[6M Return vs Nifty Z-Score])</f>
        <v>20</v>
      </c>
      <c r="AU85">
        <f>_xlfn.RANK.AVG(Table2[[#This Row],[Sharpe Ratio Z-Score]],Table2[Sharpe Ratio Z-Score])</f>
        <v>233</v>
      </c>
      <c r="AV85">
        <f>(Table2[[#This Row],[Rank 1Y]]+Table2[[#This Row],[Rank 6M]]+Table2[[#This Row],[Rank Sharpe]])/3</f>
        <v>118</v>
      </c>
    </row>
    <row r="86" spans="1:48" x14ac:dyDescent="0.3">
      <c r="A86" t="s">
        <v>508</v>
      </c>
      <c r="B86" t="s">
        <v>509</v>
      </c>
      <c r="C86" t="s">
        <v>10434</v>
      </c>
      <c r="D86" t="s">
        <v>46</v>
      </c>
      <c r="E86">
        <v>40551.885000000002</v>
      </c>
      <c r="F86">
        <v>67.150000000000006</v>
      </c>
      <c r="G86">
        <v>126.14726405065601</v>
      </c>
      <c r="H86">
        <f>(Table2[[#This Row],[1Y Return vs Nifty]]-AVERAGE(Table2[1Y Return vs Nifty]))/_xlfn.STDEV.P(Table2[1Y Return vs Nifty])</f>
        <v>0.89882826423956164</v>
      </c>
      <c r="I86">
        <v>-14.3892713443236</v>
      </c>
      <c r="J86">
        <f>(Table2[[#This Row],[1M Return vs Nifty]]-AVERAGE(Table2[1M Return vs Nifty]))/_xlfn.STDEV.P(Table2[1M Return vs Nifty])</f>
        <v>-1.5861496080496165</v>
      </c>
      <c r="K86">
        <v>46.212692218046399</v>
      </c>
      <c r="L86">
        <f>(Table2[[#This Row],[6M Return vs Nifty]]-AVERAGE(Table2[6M Return vs Nifty]))/_xlfn.STDEV.P(Table2[6M Return vs Nifty])</f>
        <v>0.98975669988598214</v>
      </c>
      <c r="M86">
        <v>3.28492730218225</v>
      </c>
      <c r="N86">
        <f>(Table2[[#This Row],[1W Return vs Nifty]]-AVERAGE(Table2[1W Return vs Nifty]))/_xlfn.STDEV.P(Table2[1W Return vs Nifty])</f>
        <v>0.20808583169615055</v>
      </c>
      <c r="O86">
        <v>66.67</v>
      </c>
      <c r="P86">
        <v>66.599547267103404</v>
      </c>
      <c r="Q86">
        <v>55.495714760859101</v>
      </c>
      <c r="R86">
        <v>56.039466464800398</v>
      </c>
      <c r="S86" s="2">
        <f>(Table2[[#This Row],[Close Price]]-Table2[[#This Row],[20D EMA]])/Table2[[#This Row],[20D EMA]]</f>
        <v>7.1996400179991597E-3</v>
      </c>
      <c r="T86" s="2">
        <f>(Table2[[#This Row],[Close Price]]-Table2[[#This Row],[50D EMA]])/Table2[[#This Row],[50D EMA]]</f>
        <v>8.265112234006073E-3</v>
      </c>
      <c r="U86" s="2">
        <f>(Table2[[#This Row],[Close Price]]-Table2[[#This Row],[200D EMA]])/Table2[[#This Row],[200D EMA]]</f>
        <v>0.21000333610191868</v>
      </c>
      <c r="V86">
        <v>0.53587551048753201</v>
      </c>
      <c r="W86">
        <v>66.709999999999994</v>
      </c>
      <c r="X86">
        <v>68.599999999999994</v>
      </c>
      <c r="Y86">
        <v>67</v>
      </c>
      <c r="Z86">
        <v>68.599999999999994</v>
      </c>
      <c r="AA86">
        <v>64.349999999999994</v>
      </c>
      <c r="AB86">
        <v>68.599999999999994</v>
      </c>
      <c r="AC86" s="2">
        <f>(Table2[[#This Row],[Close Price]]/Table2[[#This Row],[Day Low]])-1</f>
        <v>6.595712786688912E-3</v>
      </c>
      <c r="AD86" s="2">
        <f>(Table2[[#This Row],[Day High]]/Table2[[#This Row],[Close Price]])-1</f>
        <v>2.159344750558434E-2</v>
      </c>
      <c r="AE86" s="2">
        <f>(Table2[[#This Row],[Close Price]]/Table2[[#This Row],[Current Week Low]])-1</f>
        <v>2.2388059701492491E-3</v>
      </c>
      <c r="AF86" s="2">
        <f>(Table2[[#This Row],[Current Week High]]/Table2[[#This Row],[Close Price]])-1</f>
        <v>2.159344750558434E-2</v>
      </c>
      <c r="AG86" s="2">
        <f>(Table2[[#This Row],[Close Price]]/Table2[[#This Row],[Current Month Low]])-1</f>
        <v>4.3512043512043741E-2</v>
      </c>
      <c r="AH86" s="2">
        <f>(Table2[[#This Row],[Current Month High]]/Table2[[#This Row],[Close Price]])-1</f>
        <v>2.159344750558434E-2</v>
      </c>
      <c r="AI86">
        <v>16.381236038719202</v>
      </c>
      <c r="AJ86">
        <v>169.13827655310601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-7.0000000000000007E-2</v>
      </c>
      <c r="AM86" t="s">
        <v>10475</v>
      </c>
      <c r="AN86">
        <v>2.2799999999999998</v>
      </c>
      <c r="AO86" t="s">
        <v>10474</v>
      </c>
      <c r="AP86">
        <v>0.11813108386738801</v>
      </c>
      <c r="AQ86">
        <f>(Table2[[#This Row],[Sharpe Ratio]]-AVERAGE(Table2[Sharpe Ratio]))/_xlfn.STDEV.P(Table2[Sharpe Ratio])</f>
        <v>0.71764434391654952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1.2281655316886273</v>
      </c>
      <c r="AS86">
        <f>_xlfn.RANK.AVG(Table2[[#This Row],[1Y Return vs Nifty Z-Score]],Table2[1Y Return vs Nifty Z-Score])</f>
        <v>91</v>
      </c>
      <c r="AT86">
        <f>_xlfn.RANK.AVG(Table2[[#This Row],[6M Return vs Nifty Z-Score]],Table2[6M Return vs Nifty Z-Score])</f>
        <v>93</v>
      </c>
      <c r="AU86">
        <f>_xlfn.RANK.AVG(Table2[[#This Row],[Sharpe Ratio Z-Score]],Table2[Sharpe Ratio Z-Score])</f>
        <v>171</v>
      </c>
      <c r="AV86">
        <f>(Table2[[#This Row],[Rank 1Y]]+Table2[[#This Row],[Rank 6M]]+Table2[[#This Row],[Rank Sharpe]])/3</f>
        <v>118.33333333333333</v>
      </c>
    </row>
    <row r="87" spans="1:48" x14ac:dyDescent="0.3">
      <c r="A87" t="s">
        <v>1408</v>
      </c>
      <c r="B87" t="s">
        <v>1409</v>
      </c>
      <c r="C87" t="s">
        <v>10430</v>
      </c>
      <c r="D87" t="s">
        <v>21</v>
      </c>
      <c r="E87">
        <v>7338.7734743399997</v>
      </c>
      <c r="F87">
        <v>886.2</v>
      </c>
      <c r="G87">
        <v>66.031068396239704</v>
      </c>
      <c r="H87">
        <f>(Table2[[#This Row],[1Y Return vs Nifty]]-AVERAGE(Table2[1Y Return vs Nifty]))/_xlfn.STDEV.P(Table2[1Y Return vs Nifty])</f>
        <v>0.21092249587380413</v>
      </c>
      <c r="I87">
        <v>6.42070236953289</v>
      </c>
      <c r="J87">
        <f>(Table2[[#This Row],[1M Return vs Nifty]]-AVERAGE(Table2[1M Return vs Nifty]))/_xlfn.STDEV.P(Table2[1M Return vs Nifty])</f>
        <v>0.17222058093228224</v>
      </c>
      <c r="K87">
        <v>88.584825899746505</v>
      </c>
      <c r="L87">
        <f>(Table2[[#This Row],[6M Return vs Nifty]]-AVERAGE(Table2[6M Return vs Nifty]))/_xlfn.STDEV.P(Table2[6M Return vs Nifty])</f>
        <v>2.1820337312167037</v>
      </c>
      <c r="M87">
        <v>-0.34557427159339799</v>
      </c>
      <c r="N87">
        <f>(Table2[[#This Row],[1W Return vs Nifty]]-AVERAGE(Table2[1W Return vs Nifty]))/_xlfn.STDEV.P(Table2[1W Return vs Nifty])</f>
        <v>-0.45751606230722719</v>
      </c>
      <c r="O87">
        <v>862.03</v>
      </c>
      <c r="P87">
        <v>809.896523010039</v>
      </c>
      <c r="Q87">
        <v>634.631634536359</v>
      </c>
      <c r="R87">
        <v>57.789209119135002</v>
      </c>
      <c r="S87" s="2">
        <f>(Table2[[#This Row],[Close Price]]-Table2[[#This Row],[20D EMA]])/Table2[[#This Row],[20D EMA]]</f>
        <v>2.8038467338723796E-2</v>
      </c>
      <c r="T87" s="2">
        <f>(Table2[[#This Row],[Close Price]]-Table2[[#This Row],[50D EMA]])/Table2[[#This Row],[50D EMA]]</f>
        <v>9.421385920558549E-2</v>
      </c>
      <c r="U87" s="2">
        <f>(Table2[[#This Row],[Close Price]]-Table2[[#This Row],[200D EMA]])/Table2[[#This Row],[200D EMA]]</f>
        <v>0.396400607491665</v>
      </c>
      <c r="V87">
        <v>0.745564133288241</v>
      </c>
      <c r="W87">
        <v>868.7</v>
      </c>
      <c r="X87">
        <v>910</v>
      </c>
      <c r="Y87">
        <v>860</v>
      </c>
      <c r="Z87">
        <v>895</v>
      </c>
      <c r="AA87">
        <v>860</v>
      </c>
      <c r="AB87">
        <v>910.2</v>
      </c>
      <c r="AC87" s="2">
        <f>(Table2[[#This Row],[Close Price]]/Table2[[#This Row],[Day Low]])-1</f>
        <v>2.0145044319097583E-2</v>
      </c>
      <c r="AD87" s="2">
        <f>(Table2[[#This Row],[Day High]]/Table2[[#This Row],[Close Price]])-1</f>
        <v>2.6856240126382325E-2</v>
      </c>
      <c r="AE87" s="2">
        <f>(Table2[[#This Row],[Close Price]]/Table2[[#This Row],[Current Week Low]])-1</f>
        <v>3.0465116279069893E-2</v>
      </c>
      <c r="AF87" s="2">
        <f>(Table2[[#This Row],[Current Week High]]/Table2[[#This Row],[Close Price]])-1</f>
        <v>9.9300383660572145E-3</v>
      </c>
      <c r="AG87" s="2">
        <f>(Table2[[#This Row],[Close Price]]/Table2[[#This Row],[Current Month Low]])-1</f>
        <v>3.0465116279069893E-2</v>
      </c>
      <c r="AH87" s="2">
        <f>(Table2[[#This Row],[Current Month High]]/Table2[[#This Row],[Close Price]])-1</f>
        <v>2.7081922816519999E-2</v>
      </c>
      <c r="AI87">
        <v>3.3513879485443399</v>
      </c>
      <c r="AJ87">
        <v>113.542168674698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0.09</v>
      </c>
      <c r="AM87" t="s">
        <v>10474</v>
      </c>
      <c r="AN87">
        <v>1.37</v>
      </c>
      <c r="AO87" t="s">
        <v>10474</v>
      </c>
      <c r="AP87">
        <v>0.14213661392063001</v>
      </c>
      <c r="AQ87">
        <f>(Table2[[#This Row],[Sharpe Ratio]]-AVERAGE(Table2[Sharpe Ratio]))/_xlfn.STDEV.P(Table2[Sharpe Ratio])</f>
        <v>0.9882897474190242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3.0959504931345876</v>
      </c>
      <c r="AS87">
        <f>_xlfn.RANK.AVG(Table2[[#This Row],[1Y Return vs Nifty Z-Score]],Table2[1Y Return vs Nifty Z-Score])</f>
        <v>214</v>
      </c>
      <c r="AT87">
        <f>_xlfn.RANK.AVG(Table2[[#This Row],[6M Return vs Nifty Z-Score]],Table2[6M Return vs Nifty Z-Score])</f>
        <v>22</v>
      </c>
      <c r="AU87">
        <f>_xlfn.RANK.AVG(Table2[[#This Row],[Sharpe Ratio Z-Score]],Table2[Sharpe Ratio Z-Score])</f>
        <v>121</v>
      </c>
      <c r="AV87">
        <f>(Table2[[#This Row],[Rank 1Y]]+Table2[[#This Row],[Rank 6M]]+Table2[[#This Row],[Rank Sharpe]])/3</f>
        <v>119</v>
      </c>
    </row>
    <row r="88" spans="1:48" x14ac:dyDescent="0.3">
      <c r="A88" t="s">
        <v>328</v>
      </c>
      <c r="B88" t="s">
        <v>329</v>
      </c>
      <c r="C88" t="s">
        <v>10436</v>
      </c>
      <c r="D88" t="s">
        <v>330</v>
      </c>
      <c r="E88">
        <v>75262.595440089994</v>
      </c>
      <c r="F88">
        <v>55.2</v>
      </c>
      <c r="G88">
        <v>192.00719451872601</v>
      </c>
      <c r="H88">
        <f>(Table2[[#This Row],[1Y Return vs Nifty]]-AVERAGE(Table2[1Y Return vs Nifty]))/_xlfn.STDEV.P(Table2[1Y Return vs Nifty])</f>
        <v>1.6524592214211447</v>
      </c>
      <c r="I88">
        <v>10.894554019501699</v>
      </c>
      <c r="J88">
        <f>(Table2[[#This Row],[1M Return vs Nifty]]-AVERAGE(Table2[1M Return vs Nifty]))/_xlfn.STDEV.P(Table2[1M Return vs Nifty])</f>
        <v>0.55024543956026484</v>
      </c>
      <c r="K88">
        <v>16.478175986612701</v>
      </c>
      <c r="L88">
        <f>(Table2[[#This Row],[6M Return vs Nifty]]-AVERAGE(Table2[6M Return vs Nifty]))/_xlfn.STDEV.P(Table2[6M Return vs Nifty])</f>
        <v>0.15307991115537309</v>
      </c>
      <c r="M88">
        <v>4.0738757332000004</v>
      </c>
      <c r="N88">
        <f>(Table2[[#This Row],[1W Return vs Nifty]]-AVERAGE(Table2[1W Return vs Nifty]))/_xlfn.STDEV.P(Table2[1W Return vs Nifty])</f>
        <v>0.35272853719711195</v>
      </c>
      <c r="O88">
        <v>52.1</v>
      </c>
      <c r="P88">
        <v>48.549722480413102</v>
      </c>
      <c r="Q88">
        <v>39.6059647561448</v>
      </c>
      <c r="R88">
        <v>71.593121414587102</v>
      </c>
      <c r="S88" s="2">
        <f>(Table2[[#This Row],[Close Price]]-Table2[[#This Row],[20D EMA]])/Table2[[#This Row],[20D EMA]]</f>
        <v>5.95009596928983E-2</v>
      </c>
      <c r="T88" s="2">
        <f>(Table2[[#This Row],[Close Price]]-Table2[[#This Row],[50D EMA]])/Table2[[#This Row],[50D EMA]]</f>
        <v>0.13697869276739713</v>
      </c>
      <c r="U88" s="2">
        <f>(Table2[[#This Row],[Close Price]]-Table2[[#This Row],[200D EMA]])/Table2[[#This Row],[200D EMA]]</f>
        <v>0.39372946322272867</v>
      </c>
      <c r="V88">
        <v>1.2273171106540199</v>
      </c>
      <c r="W88">
        <v>53.86</v>
      </c>
      <c r="X88">
        <v>55.75</v>
      </c>
      <c r="Y88">
        <v>54.5</v>
      </c>
      <c r="Z88">
        <v>56</v>
      </c>
      <c r="AA88">
        <v>52.43</v>
      </c>
      <c r="AB88">
        <v>56.49</v>
      </c>
      <c r="AC88" s="2">
        <f>(Table2[[#This Row],[Close Price]]/Table2[[#This Row],[Day Low]])-1</f>
        <v>2.4879316747122182E-2</v>
      </c>
      <c r="AD88" s="2">
        <f>(Table2[[#This Row],[Day High]]/Table2[[#This Row],[Close Price]])-1</f>
        <v>9.9637681159419067E-3</v>
      </c>
      <c r="AE88" s="2">
        <f>(Table2[[#This Row],[Close Price]]/Table2[[#This Row],[Current Week Low]])-1</f>
        <v>1.2844036697247763E-2</v>
      </c>
      <c r="AF88" s="2">
        <f>(Table2[[#This Row],[Current Week High]]/Table2[[#This Row],[Close Price]])-1</f>
        <v>1.4492753623188248E-2</v>
      </c>
      <c r="AG88" s="2">
        <f>(Table2[[#This Row],[Close Price]]/Table2[[#This Row],[Current Month Low]])-1</f>
        <v>5.2832347892427967E-2</v>
      </c>
      <c r="AH88" s="2">
        <f>(Table2[[#This Row],[Current Month High]]/Table2[[#This Row],[Close Price]])-1</f>
        <v>2.3369565217391308E-2</v>
      </c>
      <c r="AI88">
        <v>2.3369565217391299</v>
      </c>
      <c r="AJ88">
        <v>223.75366568914899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0.21</v>
      </c>
      <c r="AM88" t="s">
        <v>10474</v>
      </c>
      <c r="AN88">
        <v>9.24</v>
      </c>
      <c r="AO88" t="s">
        <v>10474</v>
      </c>
      <c r="AP88">
        <v>0.17153049333649101</v>
      </c>
      <c r="AQ88">
        <f>(Table2[[#This Row],[Sharpe Ratio]]-AVERAGE(Table2[Sharpe Ratio]))/_xlfn.STDEV.P(Table2[Sharpe Ratio])</f>
        <v>1.3196849858230351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4.0281980951569292</v>
      </c>
      <c r="AS88">
        <f>_xlfn.RANK.AVG(Table2[[#This Row],[1Y Return vs Nifty Z-Score]],Table2[1Y Return vs Nifty Z-Score])</f>
        <v>42</v>
      </c>
      <c r="AT88">
        <f>_xlfn.RANK.AVG(Table2[[#This Row],[6M Return vs Nifty Z-Score]],Table2[6M Return vs Nifty Z-Score])</f>
        <v>253</v>
      </c>
      <c r="AU88">
        <f>_xlfn.RANK.AVG(Table2[[#This Row],[Sharpe Ratio Z-Score]],Table2[Sharpe Ratio Z-Score])</f>
        <v>70</v>
      </c>
      <c r="AV88">
        <f>(Table2[[#This Row],[Rank 1Y]]+Table2[[#This Row],[Rank 6M]]+Table2[[#This Row],[Rank Sharpe]])/3</f>
        <v>121.66666666666667</v>
      </c>
    </row>
    <row r="89" spans="1:48" x14ac:dyDescent="0.3">
      <c r="A89" t="s">
        <v>761</v>
      </c>
      <c r="B89" t="s">
        <v>762</v>
      </c>
      <c r="C89" t="s">
        <v>10434</v>
      </c>
      <c r="D89" t="s">
        <v>236</v>
      </c>
      <c r="E89">
        <v>20673.709534279998</v>
      </c>
      <c r="F89">
        <v>1272.6500000000001</v>
      </c>
      <c r="G89">
        <v>108.481707304674</v>
      </c>
      <c r="H89">
        <f>(Table2[[#This Row],[1Y Return vs Nifty]]-AVERAGE(Table2[1Y Return vs Nifty]))/_xlfn.STDEV.P(Table2[1Y Return vs Nifty])</f>
        <v>0.6966824322442714</v>
      </c>
      <c r="I89">
        <v>-9.2680929584022795</v>
      </c>
      <c r="J89">
        <f>(Table2[[#This Row],[1M Return vs Nifty]]-AVERAGE(Table2[1M Return vs Nifty]))/_xlfn.STDEV.P(Table2[1M Return vs Nifty])</f>
        <v>-1.1534278982539676</v>
      </c>
      <c r="K89">
        <v>59.404947050133799</v>
      </c>
      <c r="L89">
        <f>(Table2[[#This Row],[6M Return vs Nifty]]-AVERAGE(Table2[6M Return vs Nifty]))/_xlfn.STDEV.P(Table2[6M Return vs Nifty])</f>
        <v>1.3609634591659041</v>
      </c>
      <c r="M89">
        <v>3.3295857951135099</v>
      </c>
      <c r="N89">
        <f>(Table2[[#This Row],[1W Return vs Nifty]]-AVERAGE(Table2[1W Return vs Nifty]))/_xlfn.STDEV.P(Table2[1W Return vs Nifty])</f>
        <v>0.21627334432335757</v>
      </c>
      <c r="O89">
        <v>1207.1500000000001</v>
      </c>
      <c r="P89">
        <v>1182.3421831564899</v>
      </c>
      <c r="Q89">
        <v>965.55709599623299</v>
      </c>
      <c r="R89">
        <v>71.615787283889503</v>
      </c>
      <c r="S89" s="2">
        <f>(Table2[[#This Row],[Close Price]]-Table2[[#This Row],[20D EMA]])/Table2[[#This Row],[20D EMA]]</f>
        <v>5.4260033964296066E-2</v>
      </c>
      <c r="T89" s="2">
        <f>(Table2[[#This Row],[Close Price]]-Table2[[#This Row],[50D EMA]])/Table2[[#This Row],[50D EMA]]</f>
        <v>7.6380440561137797E-2</v>
      </c>
      <c r="U89" s="2">
        <f>(Table2[[#This Row],[Close Price]]-Table2[[#This Row],[200D EMA]])/Table2[[#This Row],[200D EMA]]</f>
        <v>0.31804737935970301</v>
      </c>
      <c r="V89">
        <v>1.5590668329905499</v>
      </c>
      <c r="W89">
        <v>1262.25</v>
      </c>
      <c r="X89">
        <v>1311.95</v>
      </c>
      <c r="Y89">
        <v>1229.95</v>
      </c>
      <c r="Z89">
        <v>1284.7</v>
      </c>
      <c r="AA89">
        <v>1145</v>
      </c>
      <c r="AB89">
        <v>1284.7</v>
      </c>
      <c r="AC89" s="2">
        <f>(Table2[[#This Row],[Close Price]]/Table2[[#This Row],[Day Low]])-1</f>
        <v>8.2392552980790068E-3</v>
      </c>
      <c r="AD89" s="2">
        <f>(Table2[[#This Row],[Day High]]/Table2[[#This Row],[Close Price]])-1</f>
        <v>3.0880446312811838E-2</v>
      </c>
      <c r="AE89" s="2">
        <f>(Table2[[#This Row],[Close Price]]/Table2[[#This Row],[Current Week Low]])-1</f>
        <v>3.4716858408878393E-2</v>
      </c>
      <c r="AF89" s="2">
        <f>(Table2[[#This Row],[Current Week High]]/Table2[[#This Row],[Close Price]])-1</f>
        <v>9.4684320119435839E-3</v>
      </c>
      <c r="AG89" s="2">
        <f>(Table2[[#This Row],[Close Price]]/Table2[[#This Row],[Current Month Low]])-1</f>
        <v>0.11148471615720523</v>
      </c>
      <c r="AH89" s="2">
        <f>(Table2[[#This Row],[Current Month High]]/Table2[[#This Row],[Close Price]])-1</f>
        <v>9.4684320119435839E-3</v>
      </c>
      <c r="AI89">
        <v>5.4964051388834001</v>
      </c>
      <c r="AJ89">
        <v>136.42021177781899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-0.03</v>
      </c>
      <c r="AM89" t="s">
        <v>10475</v>
      </c>
      <c r="AN89">
        <v>10.130000000000001</v>
      </c>
      <c r="AO89" t="s">
        <v>10474</v>
      </c>
      <c r="AP89">
        <v>0.10883298313623301</v>
      </c>
      <c r="AQ89">
        <f>(Table2[[#This Row],[Sharpe Ratio]]-AVERAGE(Table2[Sharpe Ratio]))/_xlfn.STDEV.P(Table2[Sharpe Ratio])</f>
        <v>0.61281482261005193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1.7333061600896174</v>
      </c>
      <c r="AS89">
        <f>_xlfn.RANK.AVG(Table2[[#This Row],[1Y Return vs Nifty Z-Score]],Table2[1Y Return vs Nifty Z-Score])</f>
        <v>113</v>
      </c>
      <c r="AT89">
        <f>_xlfn.RANK.AVG(Table2[[#This Row],[6M Return vs Nifty Z-Score]],Table2[6M Return vs Nifty Z-Score])</f>
        <v>63</v>
      </c>
      <c r="AU89">
        <f>_xlfn.RANK.AVG(Table2[[#This Row],[Sharpe Ratio Z-Score]],Table2[Sharpe Ratio Z-Score])</f>
        <v>191</v>
      </c>
      <c r="AV89">
        <f>(Table2[[#This Row],[Rank 1Y]]+Table2[[#This Row],[Rank 6M]]+Table2[[#This Row],[Rank Sharpe]])/3</f>
        <v>122.33333333333333</v>
      </c>
    </row>
    <row r="90" spans="1:48" x14ac:dyDescent="0.3">
      <c r="A90" t="s">
        <v>368</v>
      </c>
      <c r="B90" t="s">
        <v>369</v>
      </c>
      <c r="C90" t="s">
        <v>10439</v>
      </c>
      <c r="D90" t="s">
        <v>130</v>
      </c>
      <c r="E90">
        <v>67538.104907760004</v>
      </c>
      <c r="F90">
        <v>820.2</v>
      </c>
      <c r="G90">
        <v>104.757460218533</v>
      </c>
      <c r="H90">
        <f>(Table2[[#This Row],[1Y Return vs Nifty]]-AVERAGE(Table2[1Y Return vs Nifty]))/_xlfn.STDEV.P(Table2[1Y Return vs Nifty])</f>
        <v>0.65406611187524355</v>
      </c>
      <c r="I90">
        <v>-3.76980050921631</v>
      </c>
      <c r="J90">
        <f>(Table2[[#This Row],[1M Return vs Nifty]]-AVERAGE(Table2[1M Return vs Nifty]))/_xlfn.STDEV.P(Table2[1M Return vs Nifty])</f>
        <v>-0.68884136557058706</v>
      </c>
      <c r="K90">
        <v>21.946401491780001</v>
      </c>
      <c r="L90">
        <f>(Table2[[#This Row],[6M Return vs Nifty]]-AVERAGE(Table2[6M Return vs Nifty]))/_xlfn.STDEV.P(Table2[6M Return vs Nifty])</f>
        <v>0.30694612239985281</v>
      </c>
      <c r="M90">
        <v>-0.64391007083160801</v>
      </c>
      <c r="N90">
        <f>(Table2[[#This Row],[1W Return vs Nifty]]-AVERAGE(Table2[1W Return vs Nifty]))/_xlfn.STDEV.P(Table2[1W Return vs Nifty])</f>
        <v>-0.51221177555421316</v>
      </c>
      <c r="O90">
        <v>806.06</v>
      </c>
      <c r="P90">
        <v>768.29142557606303</v>
      </c>
      <c r="Q90">
        <v>630.46942697893701</v>
      </c>
      <c r="R90">
        <v>54.968093936664602</v>
      </c>
      <c r="S90" s="2">
        <f>(Table2[[#This Row],[Close Price]]-Table2[[#This Row],[20D EMA]])/Table2[[#This Row],[20D EMA]]</f>
        <v>1.7542118452720766E-2</v>
      </c>
      <c r="T90" s="2">
        <f>(Table2[[#This Row],[Close Price]]-Table2[[#This Row],[50D EMA]])/Table2[[#This Row],[50D EMA]]</f>
        <v>6.7563651885111292E-2</v>
      </c>
      <c r="U90" s="2">
        <f>(Table2[[#This Row],[Close Price]]-Table2[[#This Row],[200D EMA]])/Table2[[#This Row],[200D EMA]]</f>
        <v>0.30093540606751995</v>
      </c>
      <c r="V90">
        <v>0.28031746585778</v>
      </c>
      <c r="W90">
        <v>812.4</v>
      </c>
      <c r="X90">
        <v>848</v>
      </c>
      <c r="Y90">
        <v>815.55</v>
      </c>
      <c r="Z90">
        <v>835.9</v>
      </c>
      <c r="AA90">
        <v>804.95</v>
      </c>
      <c r="AB90">
        <v>845.8</v>
      </c>
      <c r="AC90" s="2">
        <f>(Table2[[#This Row],[Close Price]]/Table2[[#This Row],[Day Low]])-1</f>
        <v>9.6011816838996733E-3</v>
      </c>
      <c r="AD90" s="2">
        <f>(Table2[[#This Row],[Day High]]/Table2[[#This Row],[Close Price]])-1</f>
        <v>3.3894172153133395E-2</v>
      </c>
      <c r="AE90" s="2">
        <f>(Table2[[#This Row],[Close Price]]/Table2[[#This Row],[Current Week Low]])-1</f>
        <v>5.7016737171236009E-3</v>
      </c>
      <c r="AF90" s="2">
        <f>(Table2[[#This Row],[Current Week High]]/Table2[[#This Row],[Close Price]])-1</f>
        <v>1.9141672762740702E-2</v>
      </c>
      <c r="AG90" s="2">
        <f>(Table2[[#This Row],[Close Price]]/Table2[[#This Row],[Current Month Low]])-1</f>
        <v>1.894527610410579E-2</v>
      </c>
      <c r="AH90" s="2">
        <f>(Table2[[#This Row],[Current Month High]]/Table2[[#This Row],[Close Price]])-1</f>
        <v>3.121189953669834E-2</v>
      </c>
      <c r="AI90">
        <v>3.12118995366983</v>
      </c>
      <c r="AJ90">
        <v>138.74254111483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0.09</v>
      </c>
      <c r="AM90" t="s">
        <v>10474</v>
      </c>
      <c r="AN90">
        <v>1.43</v>
      </c>
      <c r="AO90" t="s">
        <v>10474</v>
      </c>
      <c r="AP90">
        <v>0.197937983350254</v>
      </c>
      <c r="AQ90">
        <f>(Table2[[#This Row],[Sharpe Ratio]]-AVERAGE(Table2[Sharpe Ratio]))/_xlfn.STDEV.P(Table2[Sharpe Ratio])</f>
        <v>1.6174107921022942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1.3773698852525906</v>
      </c>
      <c r="AS90">
        <f>_xlfn.RANK.AVG(Table2[[#This Row],[1Y Return vs Nifty Z-Score]],Table2[1Y Return vs Nifty Z-Score])</f>
        <v>120</v>
      </c>
      <c r="AT90">
        <f>_xlfn.RANK.AVG(Table2[[#This Row],[6M Return vs Nifty Z-Score]],Table2[6M Return vs Nifty Z-Score])</f>
        <v>210</v>
      </c>
      <c r="AU90">
        <f>_xlfn.RANK.AVG(Table2[[#This Row],[Sharpe Ratio Z-Score]],Table2[Sharpe Ratio Z-Score])</f>
        <v>37</v>
      </c>
      <c r="AV90">
        <f>(Table2[[#This Row],[Rank 1Y]]+Table2[[#This Row],[Rank 6M]]+Table2[[#This Row],[Rank Sharpe]])/3</f>
        <v>122.33333333333333</v>
      </c>
    </row>
    <row r="91" spans="1:48" x14ac:dyDescent="0.3">
      <c r="A91" t="s">
        <v>690</v>
      </c>
      <c r="B91" t="s">
        <v>691</v>
      </c>
      <c r="C91" t="s">
        <v>10448</v>
      </c>
      <c r="D91" t="s">
        <v>692</v>
      </c>
      <c r="E91">
        <v>24594.596207999999</v>
      </c>
      <c r="F91">
        <v>2226.9</v>
      </c>
      <c r="G91">
        <v>121.67219808707399</v>
      </c>
      <c r="H91">
        <f>(Table2[[#This Row],[1Y Return vs Nifty]]-AVERAGE(Table2[1Y Return vs Nifty]))/_xlfn.STDEV.P(Table2[1Y Return vs Nifty])</f>
        <v>0.84762037164665804</v>
      </c>
      <c r="I91">
        <v>2.6489269131150799</v>
      </c>
      <c r="J91">
        <f>(Table2[[#This Row],[1M Return vs Nifty]]-AVERAGE(Table2[1M Return vs Nifty]))/_xlfn.STDEV.P(Table2[1M Return vs Nifty])</f>
        <v>-0.14648128833930565</v>
      </c>
      <c r="K91">
        <v>35.648289849941001</v>
      </c>
      <c r="L91">
        <f>(Table2[[#This Row],[6M Return vs Nifty]]-AVERAGE(Table2[6M Return vs Nifty]))/_xlfn.STDEV.P(Table2[6M Return vs Nifty])</f>
        <v>0.69249306931578403</v>
      </c>
      <c r="M91">
        <v>-1.7182377798502999</v>
      </c>
      <c r="N91">
        <f>(Table2[[#This Row],[1W Return vs Nifty]]-AVERAGE(Table2[1W Return vs Nifty]))/_xlfn.STDEV.P(Table2[1W Return vs Nifty])</f>
        <v>-0.70917479660573357</v>
      </c>
      <c r="O91">
        <v>2252.2800000000002</v>
      </c>
      <c r="P91">
        <v>2116.1246220132798</v>
      </c>
      <c r="Q91">
        <v>1637.8852228288899</v>
      </c>
      <c r="R91">
        <v>41.946428155033402</v>
      </c>
      <c r="S91" s="2">
        <f>(Table2[[#This Row],[Close Price]]-Table2[[#This Row],[20D EMA]])/Table2[[#This Row],[20D EMA]]</f>
        <v>-1.126858117108002E-2</v>
      </c>
      <c r="T91" s="2">
        <f>(Table2[[#This Row],[Close Price]]-Table2[[#This Row],[50D EMA]])/Table2[[#This Row],[50D EMA]]</f>
        <v>5.2348229794391153E-2</v>
      </c>
      <c r="U91" s="2">
        <f>(Table2[[#This Row],[Close Price]]-Table2[[#This Row],[200D EMA]])/Table2[[#This Row],[200D EMA]]</f>
        <v>0.35961908011709598</v>
      </c>
      <c r="V91">
        <v>0.55724068947791905</v>
      </c>
      <c r="W91">
        <v>2227.0500000000002</v>
      </c>
      <c r="X91">
        <v>2309.9499999999998</v>
      </c>
      <c r="Y91">
        <v>2212.0500000000002</v>
      </c>
      <c r="Z91">
        <v>2307.9499999999998</v>
      </c>
      <c r="AA91">
        <v>2212.0500000000002</v>
      </c>
      <c r="AB91">
        <v>2420</v>
      </c>
      <c r="AC91" s="2">
        <f>(Table2[[#This Row],[Close Price]]/Table2[[#This Row],[Day Low]])-1</f>
        <v>-6.7353674143011411E-5</v>
      </c>
      <c r="AD91" s="2">
        <f>(Table2[[#This Row],[Day High]]/Table2[[#This Row],[Close Price]])-1</f>
        <v>3.7293996138129115E-2</v>
      </c>
      <c r="AE91" s="2">
        <f>(Table2[[#This Row],[Close Price]]/Table2[[#This Row],[Current Week Low]])-1</f>
        <v>6.7132298094527698E-3</v>
      </c>
      <c r="AF91" s="2">
        <f>(Table2[[#This Row],[Current Week High]]/Table2[[#This Row],[Close Price]])-1</f>
        <v>3.639588665858362E-2</v>
      </c>
      <c r="AG91" s="2">
        <f>(Table2[[#This Row],[Close Price]]/Table2[[#This Row],[Current Month Low]])-1</f>
        <v>6.7132298094527698E-3</v>
      </c>
      <c r="AH91" s="2">
        <f>(Table2[[#This Row],[Current Month High]]/Table2[[#This Row],[Close Price]])-1</f>
        <v>8.6712470250123408E-2</v>
      </c>
      <c r="AI91">
        <v>8.6712470250123399</v>
      </c>
      <c r="AJ91">
        <v>151.854783985523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</v>
      </c>
      <c r="AM91" t="s">
        <v>10474</v>
      </c>
      <c r="AN91">
        <v>-2.0699999999999998</v>
      </c>
      <c r="AO91" t="s">
        <v>10475</v>
      </c>
      <c r="AP91">
        <v>0.12774880851553699</v>
      </c>
      <c r="AQ91">
        <f>(Table2[[#This Row],[Sharpe Ratio]]-AVERAGE(Table2[Sharpe Ratio]))/_xlfn.STDEV.P(Table2[Sharpe Ratio])</f>
        <v>0.82607739923341961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1.5105347552508224</v>
      </c>
      <c r="AS91">
        <f>_xlfn.RANK.AVG(Table2[[#This Row],[1Y Return vs Nifty Z-Score]],Table2[1Y Return vs Nifty Z-Score])</f>
        <v>96</v>
      </c>
      <c r="AT91">
        <f>_xlfn.RANK.AVG(Table2[[#This Row],[6M Return vs Nifty Z-Score]],Table2[6M Return vs Nifty Z-Score])</f>
        <v>121</v>
      </c>
      <c r="AU91">
        <f>_xlfn.RANK.AVG(Table2[[#This Row],[Sharpe Ratio Z-Score]],Table2[Sharpe Ratio Z-Score])</f>
        <v>151</v>
      </c>
      <c r="AV91">
        <f>(Table2[[#This Row],[Rank 1Y]]+Table2[[#This Row],[Rank 6M]]+Table2[[#This Row],[Rank Sharpe]])/3</f>
        <v>122.66666666666667</v>
      </c>
    </row>
    <row r="92" spans="1:48" x14ac:dyDescent="0.3">
      <c r="A92" t="s">
        <v>662</v>
      </c>
      <c r="B92" t="s">
        <v>663</v>
      </c>
      <c r="C92" t="s">
        <v>10442</v>
      </c>
      <c r="D92" t="s">
        <v>304</v>
      </c>
      <c r="E92">
        <v>27043.874050589999</v>
      </c>
      <c r="F92">
        <v>432.45</v>
      </c>
      <c r="G92">
        <v>84.694234068396298</v>
      </c>
      <c r="H92">
        <f>(Table2[[#This Row],[1Y Return vs Nifty]]-AVERAGE(Table2[1Y Return vs Nifty]))/_xlfn.STDEV.P(Table2[1Y Return vs Nifty])</f>
        <v>0.42448390278061598</v>
      </c>
      <c r="I92">
        <v>-9.8779516703866594</v>
      </c>
      <c r="J92">
        <f>(Table2[[#This Row],[1M Return vs Nifty]]-AVERAGE(Table2[1M Return vs Nifty]))/_xlfn.STDEV.P(Table2[1M Return vs Nifty])</f>
        <v>-1.2049588320931677</v>
      </c>
      <c r="K92">
        <v>46.299900287448999</v>
      </c>
      <c r="L92">
        <f>(Table2[[#This Row],[6M Return vs Nifty]]-AVERAGE(Table2[6M Return vs Nifty]))/_xlfn.STDEV.P(Table2[6M Return vs Nifty])</f>
        <v>0.99221058098804049</v>
      </c>
      <c r="M92">
        <v>0.59138586420962203</v>
      </c>
      <c r="N92">
        <f>(Table2[[#This Row],[1W Return vs Nifty]]-AVERAGE(Table2[1W Return vs Nifty]))/_xlfn.STDEV.P(Table2[1W Return vs Nifty])</f>
        <v>-0.28573747240082575</v>
      </c>
      <c r="O92">
        <v>434.56</v>
      </c>
      <c r="P92">
        <v>439.434762457734</v>
      </c>
      <c r="Q92">
        <v>368.67590534344703</v>
      </c>
      <c r="R92">
        <v>50.156953667700698</v>
      </c>
      <c r="S92" s="2">
        <f>(Table2[[#This Row],[Close Price]]-Table2[[#This Row],[20D EMA]])/Table2[[#This Row],[20D EMA]]</f>
        <v>-4.8554860088365556E-3</v>
      </c>
      <c r="T92" s="2">
        <f>(Table2[[#This Row],[Close Price]]-Table2[[#This Row],[50D EMA]])/Table2[[#This Row],[50D EMA]]</f>
        <v>-1.5894879182221777E-2</v>
      </c>
      <c r="U92" s="2">
        <f>(Table2[[#This Row],[Close Price]]-Table2[[#This Row],[200D EMA]])/Table2[[#This Row],[200D EMA]]</f>
        <v>0.17298145534393683</v>
      </c>
      <c r="V92">
        <v>0.74130149688771796</v>
      </c>
      <c r="W92">
        <v>431</v>
      </c>
      <c r="X92">
        <v>437.5</v>
      </c>
      <c r="Y92">
        <v>424.55</v>
      </c>
      <c r="Z92">
        <v>435</v>
      </c>
      <c r="AA92">
        <v>418.2</v>
      </c>
      <c r="AB92">
        <v>435</v>
      </c>
      <c r="AC92" s="2">
        <f>(Table2[[#This Row],[Close Price]]/Table2[[#This Row],[Day Low]])-1</f>
        <v>3.3642691415312065E-3</v>
      </c>
      <c r="AD92" s="2">
        <f>(Table2[[#This Row],[Day High]]/Table2[[#This Row],[Close Price]])-1</f>
        <v>1.1677650595444566E-2</v>
      </c>
      <c r="AE92" s="2">
        <f>(Table2[[#This Row],[Close Price]]/Table2[[#This Row],[Current Week Low]])-1</f>
        <v>1.8607937816511599E-2</v>
      </c>
      <c r="AF92" s="2">
        <f>(Table2[[#This Row],[Current Week High]]/Table2[[#This Row],[Close Price]])-1</f>
        <v>5.8966354491849504E-3</v>
      </c>
      <c r="AG92" s="2">
        <f>(Table2[[#This Row],[Close Price]]/Table2[[#This Row],[Current Month Low]])-1</f>
        <v>3.4074605451936968E-2</v>
      </c>
      <c r="AH92" s="2">
        <f>(Table2[[#This Row],[Current Month High]]/Table2[[#This Row],[Close Price]])-1</f>
        <v>5.8966354491849504E-3</v>
      </c>
      <c r="AI92">
        <v>16.129032258064498</v>
      </c>
      <c r="AJ92">
        <v>112.61061946902601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-0.15</v>
      </c>
      <c r="AM92" t="s">
        <v>10475</v>
      </c>
      <c r="AN92">
        <v>-4.3</v>
      </c>
      <c r="AO92" t="s">
        <v>10475</v>
      </c>
      <c r="AP92">
        <v>0.14285561584725801</v>
      </c>
      <c r="AQ92">
        <f>(Table2[[#This Row],[Sharpe Ratio]]-AVERAGE(Table2[Sharpe Ratio]))/_xlfn.STDEV.P(Table2[Sharpe Ratio])</f>
        <v>0.99639598652808348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157</v>
      </c>
      <c r="AT92">
        <f>_xlfn.RANK.AVG(Table2[[#This Row],[6M Return vs Nifty Z-Score]],Table2[6M Return vs Nifty Z-Score])</f>
        <v>92</v>
      </c>
      <c r="AU92">
        <f>_xlfn.RANK.AVG(Table2[[#This Row],[Sharpe Ratio Z-Score]],Table2[Sharpe Ratio Z-Score])</f>
        <v>119</v>
      </c>
      <c r="AV92">
        <f>(Table2[[#This Row],[Rank 1Y]]+Table2[[#This Row],[Rank 6M]]+Table2[[#This Row],[Rank Sharpe]])/3</f>
        <v>122.66666666666667</v>
      </c>
    </row>
    <row r="93" spans="1:48" x14ac:dyDescent="0.3">
      <c r="A93" t="s">
        <v>503</v>
      </c>
      <c r="B93" t="s">
        <v>504</v>
      </c>
      <c r="C93" t="s">
        <v>10436</v>
      </c>
      <c r="D93" t="s">
        <v>505</v>
      </c>
      <c r="E93">
        <v>41537.231497020002</v>
      </c>
      <c r="F93">
        <v>4602.8999999999996</v>
      </c>
      <c r="G93">
        <v>74.352844529062395</v>
      </c>
      <c r="H93">
        <f>(Table2[[#This Row],[1Y Return vs Nifty]]-AVERAGE(Table2[1Y Return vs Nifty]))/_xlfn.STDEV.P(Table2[1Y Return vs Nifty])</f>
        <v>0.30614804603545465</v>
      </c>
      <c r="I93">
        <v>4.2662862456915001</v>
      </c>
      <c r="J93">
        <f>(Table2[[#This Row],[1M Return vs Nifty]]-AVERAGE(Table2[1M Return vs Nifty]))/_xlfn.STDEV.P(Table2[1M Return vs Nifty])</f>
        <v>-9.8200664474013752E-3</v>
      </c>
      <c r="K93">
        <v>25.7765258249621</v>
      </c>
      <c r="L93">
        <f>(Table2[[#This Row],[6M Return vs Nifty]]-AVERAGE(Table2[6M Return vs Nifty]))/_xlfn.STDEV.P(Table2[6M Return vs Nifty])</f>
        <v>0.41471905882778975</v>
      </c>
      <c r="M93">
        <v>3.7692887173374001</v>
      </c>
      <c r="N93">
        <f>(Table2[[#This Row],[1W Return vs Nifty]]-AVERAGE(Table2[1W Return vs Nifty]))/_xlfn.STDEV.P(Table2[1W Return vs Nifty])</f>
        <v>0.29688675045574314</v>
      </c>
      <c r="O93">
        <v>4500.49</v>
      </c>
      <c r="P93">
        <v>4272.7935427639204</v>
      </c>
      <c r="Q93">
        <v>3480.9024307169698</v>
      </c>
      <c r="R93">
        <v>55.834233183843402</v>
      </c>
      <c r="S93" s="2">
        <f>(Table2[[#This Row],[Close Price]]-Table2[[#This Row],[20D EMA]])/Table2[[#This Row],[20D EMA]]</f>
        <v>2.2755299978446761E-2</v>
      </c>
      <c r="T93" s="2">
        <f>(Table2[[#This Row],[Close Price]]-Table2[[#This Row],[50D EMA]])/Table2[[#This Row],[50D EMA]]</f>
        <v>7.7257759808011903E-2</v>
      </c>
      <c r="U93" s="2">
        <f>(Table2[[#This Row],[Close Price]]-Table2[[#This Row],[200D EMA]])/Table2[[#This Row],[200D EMA]]</f>
        <v>0.32232950840047803</v>
      </c>
      <c r="V93">
        <v>0.94730013717222405</v>
      </c>
      <c r="W93">
        <v>4510.05</v>
      </c>
      <c r="X93">
        <v>4690</v>
      </c>
      <c r="Y93">
        <v>4586</v>
      </c>
      <c r="Z93">
        <v>4709.95</v>
      </c>
      <c r="AA93">
        <v>4401</v>
      </c>
      <c r="AB93">
        <v>4770</v>
      </c>
      <c r="AC93" s="2">
        <f>(Table2[[#This Row],[Close Price]]/Table2[[#This Row],[Day Low]])-1</f>
        <v>2.0587354907373401E-2</v>
      </c>
      <c r="AD93" s="2">
        <f>(Table2[[#This Row],[Day High]]/Table2[[#This Row],[Close Price]])-1</f>
        <v>1.8922852983988436E-2</v>
      </c>
      <c r="AE93" s="2">
        <f>(Table2[[#This Row],[Close Price]]/Table2[[#This Row],[Current Week Low]])-1</f>
        <v>3.685128652420433E-3</v>
      </c>
      <c r="AF93" s="2">
        <f>(Table2[[#This Row],[Current Week High]]/Table2[[#This Row],[Close Price]])-1</f>
        <v>2.3257077060114373E-2</v>
      </c>
      <c r="AG93" s="2">
        <f>(Table2[[#This Row],[Close Price]]/Table2[[#This Row],[Current Month Low]])-1</f>
        <v>4.587593728698014E-2</v>
      </c>
      <c r="AH93" s="2">
        <f>(Table2[[#This Row],[Current Month High]]/Table2[[#This Row],[Close Price]])-1</f>
        <v>3.6303200156423188E-2</v>
      </c>
      <c r="AI93">
        <v>9.48966955614938</v>
      </c>
      <c r="AJ93">
        <v>107.05802968960801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0.09</v>
      </c>
      <c r="AM93" t="s">
        <v>10474</v>
      </c>
      <c r="AN93">
        <v>4.09</v>
      </c>
      <c r="AO93" t="s">
        <v>10474</v>
      </c>
      <c r="AP93">
        <v>0.25183483857007599</v>
      </c>
      <c r="AQ93">
        <f>(Table2[[#This Row],[Sharpe Ratio]]-AVERAGE(Table2[Sharpe Ratio]))/_xlfn.STDEV.P(Table2[Sharpe Ratio])</f>
        <v>2.2250597836526045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3.2329935725241903</v>
      </c>
      <c r="AS93">
        <f>_xlfn.RANK.AVG(Table2[[#This Row],[1Y Return vs Nifty Z-Score]],Table2[1Y Return vs Nifty Z-Score])</f>
        <v>187</v>
      </c>
      <c r="AT93">
        <f>_xlfn.RANK.AVG(Table2[[#This Row],[6M Return vs Nifty Z-Score]],Table2[6M Return vs Nifty Z-Score])</f>
        <v>173</v>
      </c>
      <c r="AU93">
        <f>_xlfn.RANK.AVG(Table2[[#This Row],[Sharpe Ratio Z-Score]],Table2[Sharpe Ratio Z-Score])</f>
        <v>11</v>
      </c>
      <c r="AV93">
        <f>(Table2[[#This Row],[Rank 1Y]]+Table2[[#This Row],[Rank 6M]]+Table2[[#This Row],[Rank Sharpe]])/3</f>
        <v>123.66666666666667</v>
      </c>
    </row>
    <row r="94" spans="1:48" x14ac:dyDescent="0.3">
      <c r="A94" t="s">
        <v>625</v>
      </c>
      <c r="B94" t="s">
        <v>626</v>
      </c>
      <c r="C94" t="s">
        <v>10444</v>
      </c>
      <c r="D94" t="s">
        <v>140</v>
      </c>
      <c r="E94">
        <v>30007.205364825</v>
      </c>
      <c r="F94">
        <v>1298.25</v>
      </c>
      <c r="G94">
        <v>107.787642886782</v>
      </c>
      <c r="H94">
        <f>(Table2[[#This Row],[1Y Return vs Nifty]]-AVERAGE(Table2[1Y Return vs Nifty]))/_xlfn.STDEV.P(Table2[1Y Return vs Nifty])</f>
        <v>0.68874029765827716</v>
      </c>
      <c r="I94">
        <v>-9.1283501657256405</v>
      </c>
      <c r="J94">
        <f>(Table2[[#This Row],[1M Return vs Nifty]]-AVERAGE(Table2[1M Return vs Nifty]))/_xlfn.STDEV.P(Table2[1M Return vs Nifty])</f>
        <v>-1.1416201197268825</v>
      </c>
      <c r="K94">
        <v>25.078562296810698</v>
      </c>
      <c r="L94">
        <f>(Table2[[#This Row],[6M Return vs Nifty]]-AVERAGE(Table2[6M Return vs Nifty]))/_xlfn.STDEV.P(Table2[6M Return vs Nifty])</f>
        <v>0.3950795974409097</v>
      </c>
      <c r="M94">
        <v>-1.91426564886029</v>
      </c>
      <c r="N94">
        <f>(Table2[[#This Row],[1W Return vs Nifty]]-AVERAGE(Table2[1W Return vs Nifty]))/_xlfn.STDEV.P(Table2[1W Return vs Nifty])</f>
        <v>-0.74511377590076311</v>
      </c>
      <c r="O94">
        <v>1338.5</v>
      </c>
      <c r="P94">
        <v>1253.5078783736899</v>
      </c>
      <c r="Q94">
        <v>989.62145392351601</v>
      </c>
      <c r="R94">
        <v>35.022565033493301</v>
      </c>
      <c r="S94" s="2">
        <f>(Table2[[#This Row],[Close Price]]-Table2[[#This Row],[20D EMA]])/Table2[[#This Row],[20D EMA]]</f>
        <v>-3.0070974971983563E-2</v>
      </c>
      <c r="T94" s="2">
        <f>(Table2[[#This Row],[Close Price]]-Table2[[#This Row],[50D EMA]])/Table2[[#This Row],[50D EMA]]</f>
        <v>3.5693530450210537E-2</v>
      </c>
      <c r="U94" s="2">
        <f>(Table2[[#This Row],[Close Price]]-Table2[[#This Row],[200D EMA]])/Table2[[#This Row],[200D EMA]]</f>
        <v>0.31186525398461773</v>
      </c>
      <c r="V94">
        <v>0.64680012832655398</v>
      </c>
      <c r="W94">
        <v>1291.3</v>
      </c>
      <c r="X94">
        <v>1306.05</v>
      </c>
      <c r="Y94">
        <v>1295</v>
      </c>
      <c r="Z94">
        <v>1350</v>
      </c>
      <c r="AA94">
        <v>1295</v>
      </c>
      <c r="AB94">
        <v>1429</v>
      </c>
      <c r="AC94" s="2">
        <f>(Table2[[#This Row],[Close Price]]/Table2[[#This Row],[Day Low]])-1</f>
        <v>5.3821730039496085E-3</v>
      </c>
      <c r="AD94" s="2">
        <f>(Table2[[#This Row],[Day High]]/Table2[[#This Row],[Close Price]])-1</f>
        <v>6.0080878105142066E-3</v>
      </c>
      <c r="AE94" s="2">
        <f>(Table2[[#This Row],[Close Price]]/Table2[[#This Row],[Current Week Low]])-1</f>
        <v>2.5096525096524047E-3</v>
      </c>
      <c r="AF94" s="2">
        <f>(Table2[[#This Row],[Current Week High]]/Table2[[#This Row],[Close Price]])-1</f>
        <v>3.9861351819757473E-2</v>
      </c>
      <c r="AG94" s="2">
        <f>(Table2[[#This Row],[Close Price]]/Table2[[#This Row],[Current Month Low]])-1</f>
        <v>2.5096525096524047E-3</v>
      </c>
      <c r="AH94" s="2">
        <f>(Table2[[#This Row],[Current Month High]]/Table2[[#This Row],[Close Price]])-1</f>
        <v>0.10071249759291345</v>
      </c>
      <c r="AI94">
        <v>11.9275948392066</v>
      </c>
      <c r="AJ94">
        <v>134.892346661841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0.05</v>
      </c>
      <c r="AM94" t="s">
        <v>10474</v>
      </c>
      <c r="AN94">
        <v>-3.16</v>
      </c>
      <c r="AO94" t="s">
        <v>10475</v>
      </c>
      <c r="AP94">
        <v>0.16462059564172499</v>
      </c>
      <c r="AQ94">
        <f>(Table2[[#This Row],[Sharpe Ratio]]-AVERAGE(Table2[Sharpe Ratio]))/_xlfn.STDEV.P(Table2[Sharpe Ratio])</f>
        <v>1.2417807676860895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0.43886676715763073</v>
      </c>
      <c r="AS94">
        <f>_xlfn.RANK.AVG(Table2[[#This Row],[1Y Return vs Nifty Z-Score]],Table2[1Y Return vs Nifty Z-Score])</f>
        <v>115</v>
      </c>
      <c r="AT94">
        <f>_xlfn.RANK.AVG(Table2[[#This Row],[6M Return vs Nifty Z-Score]],Table2[6M Return vs Nifty Z-Score])</f>
        <v>178</v>
      </c>
      <c r="AU94">
        <f>_xlfn.RANK.AVG(Table2[[#This Row],[Sharpe Ratio Z-Score]],Table2[Sharpe Ratio Z-Score])</f>
        <v>79</v>
      </c>
      <c r="AV94">
        <f>(Table2[[#This Row],[Rank 1Y]]+Table2[[#This Row],[Rank 6M]]+Table2[[#This Row],[Rank Sharpe]])/3</f>
        <v>124</v>
      </c>
    </row>
    <row r="95" spans="1:48" x14ac:dyDescent="0.3">
      <c r="A95" t="s">
        <v>1109</v>
      </c>
      <c r="B95" t="s">
        <v>1110</v>
      </c>
      <c r="C95" t="s">
        <v>10434</v>
      </c>
      <c r="D95" t="s">
        <v>46</v>
      </c>
      <c r="E95">
        <v>11004.793803459999</v>
      </c>
      <c r="F95">
        <v>1688.6</v>
      </c>
      <c r="G95">
        <v>66.081567622997099</v>
      </c>
      <c r="H95">
        <f>(Table2[[#This Row],[1Y Return vs Nifty]]-AVERAGE(Table2[1Y Return vs Nifty]))/_xlfn.STDEV.P(Table2[1Y Return vs Nifty])</f>
        <v>0.21150035528433839</v>
      </c>
      <c r="I95">
        <v>6.3935328494625896</v>
      </c>
      <c r="J95">
        <f>(Table2[[#This Row],[1M Return vs Nifty]]-AVERAGE(Table2[1M Return vs Nifty]))/_xlfn.STDEV.P(Table2[1M Return vs Nifty])</f>
        <v>0.16992485125969978</v>
      </c>
      <c r="K95">
        <v>82.896300542665898</v>
      </c>
      <c r="L95">
        <f>(Table2[[#This Row],[6M Return vs Nifty]]-AVERAGE(Table2[6M Return vs Nifty]))/_xlfn.STDEV.P(Table2[6M Return vs Nifty])</f>
        <v>2.0219686710916154</v>
      </c>
      <c r="M95">
        <v>-3.95319545938088</v>
      </c>
      <c r="N95">
        <f>(Table2[[#This Row],[1W Return vs Nifty]]-AVERAGE(Table2[1W Return vs Nifty]))/_xlfn.STDEV.P(Table2[1W Return vs Nifty])</f>
        <v>-1.1189231562424111</v>
      </c>
      <c r="O95">
        <v>1696.17</v>
      </c>
      <c r="P95">
        <v>1530.86602213163</v>
      </c>
      <c r="Q95">
        <v>1157.1127494508801</v>
      </c>
      <c r="R95">
        <v>42.177835229731599</v>
      </c>
      <c r="S95" s="2">
        <f>(Table2[[#This Row],[Close Price]]-Table2[[#This Row],[20D EMA]])/Table2[[#This Row],[20D EMA]]</f>
        <v>-4.462996044028702E-3</v>
      </c>
      <c r="T95" s="2">
        <f>(Table2[[#This Row],[Close Price]]-Table2[[#This Row],[50D EMA]])/Table2[[#This Row],[50D EMA]]</f>
        <v>0.1030357820919794</v>
      </c>
      <c r="U95" s="2">
        <f>(Table2[[#This Row],[Close Price]]-Table2[[#This Row],[200D EMA]])/Table2[[#This Row],[200D EMA]]</f>
        <v>0.45932192070422062</v>
      </c>
      <c r="V95">
        <v>0.52068327693627903</v>
      </c>
      <c r="W95">
        <v>1708</v>
      </c>
      <c r="X95">
        <v>1798</v>
      </c>
      <c r="Y95">
        <v>1671</v>
      </c>
      <c r="Z95">
        <v>1738.95</v>
      </c>
      <c r="AA95">
        <v>1671</v>
      </c>
      <c r="AB95">
        <v>1802</v>
      </c>
      <c r="AC95" s="2">
        <f>(Table2[[#This Row],[Close Price]]/Table2[[#This Row],[Day Low]])-1</f>
        <v>-1.1358313817330212E-2</v>
      </c>
      <c r="AD95" s="2">
        <f>(Table2[[#This Row],[Day High]]/Table2[[#This Row],[Close Price]])-1</f>
        <v>6.4787397844368266E-2</v>
      </c>
      <c r="AE95" s="2">
        <f>(Table2[[#This Row],[Close Price]]/Table2[[#This Row],[Current Week Low]])-1</f>
        <v>1.0532615200478768E-2</v>
      </c>
      <c r="AF95" s="2">
        <f>(Table2[[#This Row],[Current Week High]]/Table2[[#This Row],[Close Price]])-1</f>
        <v>2.9817600379012266E-2</v>
      </c>
      <c r="AG95" s="2">
        <f>(Table2[[#This Row],[Close Price]]/Table2[[#This Row],[Current Month Low]])-1</f>
        <v>1.0532615200478768E-2</v>
      </c>
      <c r="AH95" s="2">
        <f>(Table2[[#This Row],[Current Month High]]/Table2[[#This Row],[Close Price]])-1</f>
        <v>6.715622409096289E-2</v>
      </c>
      <c r="AI95">
        <v>10.736704962690901</v>
      </c>
      <c r="AJ95">
        <v>109.737920755185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0.47</v>
      </c>
      <c r="AM95" t="s">
        <v>10474</v>
      </c>
      <c r="AN95">
        <v>-0.25</v>
      </c>
      <c r="AO95" t="s">
        <v>10475</v>
      </c>
      <c r="AP95">
        <v>0.13660244665823101</v>
      </c>
      <c r="AQ95">
        <f>(Table2[[#This Row],[Sharpe Ratio]]-AVERAGE(Table2[Sharpe Ratio]))/_xlfn.STDEV.P(Table2[Sharpe Ratio])</f>
        <v>0.925895918644563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2.2103666400378055</v>
      </c>
      <c r="AS95">
        <f>_xlfn.RANK.AVG(Table2[[#This Row],[1Y Return vs Nifty Z-Score]],Table2[1Y Return vs Nifty Z-Score])</f>
        <v>213</v>
      </c>
      <c r="AT95">
        <f>_xlfn.RANK.AVG(Table2[[#This Row],[6M Return vs Nifty Z-Score]],Table2[6M Return vs Nifty Z-Score])</f>
        <v>27</v>
      </c>
      <c r="AU95">
        <f>_xlfn.RANK.AVG(Table2[[#This Row],[Sharpe Ratio Z-Score]],Table2[Sharpe Ratio Z-Score])</f>
        <v>137</v>
      </c>
      <c r="AV95">
        <f>(Table2[[#This Row],[Rank 1Y]]+Table2[[#This Row],[Rank 6M]]+Table2[[#This Row],[Rank Sharpe]])/3</f>
        <v>125.66666666666667</v>
      </c>
    </row>
    <row r="96" spans="1:48" x14ac:dyDescent="0.3">
      <c r="A96" t="s">
        <v>1587</v>
      </c>
      <c r="B96" t="s">
        <v>1588</v>
      </c>
      <c r="C96" t="s">
        <v>10436</v>
      </c>
      <c r="D96" t="s">
        <v>62</v>
      </c>
      <c r="E96">
        <v>5687.7688962399998</v>
      </c>
      <c r="F96">
        <v>1458.4</v>
      </c>
      <c r="G96">
        <v>106.67207754564799</v>
      </c>
      <c r="H96">
        <f>(Table2[[#This Row],[1Y Return vs Nifty]]-AVERAGE(Table2[1Y Return vs Nifty]))/_xlfn.STDEV.P(Table2[1Y Return vs Nifty])</f>
        <v>0.675974955061309</v>
      </c>
      <c r="I96">
        <v>64.407108587909306</v>
      </c>
      <c r="J96">
        <f>(Table2[[#This Row],[1M Return vs Nifty]]-AVERAGE(Table2[1M Return vs Nifty]))/_xlfn.STDEV.P(Table2[1M Return vs Nifty])</f>
        <v>5.0718696368412646</v>
      </c>
      <c r="K96">
        <v>76.710042882659394</v>
      </c>
      <c r="L96">
        <f>(Table2[[#This Row],[6M Return vs Nifty]]-AVERAGE(Table2[6M Return vs Nifty]))/_xlfn.STDEV.P(Table2[6M Return vs Nifty])</f>
        <v>1.8478983027375913</v>
      </c>
      <c r="M96">
        <v>8.0211884622212004</v>
      </c>
      <c r="N96">
        <f>(Table2[[#This Row],[1W Return vs Nifty]]-AVERAGE(Table2[1W Return vs Nifty]))/_xlfn.STDEV.P(Table2[1W Return vs Nifty])</f>
        <v>1.076413343626702</v>
      </c>
      <c r="O96">
        <v>1332.09</v>
      </c>
      <c r="P96">
        <v>1100.1814528950999</v>
      </c>
      <c r="Q96">
        <v>832.48217700867303</v>
      </c>
      <c r="R96">
        <v>59.942678810684001</v>
      </c>
      <c r="S96" s="2">
        <f>(Table2[[#This Row],[Close Price]]-Table2[[#This Row],[20D EMA]])/Table2[[#This Row],[20D EMA]]</f>
        <v>9.4820920508374193E-2</v>
      </c>
      <c r="T96" s="2">
        <f>(Table2[[#This Row],[Close Price]]-Table2[[#This Row],[50D EMA]])/Table2[[#This Row],[50D EMA]]</f>
        <v>0.32559951466392839</v>
      </c>
      <c r="U96" s="2">
        <f>(Table2[[#This Row],[Close Price]]-Table2[[#This Row],[200D EMA]])/Table2[[#This Row],[200D EMA]]</f>
        <v>0.75186933760001218</v>
      </c>
      <c r="V96">
        <v>0.74380802800564105</v>
      </c>
      <c r="W96">
        <v>1420.1</v>
      </c>
      <c r="X96">
        <v>1490</v>
      </c>
      <c r="Y96">
        <v>1401.6</v>
      </c>
      <c r="Z96">
        <v>1568.95</v>
      </c>
      <c r="AA96">
        <v>1392.1</v>
      </c>
      <c r="AB96">
        <v>1592.7</v>
      </c>
      <c r="AC96" s="2">
        <f>(Table2[[#This Row],[Close Price]]/Table2[[#This Row],[Day Low]])-1</f>
        <v>2.696993169495121E-2</v>
      </c>
      <c r="AD96" s="2">
        <f>(Table2[[#This Row],[Day High]]/Table2[[#This Row],[Close Price]])-1</f>
        <v>2.1667580910586848E-2</v>
      </c>
      <c r="AE96" s="2">
        <f>(Table2[[#This Row],[Close Price]]/Table2[[#This Row],[Current Week Low]])-1</f>
        <v>4.0525114155251174E-2</v>
      </c>
      <c r="AF96" s="2">
        <f>(Table2[[#This Row],[Current Week High]]/Table2[[#This Row],[Close Price]])-1</f>
        <v>7.5802249040043845E-2</v>
      </c>
      <c r="AG96" s="2">
        <f>(Table2[[#This Row],[Close Price]]/Table2[[#This Row],[Current Month Low]])-1</f>
        <v>4.7625888944759831E-2</v>
      </c>
      <c r="AH96" s="2">
        <f>(Table2[[#This Row],[Current Month High]]/Table2[[#This Row],[Close Price]])-1</f>
        <v>9.2087218869994381E-2</v>
      </c>
      <c r="AI96">
        <v>9.2087218869994292</v>
      </c>
      <c r="AJ96">
        <v>141.27719414343599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</v>
      </c>
      <c r="AM96">
        <v>0</v>
      </c>
      <c r="AN96">
        <v>2.31</v>
      </c>
      <c r="AO96" t="s">
        <v>10474</v>
      </c>
      <c r="AP96">
        <v>9.6750919869041996E-2</v>
      </c>
      <c r="AQ96">
        <f>(Table2[[#This Row],[Sharpe Ratio]]-AVERAGE(Table2[Sharpe Ratio]))/_xlfn.STDEV.P(Table2[Sharpe Ratio])</f>
        <v>0.4765980891807593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9.1487543274476266</v>
      </c>
      <c r="AS96">
        <f>_xlfn.RANK.AVG(Table2[[#This Row],[1Y Return vs Nifty Z-Score]],Table2[1Y Return vs Nifty Z-Score])</f>
        <v>117</v>
      </c>
      <c r="AT96">
        <f>_xlfn.RANK.AVG(Table2[[#This Row],[6M Return vs Nifty Z-Score]],Table2[6M Return vs Nifty Z-Score])</f>
        <v>35</v>
      </c>
      <c r="AU96">
        <f>_xlfn.RANK.AVG(Table2[[#This Row],[Sharpe Ratio Z-Score]],Table2[Sharpe Ratio Z-Score])</f>
        <v>226</v>
      </c>
      <c r="AV96">
        <f>(Table2[[#This Row],[Rank 1Y]]+Table2[[#This Row],[Rank 6M]]+Table2[[#This Row],[Rank Sharpe]])/3</f>
        <v>126</v>
      </c>
    </row>
    <row r="97" spans="1:48" x14ac:dyDescent="0.3">
      <c r="A97" t="s">
        <v>1198</v>
      </c>
      <c r="B97" t="s">
        <v>1199</v>
      </c>
      <c r="C97" t="s">
        <v>10439</v>
      </c>
      <c r="D97" t="s">
        <v>1200</v>
      </c>
      <c r="E97">
        <v>9430.7352595399898</v>
      </c>
      <c r="F97">
        <v>1386.1</v>
      </c>
      <c r="G97">
        <v>100.145187438192</v>
      </c>
      <c r="H97">
        <f>(Table2[[#This Row],[1Y Return vs Nifty]]-AVERAGE(Table2[1Y Return vs Nifty]))/_xlfn.STDEV.P(Table2[1Y Return vs Nifty])</f>
        <v>0.60128817048467154</v>
      </c>
      <c r="I97">
        <v>20.125062486042101</v>
      </c>
      <c r="J97">
        <f>(Table2[[#This Row],[1M Return vs Nifty]]-AVERAGE(Table2[1M Return vs Nifty]))/_xlfn.STDEV.P(Table2[1M Return vs Nifty])</f>
        <v>1.330191206906542</v>
      </c>
      <c r="K97">
        <v>18.3468942230107</v>
      </c>
      <c r="L97">
        <f>(Table2[[#This Row],[6M Return vs Nifty]]-AVERAGE(Table2[6M Return vs Nifty]))/_xlfn.STDEV.P(Table2[6M Return vs Nifty])</f>
        <v>0.20566234299661976</v>
      </c>
      <c r="M97">
        <v>-4.6350292095927603</v>
      </c>
      <c r="N97">
        <f>(Table2[[#This Row],[1W Return vs Nifty]]-AVERAGE(Table2[1W Return vs Nifty]))/_xlfn.STDEV.P(Table2[1W Return vs Nifty])</f>
        <v>-1.2439278770266196</v>
      </c>
      <c r="O97">
        <v>1373.45</v>
      </c>
      <c r="P97">
        <v>1226.74418700925</v>
      </c>
      <c r="Q97">
        <v>1004.27648904968</v>
      </c>
      <c r="R97">
        <v>43.756880601711401</v>
      </c>
      <c r="S97" s="2">
        <f>(Table2[[#This Row],[Close Price]]-Table2[[#This Row],[20D EMA]])/Table2[[#This Row],[20D EMA]]</f>
        <v>9.2103826131274252E-3</v>
      </c>
      <c r="T97" s="2">
        <f>(Table2[[#This Row],[Close Price]]-Table2[[#This Row],[50D EMA]])/Table2[[#This Row],[50D EMA]]</f>
        <v>0.12990142091421078</v>
      </c>
      <c r="U97" s="2">
        <f>(Table2[[#This Row],[Close Price]]-Table2[[#This Row],[200D EMA]])/Table2[[#This Row],[200D EMA]]</f>
        <v>0.38019760007687653</v>
      </c>
      <c r="V97">
        <v>0.657483485715605</v>
      </c>
      <c r="W97">
        <v>1367.95</v>
      </c>
      <c r="X97">
        <v>1420</v>
      </c>
      <c r="Y97">
        <v>1368.3</v>
      </c>
      <c r="Z97">
        <v>1432</v>
      </c>
      <c r="AA97">
        <v>1368.3</v>
      </c>
      <c r="AB97">
        <v>1499.95</v>
      </c>
      <c r="AC97" s="2">
        <f>(Table2[[#This Row],[Close Price]]/Table2[[#This Row],[Day Low]])-1</f>
        <v>1.326802880222222E-2</v>
      </c>
      <c r="AD97" s="2">
        <f>(Table2[[#This Row],[Day High]]/Table2[[#This Row],[Close Price]])-1</f>
        <v>2.445710987663241E-2</v>
      </c>
      <c r="AE97" s="2">
        <f>(Table2[[#This Row],[Close Price]]/Table2[[#This Row],[Current Week Low]])-1</f>
        <v>1.3008843089965527E-2</v>
      </c>
      <c r="AF97" s="2">
        <f>(Table2[[#This Row],[Current Week High]]/Table2[[#This Row],[Close Price]])-1</f>
        <v>3.3114493903758868E-2</v>
      </c>
      <c r="AG97" s="2">
        <f>(Table2[[#This Row],[Close Price]]/Table2[[#This Row],[Current Month Low]])-1</f>
        <v>1.3008843089965527E-2</v>
      </c>
      <c r="AH97" s="2">
        <f>(Table2[[#This Row],[Current Month High]]/Table2[[#This Row],[Close Price]])-1</f>
        <v>8.2136930957362519E-2</v>
      </c>
      <c r="AI97">
        <v>17.956857369598101</v>
      </c>
      <c r="AJ97">
        <v>128.57849604221599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0.26</v>
      </c>
      <c r="AM97" t="s">
        <v>10474</v>
      </c>
      <c r="AN97">
        <v>0.7</v>
      </c>
      <c r="AO97" t="s">
        <v>10474</v>
      </c>
      <c r="AP97">
        <v>0.221172128759696</v>
      </c>
      <c r="AQ97">
        <f>(Table2[[#This Row],[Sharpe Ratio]]-AVERAGE(Table2[Sharpe Ratio]))/_xlfn.STDEV.P(Table2[Sharpe Ratio])</f>
        <v>1.87935937834167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2.772573221702884</v>
      </c>
      <c r="AS97">
        <f>_xlfn.RANK.AVG(Table2[[#This Row],[1Y Return vs Nifty Z-Score]],Table2[1Y Return vs Nifty Z-Score])</f>
        <v>131</v>
      </c>
      <c r="AT97">
        <f>_xlfn.RANK.AVG(Table2[[#This Row],[6M Return vs Nifty Z-Score]],Table2[6M Return vs Nifty Z-Score])</f>
        <v>239</v>
      </c>
      <c r="AU97">
        <f>_xlfn.RANK.AVG(Table2[[#This Row],[Sharpe Ratio Z-Score]],Table2[Sharpe Ratio Z-Score])</f>
        <v>19</v>
      </c>
      <c r="AV97">
        <f>(Table2[[#This Row],[Rank 1Y]]+Table2[[#This Row],[Rank 6M]]+Table2[[#This Row],[Rank Sharpe]])/3</f>
        <v>129.66666666666666</v>
      </c>
    </row>
    <row r="98" spans="1:48" x14ac:dyDescent="0.3">
      <c r="A98" t="s">
        <v>1485</v>
      </c>
      <c r="B98" t="s">
        <v>1486</v>
      </c>
      <c r="C98" t="s">
        <v>10434</v>
      </c>
      <c r="D98" t="s">
        <v>46</v>
      </c>
      <c r="E98">
        <v>6601.8078515999996</v>
      </c>
      <c r="F98">
        <v>483.6</v>
      </c>
      <c r="G98">
        <v>82.162865907080004</v>
      </c>
      <c r="H98">
        <f>(Table2[[#This Row],[1Y Return vs Nifty]]-AVERAGE(Table2[1Y Return vs Nifty]))/_xlfn.STDEV.P(Table2[1Y Return vs Nifty])</f>
        <v>0.39551761938442143</v>
      </c>
      <c r="I98">
        <v>0.66697433041681997</v>
      </c>
      <c r="J98">
        <f>(Table2[[#This Row],[1M Return vs Nifty]]-AVERAGE(Table2[1M Return vs Nifty]))/_xlfn.STDEV.P(Table2[1M Return vs Nifty])</f>
        <v>-0.31394936808376883</v>
      </c>
      <c r="K98">
        <v>33.047583364698099</v>
      </c>
      <c r="L98">
        <f>(Table2[[#This Row],[6M Return vs Nifty]]-AVERAGE(Table2[6M Return vs Nifty]))/_xlfn.STDEV.P(Table2[6M Return vs Nifty])</f>
        <v>0.61931378051997021</v>
      </c>
      <c r="M98">
        <v>7.4362341827837701</v>
      </c>
      <c r="N98">
        <f>(Table2[[#This Row],[1W Return vs Nifty]]-AVERAGE(Table2[1W Return vs Nifty]))/_xlfn.STDEV.P(Table2[1W Return vs Nifty])</f>
        <v>0.96917012436704986</v>
      </c>
      <c r="O98">
        <v>462.41</v>
      </c>
      <c r="P98">
        <v>427.277416210963</v>
      </c>
      <c r="Q98">
        <v>345.07479836752998</v>
      </c>
      <c r="R98">
        <v>62.813169535042398</v>
      </c>
      <c r="S98" s="2">
        <f>(Table2[[#This Row],[Close Price]]-Table2[[#This Row],[20D EMA]])/Table2[[#This Row],[20D EMA]]</f>
        <v>4.5825133539499574E-2</v>
      </c>
      <c r="T98" s="2">
        <f>(Table2[[#This Row],[Close Price]]-Table2[[#This Row],[50D EMA]])/Table2[[#This Row],[50D EMA]]</f>
        <v>0.13181736654489701</v>
      </c>
      <c r="U98" s="2">
        <f>(Table2[[#This Row],[Close Price]]-Table2[[#This Row],[200D EMA]])/Table2[[#This Row],[200D EMA]]</f>
        <v>0.40143528964676967</v>
      </c>
      <c r="V98">
        <v>0.69146255956470903</v>
      </c>
      <c r="W98">
        <v>475.25</v>
      </c>
      <c r="X98">
        <v>489.95</v>
      </c>
      <c r="Y98">
        <v>477</v>
      </c>
      <c r="Z98">
        <v>488</v>
      </c>
      <c r="AA98">
        <v>446</v>
      </c>
      <c r="AB98">
        <v>491</v>
      </c>
      <c r="AC98" s="2">
        <f>(Table2[[#This Row],[Close Price]]/Table2[[#This Row],[Day Low]])-1</f>
        <v>1.7569700157811674E-2</v>
      </c>
      <c r="AD98" s="2">
        <f>(Table2[[#This Row],[Day High]]/Table2[[#This Row],[Close Price]])-1</f>
        <v>1.3130686517783152E-2</v>
      </c>
      <c r="AE98" s="2">
        <f>(Table2[[#This Row],[Close Price]]/Table2[[#This Row],[Current Week Low]])-1</f>
        <v>1.3836477987421381E-2</v>
      </c>
      <c r="AF98" s="2">
        <f>(Table2[[#This Row],[Current Week High]]/Table2[[#This Row],[Close Price]])-1</f>
        <v>9.0984284532671378E-3</v>
      </c>
      <c r="AG98" s="2">
        <f>(Table2[[#This Row],[Close Price]]/Table2[[#This Row],[Current Month Low]])-1</f>
        <v>8.4304932735426164E-2</v>
      </c>
      <c r="AH98" s="2">
        <f>(Table2[[#This Row],[Current Month High]]/Table2[[#This Row],[Close Price]])-1</f>
        <v>1.5301902398676459E-2</v>
      </c>
      <c r="AI98">
        <v>2.7708850289495301</v>
      </c>
      <c r="AJ98">
        <v>115.220293724966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0.18</v>
      </c>
      <c r="AM98" t="s">
        <v>10474</v>
      </c>
      <c r="AN98">
        <v>5.54</v>
      </c>
      <c r="AO98" t="s">
        <v>10474</v>
      </c>
      <c r="AP98">
        <v>0.15794594133416401</v>
      </c>
      <c r="AQ98">
        <f>(Table2[[#This Row],[Sharpe Ratio]]-AVERAGE(Table2[Sharpe Ratio]))/_xlfn.STDEV.P(Table2[Sharpe Ratio])</f>
        <v>1.1665287526586019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2.8365809088462743</v>
      </c>
      <c r="AS98">
        <f>_xlfn.RANK.AVG(Table2[[#This Row],[1Y Return vs Nifty Z-Score]],Table2[1Y Return vs Nifty Z-Score])</f>
        <v>163</v>
      </c>
      <c r="AT98">
        <f>_xlfn.RANK.AVG(Table2[[#This Row],[6M Return vs Nifty Z-Score]],Table2[6M Return vs Nifty Z-Score])</f>
        <v>136</v>
      </c>
      <c r="AU98">
        <f>_xlfn.RANK.AVG(Table2[[#This Row],[Sharpe Ratio Z-Score]],Table2[Sharpe Ratio Z-Score])</f>
        <v>91</v>
      </c>
      <c r="AV98">
        <f>(Table2[[#This Row],[Rank 1Y]]+Table2[[#This Row],[Rank 6M]]+Table2[[#This Row],[Rank Sharpe]])/3</f>
        <v>130</v>
      </c>
    </row>
    <row r="99" spans="1:48" x14ac:dyDescent="0.3">
      <c r="A99" t="s">
        <v>355</v>
      </c>
      <c r="B99" t="s">
        <v>356</v>
      </c>
      <c r="C99" t="s">
        <v>10438</v>
      </c>
      <c r="D99" t="s">
        <v>89</v>
      </c>
      <c r="E99">
        <v>70809.270786719993</v>
      </c>
      <c r="F99">
        <v>1473.3</v>
      </c>
      <c r="G99">
        <v>111.681153431786</v>
      </c>
      <c r="H99">
        <f>(Table2[[#This Row],[1Y Return vs Nifty]]-AVERAGE(Table2[1Y Return vs Nifty]))/_xlfn.STDEV.P(Table2[1Y Return vs Nifty])</f>
        <v>0.73329348892304069</v>
      </c>
      <c r="I99">
        <v>-6.4466082708472499</v>
      </c>
      <c r="J99">
        <f>(Table2[[#This Row],[1M Return vs Nifty]]-AVERAGE(Table2[1M Return vs Nifty]))/_xlfn.STDEV.P(Table2[1M Return vs Nifty])</f>
        <v>-0.91502228412470976</v>
      </c>
      <c r="K99">
        <v>32.089181264399102</v>
      </c>
      <c r="L99">
        <f>(Table2[[#This Row],[6M Return vs Nifty]]-AVERAGE(Table2[6M Return vs Nifty]))/_xlfn.STDEV.P(Table2[6M Return vs Nifty])</f>
        <v>0.5923460375323395</v>
      </c>
      <c r="M99">
        <v>0.23994379509910899</v>
      </c>
      <c r="N99">
        <f>(Table2[[#This Row],[1W Return vs Nifty]]-AVERAGE(Table2[1W Return vs Nifty]))/_xlfn.STDEV.P(Table2[1W Return vs Nifty])</f>
        <v>-0.35016948050739455</v>
      </c>
      <c r="O99">
        <v>1503.23</v>
      </c>
      <c r="P99">
        <v>1465.4159044543701</v>
      </c>
      <c r="Q99">
        <v>1181.36364684062</v>
      </c>
      <c r="R99">
        <v>39.611876552384402</v>
      </c>
      <c r="S99" s="2">
        <f>(Table2[[#This Row],[Close Price]]-Table2[[#This Row],[20D EMA]])/Table2[[#This Row],[20D EMA]]</f>
        <v>-1.9910459477259012E-2</v>
      </c>
      <c r="T99" s="2">
        <f>(Table2[[#This Row],[Close Price]]-Table2[[#This Row],[50D EMA]])/Table2[[#This Row],[50D EMA]]</f>
        <v>5.3801078053437729E-3</v>
      </c>
      <c r="U99" s="2">
        <f>(Table2[[#This Row],[Close Price]]-Table2[[#This Row],[200D EMA]])/Table2[[#This Row],[200D EMA]]</f>
        <v>0.24711811129462119</v>
      </c>
      <c r="V99">
        <v>0.218028720423386</v>
      </c>
      <c r="W99">
        <v>1501.1</v>
      </c>
      <c r="X99">
        <v>1549.8</v>
      </c>
      <c r="Y99">
        <v>1457.25</v>
      </c>
      <c r="Z99">
        <v>1523.8</v>
      </c>
      <c r="AA99">
        <v>1450</v>
      </c>
      <c r="AB99">
        <v>1523.8</v>
      </c>
      <c r="AC99" s="2">
        <f>(Table2[[#This Row],[Close Price]]/Table2[[#This Row],[Day Low]])-1</f>
        <v>-1.8519752181733407E-2</v>
      </c>
      <c r="AD99" s="2">
        <f>(Table2[[#This Row],[Day High]]/Table2[[#This Row],[Close Price]])-1</f>
        <v>5.1924251679902333E-2</v>
      </c>
      <c r="AE99" s="2">
        <f>(Table2[[#This Row],[Close Price]]/Table2[[#This Row],[Current Week Low]])-1</f>
        <v>1.1013896037056048E-2</v>
      </c>
      <c r="AF99" s="2">
        <f>(Table2[[#This Row],[Current Week High]]/Table2[[#This Row],[Close Price]])-1</f>
        <v>3.4276793592615151E-2</v>
      </c>
      <c r="AG99" s="2">
        <f>(Table2[[#This Row],[Close Price]]/Table2[[#This Row],[Current Month Low]])-1</f>
        <v>1.606896551724124E-2</v>
      </c>
      <c r="AH99" s="2">
        <f>(Table2[[#This Row],[Current Month High]]/Table2[[#This Row],[Close Price]])-1</f>
        <v>3.4276793592615151E-2</v>
      </c>
      <c r="AI99">
        <v>10.8463992398017</v>
      </c>
      <c r="AJ99">
        <v>145.14143094841901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-0.1</v>
      </c>
      <c r="AM99" t="s">
        <v>10475</v>
      </c>
      <c r="AN99">
        <v>-7.69</v>
      </c>
      <c r="AO99" t="s">
        <v>10475</v>
      </c>
      <c r="AP99">
        <v>0.13051890839852501</v>
      </c>
      <c r="AQ99">
        <f>(Table2[[#This Row],[Sharpe Ratio]]-AVERAGE(Table2[Sharpe Ratio]))/_xlfn.STDEV.P(Table2[Sharpe Ratio])</f>
        <v>0.85730831973009902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0.91775608155337496</v>
      </c>
      <c r="AS99">
        <f>_xlfn.RANK.AVG(Table2[[#This Row],[1Y Return vs Nifty Z-Score]],Table2[1Y Return vs Nifty Z-Score])</f>
        <v>109</v>
      </c>
      <c r="AT99">
        <f>_xlfn.RANK.AVG(Table2[[#This Row],[6M Return vs Nifty Z-Score]],Table2[6M Return vs Nifty Z-Score])</f>
        <v>143</v>
      </c>
      <c r="AU99">
        <f>_xlfn.RANK.AVG(Table2[[#This Row],[Sharpe Ratio Z-Score]],Table2[Sharpe Ratio Z-Score])</f>
        <v>145</v>
      </c>
      <c r="AV99">
        <f>(Table2[[#This Row],[Rank 1Y]]+Table2[[#This Row],[Rank 6M]]+Table2[[#This Row],[Rank Sharpe]])/3</f>
        <v>132.33333333333334</v>
      </c>
    </row>
    <row r="100" spans="1:48" x14ac:dyDescent="0.3">
      <c r="A100" t="s">
        <v>110</v>
      </c>
      <c r="B100" t="s">
        <v>111</v>
      </c>
      <c r="C100" t="s">
        <v>10438</v>
      </c>
      <c r="D100" t="s">
        <v>72</v>
      </c>
      <c r="E100">
        <v>269233.62277650402</v>
      </c>
      <c r="F100">
        <v>698.05</v>
      </c>
      <c r="G100">
        <v>162.38598947796899</v>
      </c>
      <c r="H100">
        <f>(Table2[[#This Row],[1Y Return vs Nifty]]-AVERAGE(Table2[1Y Return vs Nifty]))/_xlfn.STDEV.P(Table2[1Y Return vs Nifty])</f>
        <v>1.3135056733520281</v>
      </c>
      <c r="I100">
        <v>-15.2208765312807</v>
      </c>
      <c r="J100">
        <f>(Table2[[#This Row],[1M Return vs Nifty]]-AVERAGE(Table2[1M Return vs Nifty]))/_xlfn.STDEV.P(Table2[1M Return vs Nifty])</f>
        <v>-1.65641734552275</v>
      </c>
      <c r="K100">
        <v>15.763550407775099</v>
      </c>
      <c r="L100">
        <f>(Table2[[#This Row],[6M Return vs Nifty]]-AVERAGE(Table2[6M Return vs Nifty]))/_xlfn.STDEV.P(Table2[6M Return vs Nifty])</f>
        <v>0.13297160908000524</v>
      </c>
      <c r="M100">
        <v>-2.2048101414776302</v>
      </c>
      <c r="N100">
        <f>(Table2[[#This Row],[1W Return vs Nifty]]-AVERAGE(Table2[1W Return vs Nifty]))/_xlfn.STDEV.P(Table2[1W Return vs Nifty])</f>
        <v>-0.79838106160454914</v>
      </c>
      <c r="O100">
        <v>719.36</v>
      </c>
      <c r="P100">
        <v>692.47795825123399</v>
      </c>
      <c r="Q100">
        <v>557.32790430305897</v>
      </c>
      <c r="R100">
        <v>28.736056273722799</v>
      </c>
      <c r="S100" s="2">
        <f>(Table2[[#This Row],[Close Price]]-Table2[[#This Row],[20D EMA]])/Table2[[#This Row],[20D EMA]]</f>
        <v>-2.9623554270462715E-2</v>
      </c>
      <c r="T100" s="2">
        <f>(Table2[[#This Row],[Close Price]]-Table2[[#This Row],[50D EMA]])/Table2[[#This Row],[50D EMA]]</f>
        <v>8.0465257881095018E-3</v>
      </c>
      <c r="U100" s="2">
        <f>(Table2[[#This Row],[Close Price]]-Table2[[#This Row],[200D EMA]])/Table2[[#This Row],[200D EMA]]</f>
        <v>0.25249425806682796</v>
      </c>
      <c r="V100">
        <v>0.64373417022090995</v>
      </c>
      <c r="W100">
        <v>696.55</v>
      </c>
      <c r="X100">
        <v>745</v>
      </c>
      <c r="Y100">
        <v>693</v>
      </c>
      <c r="Z100">
        <v>712.55</v>
      </c>
      <c r="AA100">
        <v>693</v>
      </c>
      <c r="AB100">
        <v>733</v>
      </c>
      <c r="AC100" s="2">
        <f>(Table2[[#This Row],[Close Price]]/Table2[[#This Row],[Day Low]])-1</f>
        <v>2.1534706769075207E-3</v>
      </c>
      <c r="AD100" s="2">
        <f>(Table2[[#This Row],[Day High]]/Table2[[#This Row],[Close Price]])-1</f>
        <v>6.7258792350118224E-2</v>
      </c>
      <c r="AE100" s="2">
        <f>(Table2[[#This Row],[Close Price]]/Table2[[#This Row],[Current Week Low]])-1</f>
        <v>7.28715728715712E-3</v>
      </c>
      <c r="AF100" s="2">
        <f>(Table2[[#This Row],[Current Week High]]/Table2[[#This Row],[Close Price]])-1</f>
        <v>2.0772150992049321E-2</v>
      </c>
      <c r="AG100" s="2">
        <f>(Table2[[#This Row],[Close Price]]/Table2[[#This Row],[Current Month Low]])-1</f>
        <v>7.28715728715712E-3</v>
      </c>
      <c r="AH100" s="2">
        <f>(Table2[[#This Row],[Current Month High]]/Table2[[#This Row],[Close Price]])-1</f>
        <v>5.0068046701525759E-2</v>
      </c>
      <c r="AI100">
        <v>28.336079077429901</v>
      </c>
      <c r="AJ100">
        <v>195.97201611193501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0.08</v>
      </c>
      <c r="AM100" t="s">
        <v>10474</v>
      </c>
      <c r="AN100">
        <v>-6.09</v>
      </c>
      <c r="AO100" t="s">
        <v>10475</v>
      </c>
      <c r="AP100">
        <v>0.16516783018280501</v>
      </c>
      <c r="AQ100">
        <f>(Table2[[#This Row],[Sharpe Ratio]]-AVERAGE(Table2[Sharpe Ratio]))/_xlfn.STDEV.P(Table2[Sharpe Ratio])</f>
        <v>1.2479504507904662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0.23962932609520038</v>
      </c>
      <c r="AS100">
        <f>_xlfn.RANK.AVG(Table2[[#This Row],[1Y Return vs Nifty Z-Score]],Table2[1Y Return vs Nifty Z-Score])</f>
        <v>65</v>
      </c>
      <c r="AT100">
        <f>_xlfn.RANK.AVG(Table2[[#This Row],[6M Return vs Nifty Z-Score]],Table2[6M Return vs Nifty Z-Score])</f>
        <v>258</v>
      </c>
      <c r="AU100">
        <f>_xlfn.RANK.AVG(Table2[[#This Row],[Sharpe Ratio Z-Score]],Table2[Sharpe Ratio Z-Score])</f>
        <v>77</v>
      </c>
      <c r="AV100">
        <f>(Table2[[#This Row],[Rank 1Y]]+Table2[[#This Row],[Rank 6M]]+Table2[[#This Row],[Rank Sharpe]])/3</f>
        <v>133.33333333333334</v>
      </c>
    </row>
    <row r="101" spans="1:48" x14ac:dyDescent="0.3">
      <c r="A101" t="s">
        <v>344</v>
      </c>
      <c r="B101" t="s">
        <v>345</v>
      </c>
      <c r="C101" t="s">
        <v>10445</v>
      </c>
      <c r="D101" t="s">
        <v>346</v>
      </c>
      <c r="E101">
        <v>71896.167031139994</v>
      </c>
      <c r="F101">
        <v>1111.0999999999999</v>
      </c>
      <c r="G101">
        <v>119.712018769859</v>
      </c>
      <c r="H101">
        <f>(Table2[[#This Row],[1Y Return vs Nifty]]-AVERAGE(Table2[1Y Return vs Nifty]))/_xlfn.STDEV.P(Table2[1Y Return vs Nifty])</f>
        <v>0.82519016553223656</v>
      </c>
      <c r="I101">
        <v>40.841777866447003</v>
      </c>
      <c r="J101">
        <f>(Table2[[#This Row],[1M Return vs Nifty]]-AVERAGE(Table2[1M Return vs Nifty]))/_xlfn.STDEV.P(Table2[1M Return vs Nifty])</f>
        <v>3.0806813920176905</v>
      </c>
      <c r="K101">
        <v>24.660304527494102</v>
      </c>
      <c r="L101">
        <f>(Table2[[#This Row],[6M Return vs Nifty]]-AVERAGE(Table2[6M Return vs Nifty]))/_xlfn.STDEV.P(Table2[6M Return vs Nifty])</f>
        <v>0.38331056227081695</v>
      </c>
      <c r="M101">
        <v>1.88031951147634</v>
      </c>
      <c r="N101">
        <f>(Table2[[#This Row],[1W Return vs Nifty]]-AVERAGE(Table2[1W Return vs Nifty]))/_xlfn.STDEV.P(Table2[1W Return vs Nifty])</f>
        <v>-4.9429441834902249E-2</v>
      </c>
      <c r="O101">
        <v>953.56</v>
      </c>
      <c r="P101">
        <v>845.86271982935898</v>
      </c>
      <c r="Q101">
        <v>709.91728266626205</v>
      </c>
      <c r="R101">
        <v>75.245083775695406</v>
      </c>
      <c r="S101" s="2">
        <f>(Table2[[#This Row],[Close Price]]-Table2[[#This Row],[20D EMA]])/Table2[[#This Row],[20D EMA]]</f>
        <v>0.1652124669658962</v>
      </c>
      <c r="T101" s="2">
        <f>(Table2[[#This Row],[Close Price]]-Table2[[#This Row],[50D EMA]])/Table2[[#This Row],[50D EMA]]</f>
        <v>0.31357012663254491</v>
      </c>
      <c r="U101" s="2">
        <f>(Table2[[#This Row],[Close Price]]-Table2[[#This Row],[200D EMA]])/Table2[[#This Row],[200D EMA]]</f>
        <v>0.56511191814770501</v>
      </c>
      <c r="V101">
        <v>1.1284463939887199</v>
      </c>
      <c r="W101">
        <v>1049</v>
      </c>
      <c r="X101">
        <v>1171</v>
      </c>
      <c r="Y101">
        <v>1020</v>
      </c>
      <c r="Z101">
        <v>1118.95</v>
      </c>
      <c r="AA101">
        <v>981</v>
      </c>
      <c r="AB101">
        <v>1118.95</v>
      </c>
      <c r="AC101" s="2">
        <f>(Table2[[#This Row],[Close Price]]/Table2[[#This Row],[Day Low]])-1</f>
        <v>5.9199237368922741E-2</v>
      </c>
      <c r="AD101" s="2">
        <f>(Table2[[#This Row],[Day High]]/Table2[[#This Row],[Close Price]])-1</f>
        <v>5.391053910539112E-2</v>
      </c>
      <c r="AE101" s="2">
        <f>(Table2[[#This Row],[Close Price]]/Table2[[#This Row],[Current Week Low]])-1</f>
        <v>8.9313725490195894E-2</v>
      </c>
      <c r="AF101" s="2">
        <f>(Table2[[#This Row],[Current Week High]]/Table2[[#This Row],[Close Price]])-1</f>
        <v>7.0650706507067174E-3</v>
      </c>
      <c r="AG101" s="2">
        <f>(Table2[[#This Row],[Close Price]]/Table2[[#This Row],[Current Month Low]])-1</f>
        <v>0.13261977573904171</v>
      </c>
      <c r="AH101" s="2">
        <f>(Table2[[#This Row],[Current Month High]]/Table2[[#This Row],[Close Price]])-1</f>
        <v>7.0650706507067174E-3</v>
      </c>
      <c r="AI101">
        <v>6.8310683106831096</v>
      </c>
      <c r="AJ101">
        <v>168.93380128282701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0.55000000000000004</v>
      </c>
      <c r="AM101" t="s">
        <v>10474</v>
      </c>
      <c r="AN101">
        <v>1.9</v>
      </c>
      <c r="AO101" t="s">
        <v>10474</v>
      </c>
      <c r="AP101">
        <v>0.14198763915783499</v>
      </c>
      <c r="AQ101">
        <f>(Table2[[#This Row],[Sharpe Ratio]]-AVERAGE(Table2[Sharpe Ratio]))/_xlfn.STDEV.P(Table2[Sharpe Ratio])</f>
        <v>0.98661016214434294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5.2263628401301858</v>
      </c>
      <c r="AS101">
        <f>_xlfn.RANK.AVG(Table2[[#This Row],[1Y Return vs Nifty Z-Score]],Table2[1Y Return vs Nifty Z-Score])</f>
        <v>100</v>
      </c>
      <c r="AT101">
        <f>_xlfn.RANK.AVG(Table2[[#This Row],[6M Return vs Nifty Z-Score]],Table2[6M Return vs Nifty Z-Score])</f>
        <v>180</v>
      </c>
      <c r="AU101">
        <f>_xlfn.RANK.AVG(Table2[[#This Row],[Sharpe Ratio Z-Score]],Table2[Sharpe Ratio Z-Score])</f>
        <v>122</v>
      </c>
      <c r="AV101">
        <f>(Table2[[#This Row],[Rank 1Y]]+Table2[[#This Row],[Rank 6M]]+Table2[[#This Row],[Rank Sharpe]])/3</f>
        <v>134</v>
      </c>
    </row>
    <row r="102" spans="1:48" x14ac:dyDescent="0.3">
      <c r="A102" t="s">
        <v>834</v>
      </c>
      <c r="B102" t="s">
        <v>835</v>
      </c>
      <c r="C102" t="s">
        <v>10436</v>
      </c>
      <c r="D102" t="s">
        <v>62</v>
      </c>
      <c r="E102">
        <v>18755.469374535001</v>
      </c>
      <c r="F102">
        <v>3350.15</v>
      </c>
      <c r="G102">
        <v>49.461122878309901</v>
      </c>
      <c r="H102">
        <f>(Table2[[#This Row],[1Y Return vs Nifty]]-AVERAGE(Table2[1Y Return vs Nifty]))/_xlfn.STDEV.P(Table2[1Y Return vs Nifty])</f>
        <v>2.1313672840224944E-2</v>
      </c>
      <c r="I102">
        <v>22.4953587603442</v>
      </c>
      <c r="J102">
        <f>(Table2[[#This Row],[1M Return vs Nifty]]-AVERAGE(Table2[1M Return vs Nifty]))/_xlfn.STDEV.P(Table2[1M Return vs Nifty])</f>
        <v>1.5304729739619454</v>
      </c>
      <c r="K102">
        <v>56.224205676159897</v>
      </c>
      <c r="L102">
        <f>(Table2[[#This Row],[6M Return vs Nifty]]-AVERAGE(Table2[6M Return vs Nifty]))/_xlfn.STDEV.P(Table2[6M Return vs Nifty])</f>
        <v>1.2714630126866122</v>
      </c>
      <c r="M102">
        <v>12.192959008767099</v>
      </c>
      <c r="N102">
        <f>(Table2[[#This Row],[1W Return vs Nifty]]-AVERAGE(Table2[1W Return vs Nifty]))/_xlfn.STDEV.P(Table2[1W Return vs Nifty])</f>
        <v>1.8412493644084544</v>
      </c>
      <c r="O102">
        <v>3054.45</v>
      </c>
      <c r="P102">
        <v>2915.7808463687602</v>
      </c>
      <c r="Q102">
        <v>2443.19332848864</v>
      </c>
      <c r="R102">
        <v>78.810377451501907</v>
      </c>
      <c r="S102" s="2">
        <f>(Table2[[#This Row],[Close Price]]-Table2[[#This Row],[20D EMA]])/Table2[[#This Row],[20D EMA]]</f>
        <v>9.6809572918201414E-2</v>
      </c>
      <c r="T102" s="2">
        <f>(Table2[[#This Row],[Close Price]]-Table2[[#This Row],[50D EMA]])/Table2[[#This Row],[50D EMA]]</f>
        <v>0.14897181116070238</v>
      </c>
      <c r="U102" s="2">
        <f>(Table2[[#This Row],[Close Price]]-Table2[[#This Row],[200D EMA]])/Table2[[#This Row],[200D EMA]]</f>
        <v>0.37121772597193681</v>
      </c>
      <c r="V102">
        <v>1.44519415454726</v>
      </c>
      <c r="W102">
        <v>3176.25</v>
      </c>
      <c r="X102">
        <v>3404.95</v>
      </c>
      <c r="Y102">
        <v>3305</v>
      </c>
      <c r="Z102">
        <v>3525</v>
      </c>
      <c r="AA102">
        <v>2984</v>
      </c>
      <c r="AB102">
        <v>3655</v>
      </c>
      <c r="AC102" s="2">
        <f>(Table2[[#This Row],[Close Price]]/Table2[[#This Row],[Day Low]])-1</f>
        <v>5.4750098386461943E-2</v>
      </c>
      <c r="AD102" s="2">
        <f>(Table2[[#This Row],[Day High]]/Table2[[#This Row],[Close Price]])-1</f>
        <v>1.6357476530901582E-2</v>
      </c>
      <c r="AE102" s="2">
        <f>(Table2[[#This Row],[Close Price]]/Table2[[#This Row],[Current Week Low]])-1</f>
        <v>1.3661119515885112E-2</v>
      </c>
      <c r="AF102" s="2">
        <f>(Table2[[#This Row],[Current Week High]]/Table2[[#This Row],[Close Price]])-1</f>
        <v>5.2191692909272724E-2</v>
      </c>
      <c r="AG102" s="2">
        <f>(Table2[[#This Row],[Close Price]]/Table2[[#This Row],[Current Month Low]])-1</f>
        <v>0.12270442359249323</v>
      </c>
      <c r="AH102" s="2">
        <f>(Table2[[#This Row],[Current Month High]]/Table2[[#This Row],[Close Price]])-1</f>
        <v>9.0995925555572121E-2</v>
      </c>
      <c r="AI102">
        <v>9.0995925555572104</v>
      </c>
      <c r="AJ102">
        <v>93.092219020172905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</v>
      </c>
      <c r="AM102">
        <v>0</v>
      </c>
      <c r="AN102">
        <v>13.84</v>
      </c>
      <c r="AO102" t="s">
        <v>10474</v>
      </c>
      <c r="AP102">
        <v>0.17349536084082601</v>
      </c>
      <c r="AQ102">
        <f>(Table2[[#This Row],[Sharpe Ratio]]-AVERAGE(Table2[Sharpe Ratio]))/_xlfn.STDEV.P(Table2[Sharpe Ratio])</f>
        <v>1.3418374797425696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6.0063365036398064</v>
      </c>
      <c r="AS102">
        <f>_xlfn.RANK.AVG(Table2[[#This Row],[1Y Return vs Nifty Z-Score]],Table2[1Y Return vs Nifty Z-Score])</f>
        <v>266</v>
      </c>
      <c r="AT102">
        <f>_xlfn.RANK.AVG(Table2[[#This Row],[6M Return vs Nifty Z-Score]],Table2[6M Return vs Nifty Z-Score])</f>
        <v>69</v>
      </c>
      <c r="AU102">
        <f>_xlfn.RANK.AVG(Table2[[#This Row],[Sharpe Ratio Z-Score]],Table2[Sharpe Ratio Z-Score])</f>
        <v>69</v>
      </c>
      <c r="AV102">
        <f>(Table2[[#This Row],[Rank 1Y]]+Table2[[#This Row],[Rank 6M]]+Table2[[#This Row],[Rank Sharpe]])/3</f>
        <v>134.66666666666666</v>
      </c>
    </row>
    <row r="103" spans="1:48" x14ac:dyDescent="0.3">
      <c r="A103" t="s">
        <v>765</v>
      </c>
      <c r="B103" t="s">
        <v>766</v>
      </c>
      <c r="C103" t="s">
        <v>10436</v>
      </c>
      <c r="D103" t="s">
        <v>150</v>
      </c>
      <c r="E103">
        <v>20619.50185696</v>
      </c>
      <c r="F103">
        <v>158.15</v>
      </c>
      <c r="G103">
        <v>198.137729933538</v>
      </c>
      <c r="H103">
        <f>(Table2[[#This Row],[1Y Return vs Nifty]]-AVERAGE(Table2[1Y Return vs Nifty]))/_xlfn.STDEV.P(Table2[1Y Return vs Nifty])</f>
        <v>1.7226105446895512</v>
      </c>
      <c r="I103">
        <v>-0.65806653292272699</v>
      </c>
      <c r="J103">
        <f>(Table2[[#This Row],[1M Return vs Nifty]]-AVERAGE(Table2[1M Return vs Nifty]))/_xlfn.STDEV.P(Table2[1M Return vs Nifty])</f>
        <v>-0.42591069899730605</v>
      </c>
      <c r="K103">
        <v>14.5310955416713</v>
      </c>
      <c r="L103">
        <f>(Table2[[#This Row],[6M Return vs Nifty]]-AVERAGE(Table2[6M Return vs Nifty]))/_xlfn.STDEV.P(Table2[6M Return vs Nifty])</f>
        <v>9.8292505118762821E-2</v>
      </c>
      <c r="M103">
        <v>9.4542542265308693</v>
      </c>
      <c r="N103">
        <f>(Table2[[#This Row],[1W Return vs Nifty]]-AVERAGE(Table2[1W Return vs Nifty]))/_xlfn.STDEV.P(Table2[1W Return vs Nifty])</f>
        <v>1.3391459902246012</v>
      </c>
      <c r="O103">
        <v>147.51</v>
      </c>
      <c r="P103">
        <v>145.29212133793399</v>
      </c>
      <c r="Q103">
        <v>117.026426434396</v>
      </c>
      <c r="R103">
        <v>74.840803176615097</v>
      </c>
      <c r="S103" s="2">
        <f>(Table2[[#This Row],[Close Price]]-Table2[[#This Row],[20D EMA]])/Table2[[#This Row],[20D EMA]]</f>
        <v>7.2130703003186331E-2</v>
      </c>
      <c r="T103" s="2">
        <f>(Table2[[#This Row],[Close Price]]-Table2[[#This Row],[50D EMA]])/Table2[[#This Row],[50D EMA]]</f>
        <v>8.8496737081565205E-2</v>
      </c>
      <c r="U103" s="2">
        <f>(Table2[[#This Row],[Close Price]]-Table2[[#This Row],[200D EMA]])/Table2[[#This Row],[200D EMA]]</f>
        <v>0.35140416415823417</v>
      </c>
      <c r="V103">
        <v>1.89044298556024</v>
      </c>
      <c r="W103">
        <v>160.19999999999999</v>
      </c>
      <c r="X103">
        <v>168.9</v>
      </c>
      <c r="Y103">
        <v>155.05000000000001</v>
      </c>
      <c r="Z103">
        <v>162</v>
      </c>
      <c r="AA103">
        <v>140.30000000000001</v>
      </c>
      <c r="AB103">
        <v>164</v>
      </c>
      <c r="AC103" s="2">
        <f>(Table2[[#This Row],[Close Price]]/Table2[[#This Row],[Day Low]])-1</f>
        <v>-1.2796504369537942E-2</v>
      </c>
      <c r="AD103" s="2">
        <f>(Table2[[#This Row],[Day High]]/Table2[[#This Row],[Close Price]])-1</f>
        <v>6.7973442933923378E-2</v>
      </c>
      <c r="AE103" s="2">
        <f>(Table2[[#This Row],[Close Price]]/Table2[[#This Row],[Current Week Low]])-1</f>
        <v>1.9993550467590993E-2</v>
      </c>
      <c r="AF103" s="2">
        <f>(Table2[[#This Row],[Current Week High]]/Table2[[#This Row],[Close Price]])-1</f>
        <v>2.4343977236800374E-2</v>
      </c>
      <c r="AG103" s="2">
        <f>(Table2[[#This Row],[Close Price]]/Table2[[#This Row],[Current Month Low]])-1</f>
        <v>0.12722736992159644</v>
      </c>
      <c r="AH103" s="2">
        <f>(Table2[[#This Row],[Current Month High]]/Table2[[#This Row],[Close Price]])-1</f>
        <v>3.6990199177995509E-2</v>
      </c>
      <c r="AI103">
        <v>11.919064179576299</v>
      </c>
      <c r="AJ103">
        <v>268.43331391962698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0.05</v>
      </c>
      <c r="AM103" t="s">
        <v>10474</v>
      </c>
      <c r="AN103">
        <v>12.25</v>
      </c>
      <c r="AO103" t="s">
        <v>10474</v>
      </c>
      <c r="AP103">
        <v>0.15316635182326499</v>
      </c>
      <c r="AQ103">
        <f>(Table2[[#This Row],[Sharpe Ratio]]-AVERAGE(Table2[Sharpe Ratio]))/_xlfn.STDEV.P(Table2[Sharpe Ratio])</f>
        <v>1.1126422553021831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3.8467805963377923</v>
      </c>
      <c r="AS103">
        <f>_xlfn.RANK.AVG(Table2[[#This Row],[1Y Return vs Nifty Z-Score]],Table2[1Y Return vs Nifty Z-Score])</f>
        <v>38</v>
      </c>
      <c r="AT103">
        <f>_xlfn.RANK.AVG(Table2[[#This Row],[6M Return vs Nifty Z-Score]],Table2[6M Return vs Nifty Z-Score])</f>
        <v>273</v>
      </c>
      <c r="AU103">
        <f>_xlfn.RANK.AVG(Table2[[#This Row],[Sharpe Ratio Z-Score]],Table2[Sharpe Ratio Z-Score])</f>
        <v>94</v>
      </c>
      <c r="AV103">
        <f>(Table2[[#This Row],[Rank 1Y]]+Table2[[#This Row],[Rank 6M]]+Table2[[#This Row],[Rank Sharpe]])/3</f>
        <v>135</v>
      </c>
    </row>
    <row r="104" spans="1:48" x14ac:dyDescent="0.3">
      <c r="A104" t="s">
        <v>969</v>
      </c>
      <c r="B104" t="s">
        <v>970</v>
      </c>
      <c r="C104" t="s">
        <v>10429</v>
      </c>
      <c r="D104" t="s">
        <v>18</v>
      </c>
      <c r="E104">
        <v>14444.4058</v>
      </c>
      <c r="F104">
        <v>970</v>
      </c>
      <c r="G104">
        <v>99.983628980918695</v>
      </c>
      <c r="H104">
        <f>(Table2[[#This Row],[1Y Return vs Nifty]]-AVERAGE(Table2[1Y Return vs Nifty]))/_xlfn.STDEV.P(Table2[1Y Return vs Nifty])</f>
        <v>0.59943946742758758</v>
      </c>
      <c r="I104">
        <v>-5.7915681843465698</v>
      </c>
      <c r="J104">
        <f>(Table2[[#This Row],[1M Return vs Nifty]]-AVERAGE(Table2[1M Return vs Nifty]))/_xlfn.STDEV.P(Table2[1M Return vs Nifty])</f>
        <v>-0.85967368174161385</v>
      </c>
      <c r="K104">
        <v>22.451298117947399</v>
      </c>
      <c r="L104">
        <f>(Table2[[#This Row],[6M Return vs Nifty]]-AVERAGE(Table2[6M Return vs Nifty]))/_xlfn.STDEV.P(Table2[6M Return vs Nifty])</f>
        <v>0.32115302203577434</v>
      </c>
      <c r="M104">
        <v>-4.3545216010681003</v>
      </c>
      <c r="N104">
        <f>(Table2[[#This Row],[1W Return vs Nifty]]-AVERAGE(Table2[1W Return vs Nifty]))/_xlfn.STDEV.P(Table2[1W Return vs Nifty])</f>
        <v>-1.1925007142166608</v>
      </c>
      <c r="O104">
        <v>963.66</v>
      </c>
      <c r="P104">
        <v>948.49294008323102</v>
      </c>
      <c r="Q104">
        <v>800.75199213142196</v>
      </c>
      <c r="R104">
        <v>52.276732125055098</v>
      </c>
      <c r="S104" s="2">
        <f>(Table2[[#This Row],[Close Price]]-Table2[[#This Row],[20D EMA]])/Table2[[#This Row],[20D EMA]]</f>
        <v>6.579083909262636E-3</v>
      </c>
      <c r="T104" s="2">
        <f>(Table2[[#This Row],[Close Price]]-Table2[[#This Row],[50D EMA]])/Table2[[#This Row],[50D EMA]]</f>
        <v>2.2674981550080613E-2</v>
      </c>
      <c r="U104" s="2">
        <f>(Table2[[#This Row],[Close Price]]-Table2[[#This Row],[200D EMA]])/Table2[[#This Row],[200D EMA]]</f>
        <v>0.21136133226228743</v>
      </c>
      <c r="V104">
        <v>0.56460716484656903</v>
      </c>
      <c r="W104">
        <v>980.95</v>
      </c>
      <c r="X104">
        <v>1063.7</v>
      </c>
      <c r="Y104">
        <v>958.05</v>
      </c>
      <c r="Z104">
        <v>1006</v>
      </c>
      <c r="AA104">
        <v>945.65</v>
      </c>
      <c r="AB104">
        <v>1006</v>
      </c>
      <c r="AC104" s="2">
        <f>(Table2[[#This Row],[Close Price]]/Table2[[#This Row],[Day Low]])-1</f>
        <v>-1.1162648453030277E-2</v>
      </c>
      <c r="AD104" s="2">
        <f>(Table2[[#This Row],[Day High]]/Table2[[#This Row],[Close Price]])-1</f>
        <v>9.6597938144330042E-2</v>
      </c>
      <c r="AE104" s="2">
        <f>(Table2[[#This Row],[Close Price]]/Table2[[#This Row],[Current Week Low]])-1</f>
        <v>1.2473252961745285E-2</v>
      </c>
      <c r="AF104" s="2">
        <f>(Table2[[#This Row],[Current Week High]]/Table2[[#This Row],[Close Price]])-1</f>
        <v>3.711340206185576E-2</v>
      </c>
      <c r="AG104" s="2">
        <f>(Table2[[#This Row],[Close Price]]/Table2[[#This Row],[Current Month Low]])-1</f>
        <v>2.5749484481573548E-2</v>
      </c>
      <c r="AH104" s="2">
        <f>(Table2[[#This Row],[Current Month High]]/Table2[[#This Row],[Close Price]])-1</f>
        <v>3.711340206185576E-2</v>
      </c>
      <c r="AI104">
        <v>15.721649484536</v>
      </c>
      <c r="AJ104">
        <v>178.815751652773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-0.04</v>
      </c>
      <c r="AM104" t="s">
        <v>10475</v>
      </c>
      <c r="AN104">
        <v>0.03</v>
      </c>
      <c r="AO104" t="s">
        <v>10474</v>
      </c>
      <c r="AP104">
        <v>0.16991538596361</v>
      </c>
      <c r="AQ104">
        <f>(Table2[[#This Row],[Sharpe Ratio]]-AVERAGE(Table2[Sharpe Ratio]))/_xlfn.STDEV.P(Table2[Sharpe Ratio])</f>
        <v>1.3014757904558132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0.16989388396090055</v>
      </c>
      <c r="AS104">
        <f>_xlfn.RANK.AVG(Table2[[#This Row],[1Y Return vs Nifty Z-Score]],Table2[1Y Return vs Nifty Z-Score])</f>
        <v>132</v>
      </c>
      <c r="AT104">
        <f>_xlfn.RANK.AVG(Table2[[#This Row],[6M Return vs Nifty Z-Score]],Table2[6M Return vs Nifty Z-Score])</f>
        <v>202</v>
      </c>
      <c r="AU104">
        <f>_xlfn.RANK.AVG(Table2[[#This Row],[Sharpe Ratio Z-Score]],Table2[Sharpe Ratio Z-Score])</f>
        <v>72</v>
      </c>
      <c r="AV104">
        <f>(Table2[[#This Row],[Rank 1Y]]+Table2[[#This Row],[Rank 6M]]+Table2[[#This Row],[Rank Sharpe]])/3</f>
        <v>135.33333333333334</v>
      </c>
    </row>
    <row r="105" spans="1:48" x14ac:dyDescent="0.3">
      <c r="A105" t="s">
        <v>990</v>
      </c>
      <c r="B105" t="s">
        <v>991</v>
      </c>
      <c r="C105" t="s">
        <v>10437</v>
      </c>
      <c r="D105" t="s">
        <v>65</v>
      </c>
      <c r="E105">
        <v>13503.88439608</v>
      </c>
      <c r="F105">
        <v>880.3</v>
      </c>
      <c r="G105">
        <v>245.831311824941</v>
      </c>
      <c r="H105">
        <f>(Table2[[#This Row],[1Y Return vs Nifty]]-AVERAGE(Table2[1Y Return vs Nifty]))/_xlfn.STDEV.P(Table2[1Y Return vs Nifty])</f>
        <v>2.2683651411002197</v>
      </c>
      <c r="I105">
        <v>51.607341212577403</v>
      </c>
      <c r="J105">
        <f>(Table2[[#This Row],[1M Return vs Nifty]]-AVERAGE(Table2[1M Return vs Nifty]))/_xlfn.STDEV.P(Table2[1M Return vs Nifty])</f>
        <v>3.9903339420748449</v>
      </c>
      <c r="K105">
        <v>78.311887540563504</v>
      </c>
      <c r="L105">
        <f>(Table2[[#This Row],[6M Return vs Nifty]]-AVERAGE(Table2[6M Return vs Nifty]))/_xlfn.STDEV.P(Table2[6M Return vs Nifty])</f>
        <v>1.8929713832608817</v>
      </c>
      <c r="M105">
        <v>21.8307655964093</v>
      </c>
      <c r="N105">
        <f>(Table2[[#This Row],[1W Return vs Nifty]]-AVERAGE(Table2[1W Return vs Nifty]))/_xlfn.STDEV.P(Table2[1W Return vs Nifty])</f>
        <v>3.6082069564696169</v>
      </c>
      <c r="O105">
        <v>725.49</v>
      </c>
      <c r="P105">
        <v>635.78294530484698</v>
      </c>
      <c r="Q105">
        <v>487.25413217978797</v>
      </c>
      <c r="R105">
        <v>77.273304772408096</v>
      </c>
      <c r="S105" s="2">
        <f>(Table2[[#This Row],[Close Price]]-Table2[[#This Row],[20D EMA]])/Table2[[#This Row],[20D EMA]]</f>
        <v>0.2133868144288687</v>
      </c>
      <c r="T105" s="2">
        <f>(Table2[[#This Row],[Close Price]]-Table2[[#This Row],[50D EMA]])/Table2[[#This Row],[50D EMA]]</f>
        <v>0.38459203176315349</v>
      </c>
      <c r="U105" s="2">
        <f>(Table2[[#This Row],[Close Price]]-Table2[[#This Row],[200D EMA]])/Table2[[#This Row],[200D EMA]]</f>
        <v>0.80665476568023264</v>
      </c>
      <c r="V105">
        <v>3.4244302620438698</v>
      </c>
      <c r="W105">
        <v>855</v>
      </c>
      <c r="X105">
        <v>893.8</v>
      </c>
      <c r="Y105">
        <v>870</v>
      </c>
      <c r="Z105">
        <v>940</v>
      </c>
      <c r="AA105">
        <v>730.5</v>
      </c>
      <c r="AB105">
        <v>995</v>
      </c>
      <c r="AC105" s="2">
        <f>(Table2[[#This Row],[Close Price]]/Table2[[#This Row],[Day Low]])-1</f>
        <v>2.9590643274853834E-2</v>
      </c>
      <c r="AD105" s="2">
        <f>(Table2[[#This Row],[Day High]]/Table2[[#This Row],[Close Price]])-1</f>
        <v>1.533568101783489E-2</v>
      </c>
      <c r="AE105" s="2">
        <f>(Table2[[#This Row],[Close Price]]/Table2[[#This Row],[Current Week Low]])-1</f>
        <v>1.1839080459770113E-2</v>
      </c>
      <c r="AF105" s="2">
        <f>(Table2[[#This Row],[Current Week High]]/Table2[[#This Row],[Close Price]])-1</f>
        <v>6.7817789389980732E-2</v>
      </c>
      <c r="AG105" s="2">
        <f>(Table2[[#This Row],[Close Price]]/Table2[[#This Row],[Current Month Low]])-1</f>
        <v>0.20506502395619441</v>
      </c>
      <c r="AH105" s="2">
        <f>(Table2[[#This Row],[Current Month High]]/Table2[[#This Row],[Close Price]])-1</f>
        <v>0.13029648983301145</v>
      </c>
      <c r="AI105">
        <v>13.029648983301101</v>
      </c>
      <c r="AJ105">
        <v>312.80187573270803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</v>
      </c>
      <c r="AM105" t="s">
        <v>10474</v>
      </c>
      <c r="AN105">
        <v>53.71</v>
      </c>
      <c r="AO105" t="s">
        <v>10474</v>
      </c>
      <c r="AP105">
        <v>4.5798819907216001E-2</v>
      </c>
      <c r="AQ105">
        <f>(Table2[[#This Row],[Sharpe Ratio]]-AVERAGE(Table2[Sharpe Ratio]))/_xlfn.STDEV.P(Table2[Sharpe Ratio])</f>
        <v>-9.7850865825941533E-2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11.662026557079622</v>
      </c>
      <c r="AS105">
        <f>_xlfn.RANK.AVG(Table2[[#This Row],[1Y Return vs Nifty Z-Score]],Table2[1Y Return vs Nifty Z-Score])</f>
        <v>18</v>
      </c>
      <c r="AT105">
        <f>_xlfn.RANK.AVG(Table2[[#This Row],[6M Return vs Nifty Z-Score]],Table2[6M Return vs Nifty Z-Score])</f>
        <v>33</v>
      </c>
      <c r="AU105">
        <f>_xlfn.RANK.AVG(Table2[[#This Row],[Sharpe Ratio Z-Score]],Table2[Sharpe Ratio Z-Score])</f>
        <v>362</v>
      </c>
      <c r="AV105">
        <f>(Table2[[#This Row],[Rank 1Y]]+Table2[[#This Row],[Rank 6M]]+Table2[[#This Row],[Rank Sharpe]])/3</f>
        <v>137.66666666666666</v>
      </c>
    </row>
    <row r="106" spans="1:48" x14ac:dyDescent="0.3">
      <c r="A106" t="s">
        <v>1550</v>
      </c>
      <c r="B106" t="s">
        <v>1551</v>
      </c>
      <c r="C106" t="s">
        <v>10435</v>
      </c>
      <c r="D106" t="s">
        <v>189</v>
      </c>
      <c r="E106">
        <v>6070.3080078900002</v>
      </c>
      <c r="F106">
        <v>498.05</v>
      </c>
      <c r="G106">
        <v>95.866281778248705</v>
      </c>
      <c r="H106">
        <f>(Table2[[#This Row],[1Y Return vs Nifty]]-AVERAGE(Table2[1Y Return vs Nifty]))/_xlfn.STDEV.P(Table2[1Y Return vs Nifty])</f>
        <v>0.55232492765592078</v>
      </c>
      <c r="I106">
        <v>7.4140357068139799</v>
      </c>
      <c r="J106">
        <f>(Table2[[#This Row],[1M Return vs Nifty]]-AVERAGE(Table2[1M Return vs Nifty]))/_xlfn.STDEV.P(Table2[1M Return vs Nifty])</f>
        <v>0.25615378296386149</v>
      </c>
      <c r="K106">
        <v>22.424520721689799</v>
      </c>
      <c r="L106">
        <f>(Table2[[#This Row],[6M Return vs Nifty]]-AVERAGE(Table2[6M Return vs Nifty]))/_xlfn.STDEV.P(Table2[6M Return vs Nifty])</f>
        <v>0.32039955338213966</v>
      </c>
      <c r="M106">
        <v>-1.4523001242787199</v>
      </c>
      <c r="N106">
        <f>(Table2[[#This Row],[1W Return vs Nifty]]-AVERAGE(Table2[1W Return vs Nifty]))/_xlfn.STDEV.P(Table2[1W Return vs Nifty])</f>
        <v>-0.66041883172367566</v>
      </c>
      <c r="O106">
        <v>482.12</v>
      </c>
      <c r="P106">
        <v>458.62152783363001</v>
      </c>
      <c r="Q106">
        <v>391.095565244932</v>
      </c>
      <c r="R106">
        <v>60.807222375448497</v>
      </c>
      <c r="S106" s="2">
        <f>(Table2[[#This Row],[Close Price]]-Table2[[#This Row],[20D EMA]])/Table2[[#This Row],[20D EMA]]</f>
        <v>3.3041566415000431E-2</v>
      </c>
      <c r="T106" s="2">
        <f>(Table2[[#This Row],[Close Price]]-Table2[[#This Row],[50D EMA]])/Table2[[#This Row],[50D EMA]]</f>
        <v>8.5971699480869357E-2</v>
      </c>
      <c r="U106" s="2">
        <f>(Table2[[#This Row],[Close Price]]-Table2[[#This Row],[200D EMA]])/Table2[[#This Row],[200D EMA]]</f>
        <v>0.27347391343618405</v>
      </c>
      <c r="V106">
        <v>0.92328935097452502</v>
      </c>
      <c r="W106">
        <v>493</v>
      </c>
      <c r="X106">
        <v>503.75</v>
      </c>
      <c r="Y106">
        <v>492</v>
      </c>
      <c r="Z106">
        <v>504.25</v>
      </c>
      <c r="AA106">
        <v>483.95</v>
      </c>
      <c r="AB106">
        <v>514.95000000000005</v>
      </c>
      <c r="AC106" s="2">
        <f>(Table2[[#This Row],[Close Price]]/Table2[[#This Row],[Day Low]])-1</f>
        <v>1.0243407707910768E-2</v>
      </c>
      <c r="AD106" s="2">
        <f>(Table2[[#This Row],[Day High]]/Table2[[#This Row],[Close Price]])-1</f>
        <v>1.1444634072884208E-2</v>
      </c>
      <c r="AE106" s="2">
        <f>(Table2[[#This Row],[Close Price]]/Table2[[#This Row],[Current Week Low]])-1</f>
        <v>1.2296747967479593E-2</v>
      </c>
      <c r="AF106" s="2">
        <f>(Table2[[#This Row],[Current Week High]]/Table2[[#This Row],[Close Price]])-1</f>
        <v>1.2448549342435555E-2</v>
      </c>
      <c r="AG106" s="2">
        <f>(Table2[[#This Row],[Close Price]]/Table2[[#This Row],[Current Month Low]])-1</f>
        <v>2.9135241243930299E-2</v>
      </c>
      <c r="AH106" s="2">
        <f>(Table2[[#This Row],[Current Month High]]/Table2[[#This Row],[Close Price]])-1</f>
        <v>3.3932336110832351E-2</v>
      </c>
      <c r="AI106">
        <v>3.4032727637787401</v>
      </c>
      <c r="AJ106">
        <v>136.042654028436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-0.01</v>
      </c>
      <c r="AM106" t="s">
        <v>10475</v>
      </c>
      <c r="AN106">
        <v>1.61</v>
      </c>
      <c r="AO106" t="s">
        <v>10474</v>
      </c>
      <c r="AP106">
        <v>0.16971958303436699</v>
      </c>
      <c r="AQ106">
        <f>(Table2[[#This Row],[Sharpe Ratio]]-AVERAGE(Table2[Sharpe Ratio]))/_xlfn.STDEV.P(Table2[Sharpe Ratio])</f>
        <v>1.2992682506650064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1.7677276829432529</v>
      </c>
      <c r="AS106">
        <f>_xlfn.RANK.AVG(Table2[[#This Row],[1Y Return vs Nifty Z-Score]],Table2[1Y Return vs Nifty Z-Score])</f>
        <v>139</v>
      </c>
      <c r="AT106">
        <f>_xlfn.RANK.AVG(Table2[[#This Row],[6M Return vs Nifty Z-Score]],Table2[6M Return vs Nifty Z-Score])</f>
        <v>203</v>
      </c>
      <c r="AU106">
        <f>_xlfn.RANK.AVG(Table2[[#This Row],[Sharpe Ratio Z-Score]],Table2[Sharpe Ratio Z-Score])</f>
        <v>73</v>
      </c>
      <c r="AV106">
        <f>(Table2[[#This Row],[Rank 1Y]]+Table2[[#This Row],[Rank 6M]]+Table2[[#This Row],[Rank Sharpe]])/3</f>
        <v>138.33333333333334</v>
      </c>
    </row>
    <row r="107" spans="1:48" x14ac:dyDescent="0.3">
      <c r="A107" t="s">
        <v>522</v>
      </c>
      <c r="B107" t="s">
        <v>523</v>
      </c>
      <c r="C107" t="s">
        <v>10439</v>
      </c>
      <c r="D107" t="s">
        <v>171</v>
      </c>
      <c r="E107">
        <v>37891.550397596999</v>
      </c>
      <c r="F107">
        <v>206.31</v>
      </c>
      <c r="G107">
        <v>122.850017308635</v>
      </c>
      <c r="H107">
        <f>(Table2[[#This Row],[1Y Return vs Nifty]]-AVERAGE(Table2[1Y Return vs Nifty]))/_xlfn.STDEV.P(Table2[1Y Return vs Nifty])</f>
        <v>0.86109808140163924</v>
      </c>
      <c r="I107">
        <v>3.9353258559595701</v>
      </c>
      <c r="J107">
        <f>(Table2[[#This Row],[1M Return vs Nifty]]-AVERAGE(Table2[1M Return vs Nifty]))/_xlfn.STDEV.P(Table2[1M Return vs Nifty])</f>
        <v>-3.7785064915946284E-2</v>
      </c>
      <c r="K107">
        <v>53.615862713031802</v>
      </c>
      <c r="L107">
        <f>(Table2[[#This Row],[6M Return vs Nifty]]-AVERAGE(Table2[6M Return vs Nifty]))/_xlfn.STDEV.P(Table2[6M Return vs Nifty])</f>
        <v>1.1980688468857561</v>
      </c>
      <c r="M107">
        <v>5.0618510018273497</v>
      </c>
      <c r="N107">
        <f>(Table2[[#This Row],[1W Return vs Nifty]]-AVERAGE(Table2[1W Return vs Nifty]))/_xlfn.STDEV.P(Table2[1W Return vs Nifty])</f>
        <v>0.53386004111296637</v>
      </c>
      <c r="O107">
        <v>191.7</v>
      </c>
      <c r="P107">
        <v>185.956475057191</v>
      </c>
      <c r="Q107">
        <v>151.717772555057</v>
      </c>
      <c r="R107">
        <v>79.090742930584099</v>
      </c>
      <c r="S107" s="2">
        <f>(Table2[[#This Row],[Close Price]]-Table2[[#This Row],[20D EMA]])/Table2[[#This Row],[20D EMA]]</f>
        <v>7.6212832550860796E-2</v>
      </c>
      <c r="T107" s="2">
        <f>(Table2[[#This Row],[Close Price]]-Table2[[#This Row],[50D EMA]])/Table2[[#This Row],[50D EMA]]</f>
        <v>0.10945316605162185</v>
      </c>
      <c r="U107" s="2">
        <f>(Table2[[#This Row],[Close Price]]-Table2[[#This Row],[200D EMA]])/Table2[[#This Row],[200D EMA]]</f>
        <v>0.35982750422421333</v>
      </c>
      <c r="V107">
        <v>0.67910416969187404</v>
      </c>
      <c r="W107">
        <v>201.72</v>
      </c>
      <c r="X107">
        <v>209</v>
      </c>
      <c r="Y107">
        <v>198.63</v>
      </c>
      <c r="Z107">
        <v>207.5</v>
      </c>
      <c r="AA107">
        <v>187.41</v>
      </c>
      <c r="AB107">
        <v>207.5</v>
      </c>
      <c r="AC107" s="2">
        <f>(Table2[[#This Row],[Close Price]]/Table2[[#This Row],[Day Low]])-1</f>
        <v>2.2754312908982666E-2</v>
      </c>
      <c r="AD107" s="2">
        <f>(Table2[[#This Row],[Day High]]/Table2[[#This Row],[Close Price]])-1</f>
        <v>1.3038631186079286E-2</v>
      </c>
      <c r="AE107" s="2">
        <f>(Table2[[#This Row],[Close Price]]/Table2[[#This Row],[Current Week Low]])-1</f>
        <v>3.8664854251623693E-2</v>
      </c>
      <c r="AF107" s="2">
        <f>(Table2[[#This Row],[Current Week High]]/Table2[[#This Row],[Close Price]])-1</f>
        <v>5.7680190005331422E-3</v>
      </c>
      <c r="AG107" s="2">
        <f>(Table2[[#This Row],[Close Price]]/Table2[[#This Row],[Current Month Low]])-1</f>
        <v>0.10084840723547317</v>
      </c>
      <c r="AH107" s="2">
        <f>(Table2[[#This Row],[Current Month High]]/Table2[[#This Row],[Close Price]])-1</f>
        <v>5.7680190005331422E-3</v>
      </c>
      <c r="AI107">
        <v>0.576801900053314</v>
      </c>
      <c r="AJ107">
        <v>149.618874773139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0.02</v>
      </c>
      <c r="AM107" t="s">
        <v>10474</v>
      </c>
      <c r="AN107">
        <v>7.85</v>
      </c>
      <c r="AO107" t="s">
        <v>10474</v>
      </c>
      <c r="AP107">
        <v>7.7572938634340005E-2</v>
      </c>
      <c r="AQ107">
        <f>(Table2[[#This Row],[Sharpe Ratio]]-AVERAGE(Table2[Sharpe Ratio]))/_xlfn.STDEV.P(Table2[Sharpe Ratio])</f>
        <v>0.26037989036919723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2.8156217948536124</v>
      </c>
      <c r="AS107">
        <f>_xlfn.RANK.AVG(Table2[[#This Row],[1Y Return vs Nifty Z-Score]],Table2[1Y Return vs Nifty Z-Score])</f>
        <v>95</v>
      </c>
      <c r="AT107">
        <f>_xlfn.RANK.AVG(Table2[[#This Row],[6M Return vs Nifty Z-Score]],Table2[6M Return vs Nifty Z-Score])</f>
        <v>73</v>
      </c>
      <c r="AU107">
        <f>_xlfn.RANK.AVG(Table2[[#This Row],[Sharpe Ratio Z-Score]],Table2[Sharpe Ratio Z-Score])</f>
        <v>256</v>
      </c>
      <c r="AV107">
        <f>(Table2[[#This Row],[Rank 1Y]]+Table2[[#This Row],[Rank 6M]]+Table2[[#This Row],[Rank Sharpe]])/3</f>
        <v>141.33333333333334</v>
      </c>
    </row>
    <row r="108" spans="1:48" x14ac:dyDescent="0.3">
      <c r="A108" t="s">
        <v>1659</v>
      </c>
      <c r="B108" t="s">
        <v>1660</v>
      </c>
      <c r="C108" t="s">
        <v>10436</v>
      </c>
      <c r="D108" t="s">
        <v>624</v>
      </c>
      <c r="E108">
        <v>4895.6563599999999</v>
      </c>
      <c r="F108">
        <v>1130.95</v>
      </c>
      <c r="G108">
        <v>81.118420409771701</v>
      </c>
      <c r="H108">
        <f>(Table2[[#This Row],[1Y Return vs Nifty]]-AVERAGE(Table2[1Y Return vs Nifty]))/_xlfn.STDEV.P(Table2[1Y Return vs Nifty])</f>
        <v>0.38356609659558305</v>
      </c>
      <c r="I108">
        <v>-4.5718354468877704</v>
      </c>
      <c r="J108">
        <f>(Table2[[#This Row],[1M Return vs Nifty]]-AVERAGE(Table2[1M Return vs Nifty]))/_xlfn.STDEV.P(Table2[1M Return vs Nifty])</f>
        <v>-0.75661052012672225</v>
      </c>
      <c r="K108">
        <v>23.761605492065598</v>
      </c>
      <c r="L108">
        <f>(Table2[[#This Row],[6M Return vs Nifty]]-AVERAGE(Table2[6M Return vs Nifty]))/_xlfn.STDEV.P(Table2[6M Return vs Nifty])</f>
        <v>0.35802275811940026</v>
      </c>
      <c r="M108">
        <v>3.5764006918520299</v>
      </c>
      <c r="N108">
        <f>(Table2[[#This Row],[1W Return vs Nifty]]-AVERAGE(Table2[1W Return vs Nifty]))/_xlfn.STDEV.P(Table2[1W Return vs Nifty])</f>
        <v>0.26152341773581961</v>
      </c>
      <c r="O108">
        <v>1106</v>
      </c>
      <c r="P108">
        <v>1136.97834848516</v>
      </c>
      <c r="Q108">
        <v>988.87685368023301</v>
      </c>
      <c r="R108">
        <v>64.048186921350506</v>
      </c>
      <c r="S108" s="2">
        <f>(Table2[[#This Row],[Close Price]]-Table2[[#This Row],[20D EMA]])/Table2[[#This Row],[20D EMA]]</f>
        <v>2.255877034358051E-2</v>
      </c>
      <c r="T108" s="2">
        <f>(Table2[[#This Row],[Close Price]]-Table2[[#This Row],[50D EMA]])/Table2[[#This Row],[50D EMA]]</f>
        <v>-5.3020785252347116E-3</v>
      </c>
      <c r="U108" s="2">
        <f>(Table2[[#This Row],[Close Price]]-Table2[[#This Row],[200D EMA]])/Table2[[#This Row],[200D EMA]]</f>
        <v>0.14367122234788229</v>
      </c>
      <c r="V108">
        <v>0.79158530618093703</v>
      </c>
      <c r="W108">
        <v>1121.5</v>
      </c>
      <c r="X108">
        <v>1148</v>
      </c>
      <c r="Y108">
        <v>1125.3</v>
      </c>
      <c r="Z108">
        <v>1143</v>
      </c>
      <c r="AA108">
        <v>1064.75</v>
      </c>
      <c r="AB108">
        <v>1143</v>
      </c>
      <c r="AC108" s="2">
        <f>(Table2[[#This Row],[Close Price]]/Table2[[#This Row],[Day Low]])-1</f>
        <v>8.426214890771222E-3</v>
      </c>
      <c r="AD108" s="2">
        <f>(Table2[[#This Row],[Day High]]/Table2[[#This Row],[Close Price]])-1</f>
        <v>1.5075821212255036E-2</v>
      </c>
      <c r="AE108" s="2">
        <f>(Table2[[#This Row],[Close Price]]/Table2[[#This Row],[Current Week Low]])-1</f>
        <v>5.0208833200036107E-3</v>
      </c>
      <c r="AF108" s="2">
        <f>(Table2[[#This Row],[Current Week High]]/Table2[[#This Row],[Close Price]])-1</f>
        <v>1.0654759273177383E-2</v>
      </c>
      <c r="AG108" s="2">
        <f>(Table2[[#This Row],[Close Price]]/Table2[[#This Row],[Current Month Low]])-1</f>
        <v>6.21742193003052E-2</v>
      </c>
      <c r="AH108" s="2">
        <f>(Table2[[#This Row],[Current Month High]]/Table2[[#This Row],[Close Price]])-1</f>
        <v>1.0654759273177383E-2</v>
      </c>
      <c r="AI108">
        <v>32.185330916486102</v>
      </c>
      <c r="AJ108">
        <v>116.20149111068601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-0.22</v>
      </c>
      <c r="AM108" t="s">
        <v>10475</v>
      </c>
      <c r="AN108">
        <v>5.57</v>
      </c>
      <c r="AO108" t="s">
        <v>10474</v>
      </c>
      <c r="AP108">
        <v>0.16876055680136401</v>
      </c>
      <c r="AQ108">
        <f>(Table2[[#This Row],[Sharpe Ratio]]-AVERAGE(Table2[Sharpe Ratio]))/_xlfn.STDEV.P(Table2[Sharpe Ratio])</f>
        <v>1.2884559069581656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165</v>
      </c>
      <c r="AT108">
        <f>_xlfn.RANK.AVG(Table2[[#This Row],[6M Return vs Nifty Z-Score]],Table2[6M Return vs Nifty Z-Score])</f>
        <v>190</v>
      </c>
      <c r="AU108">
        <f>_xlfn.RANK.AVG(Table2[[#This Row],[Sharpe Ratio Z-Score]],Table2[Sharpe Ratio Z-Score])</f>
        <v>74</v>
      </c>
      <c r="AV108">
        <f>(Table2[[#This Row],[Rank 1Y]]+Table2[[#This Row],[Rank 6M]]+Table2[[#This Row],[Rank Sharpe]])/3</f>
        <v>143</v>
      </c>
    </row>
    <row r="109" spans="1:48" x14ac:dyDescent="0.3">
      <c r="A109" t="s">
        <v>1180</v>
      </c>
      <c r="B109" t="s">
        <v>1181</v>
      </c>
      <c r="C109" t="s">
        <v>10437</v>
      </c>
      <c r="D109" t="s">
        <v>65</v>
      </c>
      <c r="E109">
        <v>9884.1464856000002</v>
      </c>
      <c r="F109">
        <v>7704</v>
      </c>
      <c r="G109">
        <v>138.15571863655401</v>
      </c>
      <c r="H109">
        <f>(Table2[[#This Row],[1Y Return vs Nifty]]-AVERAGE(Table2[1Y Return vs Nifty]))/_xlfn.STDEV.P(Table2[1Y Return vs Nifty])</f>
        <v>1.0362402393133807</v>
      </c>
      <c r="I109">
        <v>17.473343895563399</v>
      </c>
      <c r="J109">
        <f>(Table2[[#This Row],[1M Return vs Nifty]]-AVERAGE(Table2[1M Return vs Nifty]))/_xlfn.STDEV.P(Table2[1M Return vs Nifty])</f>
        <v>1.1061302357981475</v>
      </c>
      <c r="K109">
        <v>28.156131581272199</v>
      </c>
      <c r="L109">
        <f>(Table2[[#This Row],[6M Return vs Nifty]]-AVERAGE(Table2[6M Return vs Nifty]))/_xlfn.STDEV.P(Table2[6M Return vs Nifty])</f>
        <v>0.48167696347766165</v>
      </c>
      <c r="M109">
        <v>0.26549320853076203</v>
      </c>
      <c r="N109">
        <f>(Table2[[#This Row],[1W Return vs Nifty]]-AVERAGE(Table2[1W Return vs Nifty]))/_xlfn.STDEV.P(Table2[1W Return vs Nifty])</f>
        <v>-0.34548535143453535</v>
      </c>
      <c r="O109">
        <v>7190.63</v>
      </c>
      <c r="P109">
        <v>6858.46878266764</v>
      </c>
      <c r="Q109">
        <v>5829.4140222215601</v>
      </c>
      <c r="R109">
        <v>74.310082297528396</v>
      </c>
      <c r="S109" s="2">
        <f>(Table2[[#This Row],[Close Price]]-Table2[[#This Row],[20D EMA]])/Table2[[#This Row],[20D EMA]]</f>
        <v>7.1394300638469771E-2</v>
      </c>
      <c r="T109" s="2">
        <f>(Table2[[#This Row],[Close Price]]-Table2[[#This Row],[50D EMA]])/Table2[[#This Row],[50D EMA]]</f>
        <v>0.12328279738899474</v>
      </c>
      <c r="U109" s="2">
        <f>(Table2[[#This Row],[Close Price]]-Table2[[#This Row],[200D EMA]])/Table2[[#This Row],[200D EMA]]</f>
        <v>0.32157365571094654</v>
      </c>
      <c r="V109">
        <v>1.11139486907463</v>
      </c>
      <c r="W109">
        <v>7664.6</v>
      </c>
      <c r="X109">
        <v>7824.55</v>
      </c>
      <c r="Y109">
        <v>7651.55</v>
      </c>
      <c r="Z109">
        <v>7895</v>
      </c>
      <c r="AA109">
        <v>7496.05</v>
      </c>
      <c r="AB109">
        <v>8079</v>
      </c>
      <c r="AC109" s="2">
        <f>(Table2[[#This Row],[Close Price]]/Table2[[#This Row],[Day Low]])-1</f>
        <v>5.1405161391331333E-3</v>
      </c>
      <c r="AD109" s="2">
        <f>(Table2[[#This Row],[Day High]]/Table2[[#This Row],[Close Price]])-1</f>
        <v>1.5647715472481893E-2</v>
      </c>
      <c r="AE109" s="2">
        <f>(Table2[[#This Row],[Close Price]]/Table2[[#This Row],[Current Week Low]])-1</f>
        <v>6.8548202651750323E-3</v>
      </c>
      <c r="AF109" s="2">
        <f>(Table2[[#This Row],[Current Week High]]/Table2[[#This Row],[Close Price]])-1</f>
        <v>2.4792315680166155E-2</v>
      </c>
      <c r="AG109" s="2">
        <f>(Table2[[#This Row],[Close Price]]/Table2[[#This Row],[Current Month Low]])-1</f>
        <v>2.7741277072591553E-2</v>
      </c>
      <c r="AH109" s="2">
        <f>(Table2[[#This Row],[Current Month High]]/Table2[[#This Row],[Close Price]])-1</f>
        <v>4.8676012461059237E-2</v>
      </c>
      <c r="AI109">
        <v>4.8676012461059202</v>
      </c>
      <c r="AJ109">
        <v>168.42270304170501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-0.08</v>
      </c>
      <c r="AM109" t="s">
        <v>10475</v>
      </c>
      <c r="AN109">
        <v>17.579999999999998</v>
      </c>
      <c r="AO109" t="s">
        <v>10474</v>
      </c>
      <c r="AP109">
        <v>0.10764643875136</v>
      </c>
      <c r="AQ109">
        <f>(Table2[[#This Row],[Sharpe Ratio]]-AVERAGE(Table2[Sharpe Ratio]))/_xlfn.STDEV.P(Table2[Sharpe Ratio])</f>
        <v>0.59943737236815731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2.8779994595228122</v>
      </c>
      <c r="AS109">
        <f>_xlfn.RANK.AVG(Table2[[#This Row],[1Y Return vs Nifty Z-Score]],Table2[1Y Return vs Nifty Z-Score])</f>
        <v>81</v>
      </c>
      <c r="AT109">
        <f>_xlfn.RANK.AVG(Table2[[#This Row],[6M Return vs Nifty Z-Score]],Table2[6M Return vs Nifty Z-Score])</f>
        <v>159</v>
      </c>
      <c r="AU109">
        <f>_xlfn.RANK.AVG(Table2[[#This Row],[Sharpe Ratio Z-Score]],Table2[Sharpe Ratio Z-Score])</f>
        <v>195</v>
      </c>
      <c r="AV109">
        <f>(Table2[[#This Row],[Rank 1Y]]+Table2[[#This Row],[Rank 6M]]+Table2[[#This Row],[Rank Sharpe]])/3</f>
        <v>145</v>
      </c>
    </row>
    <row r="110" spans="1:48" x14ac:dyDescent="0.3">
      <c r="A110" t="s">
        <v>1250</v>
      </c>
      <c r="B110" t="s">
        <v>1251</v>
      </c>
      <c r="C110" t="s">
        <v>10438</v>
      </c>
      <c r="D110" t="s">
        <v>72</v>
      </c>
      <c r="E110">
        <v>8790.8632928200004</v>
      </c>
      <c r="F110">
        <v>16.37</v>
      </c>
      <c r="G110">
        <v>198.49619500378901</v>
      </c>
      <c r="H110">
        <f>(Table2[[#This Row],[1Y Return vs Nifty]]-AVERAGE(Table2[1Y Return vs Nifty]))/_xlfn.STDEV.P(Table2[1Y Return vs Nifty])</f>
        <v>1.7267124374806528</v>
      </c>
      <c r="I110">
        <v>-5.4605249886385199</v>
      </c>
      <c r="J110">
        <f>(Table2[[#This Row],[1M Return vs Nifty]]-AVERAGE(Table2[1M Return vs Nifty]))/_xlfn.STDEV.P(Table2[1M Return vs Nifty])</f>
        <v>-0.83170168645693243</v>
      </c>
      <c r="K110">
        <v>37.084197436412403</v>
      </c>
      <c r="L110">
        <f>(Table2[[#This Row],[6M Return vs Nifty]]-AVERAGE(Table2[6M Return vs Nifty]))/_xlfn.STDEV.P(Table2[6M Return vs Nifty])</f>
        <v>0.73289697362053163</v>
      </c>
      <c r="M110">
        <v>-7.7697224832184899</v>
      </c>
      <c r="N110">
        <f>(Table2[[#This Row],[1W Return vs Nifty]]-AVERAGE(Table2[1W Return vs Nifty]))/_xlfn.STDEV.P(Table2[1W Return vs Nifty])</f>
        <v>-1.8186302253511955</v>
      </c>
      <c r="O110">
        <v>17.239999999999998</v>
      </c>
      <c r="P110">
        <v>15.6069651101304</v>
      </c>
      <c r="Q110">
        <v>11.1415436282816</v>
      </c>
      <c r="R110">
        <v>30.796540709808301</v>
      </c>
      <c r="S110" s="2">
        <f>(Table2[[#This Row],[Close Price]]-Table2[[#This Row],[20D EMA]])/Table2[[#This Row],[20D EMA]]</f>
        <v>-5.0464037122969693E-2</v>
      </c>
      <c r="T110" s="2">
        <f>(Table2[[#This Row],[Close Price]]-Table2[[#This Row],[50D EMA]])/Table2[[#This Row],[50D EMA]]</f>
        <v>4.8890664167264612E-2</v>
      </c>
      <c r="U110" s="2">
        <f>(Table2[[#This Row],[Close Price]]-Table2[[#This Row],[200D EMA]])/Table2[[#This Row],[200D EMA]]</f>
        <v>0.4692757616140848</v>
      </c>
      <c r="V110">
        <v>0.70187319281560101</v>
      </c>
      <c r="W110">
        <v>16.37</v>
      </c>
      <c r="X110">
        <v>17.18</v>
      </c>
      <c r="Y110">
        <v>16.25</v>
      </c>
      <c r="Z110">
        <v>17.2</v>
      </c>
      <c r="AA110">
        <v>16.25</v>
      </c>
      <c r="AB110">
        <v>18.25</v>
      </c>
      <c r="AC110" s="2">
        <f>(Table2[[#This Row],[Close Price]]/Table2[[#This Row],[Day Low]])-1</f>
        <v>0</v>
      </c>
      <c r="AD110" s="2">
        <f>(Table2[[#This Row],[Day High]]/Table2[[#This Row],[Close Price]])-1</f>
        <v>4.9480757483200799E-2</v>
      </c>
      <c r="AE110" s="2">
        <f>(Table2[[#This Row],[Close Price]]/Table2[[#This Row],[Current Week Low]])-1</f>
        <v>7.3846153846155449E-3</v>
      </c>
      <c r="AF110" s="2">
        <f>(Table2[[#This Row],[Current Week High]]/Table2[[#This Row],[Close Price]])-1</f>
        <v>5.0702504581551455E-2</v>
      </c>
      <c r="AG110" s="2">
        <f>(Table2[[#This Row],[Close Price]]/Table2[[#This Row],[Current Month Low]])-1</f>
        <v>7.3846153846155449E-3</v>
      </c>
      <c r="AH110" s="2">
        <f>(Table2[[#This Row],[Current Month High]]/Table2[[#This Row],[Close Price]])-1</f>
        <v>0.11484422724496013</v>
      </c>
      <c r="AI110">
        <v>28.8943188759926</v>
      </c>
      <c r="AJ110">
        <v>280.69767441860398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0.73</v>
      </c>
      <c r="AM110" t="s">
        <v>10474</v>
      </c>
      <c r="AN110">
        <v>-10.55</v>
      </c>
      <c r="AO110" t="s">
        <v>10475</v>
      </c>
      <c r="AP110">
        <v>6.8809460543457004E-2</v>
      </c>
      <c r="AQ110">
        <f>(Table2[[#This Row],[Sharpe Ratio]]-AVERAGE(Table2[Sharpe Ratio]))/_xlfn.STDEV.P(Table2[Sharpe Ratio])</f>
        <v>0.16157786188943829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-2.9144638817504953E-2</v>
      </c>
      <c r="AS110">
        <f>_xlfn.RANK.AVG(Table2[[#This Row],[1Y Return vs Nifty Z-Score]],Table2[1Y Return vs Nifty Z-Score])</f>
        <v>37</v>
      </c>
      <c r="AT110">
        <f>_xlfn.RANK.AVG(Table2[[#This Row],[6M Return vs Nifty Z-Score]],Table2[6M Return vs Nifty Z-Score])</f>
        <v>116</v>
      </c>
      <c r="AU110">
        <f>_xlfn.RANK.AVG(Table2[[#This Row],[Sharpe Ratio Z-Score]],Table2[Sharpe Ratio Z-Score])</f>
        <v>284</v>
      </c>
      <c r="AV110">
        <f>(Table2[[#This Row],[Rank 1Y]]+Table2[[#This Row],[Rank 6M]]+Table2[[#This Row],[Rank Sharpe]])/3</f>
        <v>145.66666666666666</v>
      </c>
    </row>
    <row r="111" spans="1:48" x14ac:dyDescent="0.3">
      <c r="A111" t="s">
        <v>965</v>
      </c>
      <c r="B111" t="s">
        <v>966</v>
      </c>
      <c r="C111" t="s">
        <v>10436</v>
      </c>
      <c r="D111" t="s">
        <v>150</v>
      </c>
      <c r="E111">
        <v>14478.2834836</v>
      </c>
      <c r="F111">
        <v>1290.4000000000001</v>
      </c>
      <c r="G111">
        <v>80.487461870883493</v>
      </c>
      <c r="H111">
        <f>(Table2[[#This Row],[1Y Return vs Nifty]]-AVERAGE(Table2[1Y Return vs Nifty]))/_xlfn.STDEV.P(Table2[1Y Return vs Nifty])</f>
        <v>0.3763460785326313</v>
      </c>
      <c r="I111">
        <v>19.5633427373917</v>
      </c>
      <c r="J111">
        <f>(Table2[[#This Row],[1M Return vs Nifty]]-AVERAGE(Table2[1M Return vs Nifty]))/_xlfn.STDEV.P(Table2[1M Return vs Nifty])</f>
        <v>1.2827278475496009</v>
      </c>
      <c r="K111">
        <v>17.046954263941799</v>
      </c>
      <c r="L111">
        <f>(Table2[[#This Row],[6M Return vs Nifty]]-AVERAGE(Table2[6M Return vs Nifty]))/_xlfn.STDEV.P(Table2[6M Return vs Nifty])</f>
        <v>0.16908432766820539</v>
      </c>
      <c r="M111">
        <v>3.5918900077965898</v>
      </c>
      <c r="N111">
        <f>(Table2[[#This Row],[1W Return vs Nifty]]-AVERAGE(Table2[1W Return vs Nifty]))/_xlfn.STDEV.P(Table2[1W Return vs Nifty])</f>
        <v>0.26436316806232724</v>
      </c>
      <c r="O111">
        <v>1291.8499999999999</v>
      </c>
      <c r="P111">
        <v>1204.96703241246</v>
      </c>
      <c r="Q111">
        <v>1002.2939587713699</v>
      </c>
      <c r="R111">
        <v>43.223773403744602</v>
      </c>
      <c r="S111" s="2">
        <f>(Table2[[#This Row],[Close Price]]-Table2[[#This Row],[20D EMA]])/Table2[[#This Row],[20D EMA]]</f>
        <v>-1.1224213337460373E-3</v>
      </c>
      <c r="T111" s="2">
        <f>(Table2[[#This Row],[Close Price]]-Table2[[#This Row],[50D EMA]])/Table2[[#This Row],[50D EMA]]</f>
        <v>7.090066805935355E-2</v>
      </c>
      <c r="U111" s="2">
        <f>(Table2[[#This Row],[Close Price]]-Table2[[#This Row],[200D EMA]])/Table2[[#This Row],[200D EMA]]</f>
        <v>0.28744665046349849</v>
      </c>
      <c r="V111">
        <v>0.96578886220136195</v>
      </c>
      <c r="W111">
        <v>1280</v>
      </c>
      <c r="X111">
        <v>1329</v>
      </c>
      <c r="Y111">
        <v>1252.3499999999999</v>
      </c>
      <c r="Z111">
        <v>1409</v>
      </c>
      <c r="AA111">
        <v>1252.3499999999999</v>
      </c>
      <c r="AB111">
        <v>1409</v>
      </c>
      <c r="AC111" s="2">
        <f>(Table2[[#This Row],[Close Price]]/Table2[[#This Row],[Day Low]])-1</f>
        <v>8.1250000000001599E-3</v>
      </c>
      <c r="AD111" s="2">
        <f>(Table2[[#This Row],[Day High]]/Table2[[#This Row],[Close Price]])-1</f>
        <v>2.9913205207687366E-2</v>
      </c>
      <c r="AE111" s="2">
        <f>(Table2[[#This Row],[Close Price]]/Table2[[#This Row],[Current Week Low]])-1</f>
        <v>3.0382880185251926E-2</v>
      </c>
      <c r="AF111" s="2">
        <f>(Table2[[#This Row],[Current Week High]]/Table2[[#This Row],[Close Price]])-1</f>
        <v>9.1909485430873961E-2</v>
      </c>
      <c r="AG111" s="2">
        <f>(Table2[[#This Row],[Close Price]]/Table2[[#This Row],[Current Month Low]])-1</f>
        <v>3.0382880185251926E-2</v>
      </c>
      <c r="AH111" s="2">
        <f>(Table2[[#This Row],[Current Month High]]/Table2[[#This Row],[Close Price]])-1</f>
        <v>9.1909485430873961E-2</v>
      </c>
      <c r="AI111">
        <v>9.1909485430873907</v>
      </c>
      <c r="AJ111">
        <v>105.805422647527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0.09</v>
      </c>
      <c r="AM111" t="s">
        <v>10474</v>
      </c>
      <c r="AN111">
        <v>-0.89</v>
      </c>
      <c r="AO111" t="s">
        <v>10475</v>
      </c>
      <c r="AP111">
        <v>0.221077815613093</v>
      </c>
      <c r="AQ111">
        <f>(Table2[[#This Row],[Sharpe Ratio]]-AVERAGE(Table2[Sharpe Ratio]))/_xlfn.STDEV.P(Table2[Sharpe Ratio])</f>
        <v>1.8782960641985815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3.9708174860113461</v>
      </c>
      <c r="AS111">
        <f>_xlfn.RANK.AVG(Table2[[#This Row],[1Y Return vs Nifty Z-Score]],Table2[1Y Return vs Nifty Z-Score])</f>
        <v>167</v>
      </c>
      <c r="AT111">
        <f>_xlfn.RANK.AVG(Table2[[#This Row],[6M Return vs Nifty Z-Score]],Table2[6M Return vs Nifty Z-Score])</f>
        <v>250</v>
      </c>
      <c r="AU111">
        <f>_xlfn.RANK.AVG(Table2[[#This Row],[Sharpe Ratio Z-Score]],Table2[Sharpe Ratio Z-Score])</f>
        <v>20</v>
      </c>
      <c r="AV111">
        <f>(Table2[[#This Row],[Rank 1Y]]+Table2[[#This Row],[Rank 6M]]+Table2[[#This Row],[Rank Sharpe]])/3</f>
        <v>145.66666666666666</v>
      </c>
    </row>
    <row r="112" spans="1:48" x14ac:dyDescent="0.3">
      <c r="A112" t="s">
        <v>382</v>
      </c>
      <c r="B112" t="s">
        <v>383</v>
      </c>
      <c r="C112" t="s">
        <v>10435</v>
      </c>
      <c r="D112" t="s">
        <v>189</v>
      </c>
      <c r="E112">
        <v>64561.853551025</v>
      </c>
      <c r="F112">
        <v>1124.45</v>
      </c>
      <c r="G112">
        <v>70.223468981621394</v>
      </c>
      <c r="H112">
        <f>(Table2[[#This Row],[1Y Return vs Nifty]]-AVERAGE(Table2[1Y Return vs Nifty]))/_xlfn.STDEV.P(Table2[1Y Return vs Nifty])</f>
        <v>0.25889586668660236</v>
      </c>
      <c r="I112">
        <v>14.996984750107901</v>
      </c>
      <c r="J112">
        <f>(Table2[[#This Row],[1M Return vs Nifty]]-AVERAGE(Table2[1M Return vs Nifty]))/_xlfn.STDEV.P(Table2[1M Return vs Nifty])</f>
        <v>0.89688652610127995</v>
      </c>
      <c r="K112">
        <v>45.968471842950301</v>
      </c>
      <c r="L112">
        <f>(Table2[[#This Row],[6M Return vs Nifty]]-AVERAGE(Table2[6M Return vs Nifty]))/_xlfn.STDEV.P(Table2[6M Return vs Nifty])</f>
        <v>0.98288476971608818</v>
      </c>
      <c r="M112">
        <v>4.50186211013924</v>
      </c>
      <c r="N112">
        <f>(Table2[[#This Row],[1W Return vs Nifty]]-AVERAGE(Table2[1W Return vs Nifty]))/_xlfn.STDEV.P(Table2[1W Return vs Nifty])</f>
        <v>0.43119387795225833</v>
      </c>
      <c r="O112">
        <v>1069.01</v>
      </c>
      <c r="P112">
        <v>936.00472523795804</v>
      </c>
      <c r="Q112">
        <v>746.19164247827598</v>
      </c>
      <c r="R112">
        <v>59.934577581509302</v>
      </c>
      <c r="S112" s="2">
        <f>(Table2[[#This Row],[Close Price]]-Table2[[#This Row],[20D EMA]])/Table2[[#This Row],[20D EMA]]</f>
        <v>5.1861067716859575E-2</v>
      </c>
      <c r="T112" s="2">
        <f>(Table2[[#This Row],[Close Price]]-Table2[[#This Row],[50D EMA]])/Table2[[#This Row],[50D EMA]]</f>
        <v>0.20132940537680946</v>
      </c>
      <c r="U112" s="2">
        <f>(Table2[[#This Row],[Close Price]]-Table2[[#This Row],[200D EMA]])/Table2[[#This Row],[200D EMA]]</f>
        <v>0.50691851260279475</v>
      </c>
      <c r="V112">
        <v>1.1618800417264901</v>
      </c>
      <c r="W112">
        <v>1084.05</v>
      </c>
      <c r="X112">
        <v>1154.45</v>
      </c>
      <c r="Y112">
        <v>1115</v>
      </c>
      <c r="Z112">
        <v>1198.8</v>
      </c>
      <c r="AA112">
        <v>1100</v>
      </c>
      <c r="AB112">
        <v>1207.3</v>
      </c>
      <c r="AC112" s="2">
        <f>(Table2[[#This Row],[Close Price]]/Table2[[#This Row],[Day Low]])-1</f>
        <v>3.7267653706009929E-2</v>
      </c>
      <c r="AD112" s="2">
        <f>(Table2[[#This Row],[Day High]]/Table2[[#This Row],[Close Price]])-1</f>
        <v>2.6679710080483865E-2</v>
      </c>
      <c r="AE112" s="2">
        <f>(Table2[[#This Row],[Close Price]]/Table2[[#This Row],[Current Week Low]])-1</f>
        <v>8.4753363228700085E-3</v>
      </c>
      <c r="AF112" s="2">
        <f>(Table2[[#This Row],[Current Week High]]/Table2[[#This Row],[Close Price]])-1</f>
        <v>6.6121214816132312E-2</v>
      </c>
      <c r="AG112" s="2">
        <f>(Table2[[#This Row],[Close Price]]/Table2[[#This Row],[Current Month Low]])-1</f>
        <v>2.2227272727272762E-2</v>
      </c>
      <c r="AH112" s="2">
        <f>(Table2[[#This Row],[Current Month High]]/Table2[[#This Row],[Close Price]])-1</f>
        <v>7.3680466005602741E-2</v>
      </c>
      <c r="AI112">
        <v>7.3680466005602696</v>
      </c>
      <c r="AJ112">
        <v>104.96718920889499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0.33</v>
      </c>
      <c r="AM112" t="s">
        <v>10474</v>
      </c>
      <c r="AN112">
        <v>4.21</v>
      </c>
      <c r="AO112" t="s">
        <v>10474</v>
      </c>
      <c r="AP112">
        <v>0.13186505992417299</v>
      </c>
      <c r="AQ112">
        <f>(Table2[[#This Row],[Sharpe Ratio]]-AVERAGE(Table2[Sharpe Ratio]))/_xlfn.STDEV.P(Table2[Sharpe Ratio])</f>
        <v>0.87248522780196502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3.442346268258194</v>
      </c>
      <c r="AS112">
        <f>_xlfn.RANK.AVG(Table2[[#This Row],[1Y Return vs Nifty Z-Score]],Table2[1Y Return vs Nifty Z-Score])</f>
        <v>201</v>
      </c>
      <c r="AT112">
        <f>_xlfn.RANK.AVG(Table2[[#This Row],[6M Return vs Nifty Z-Score]],Table2[6M Return vs Nifty Z-Score])</f>
        <v>94</v>
      </c>
      <c r="AU112">
        <f>_xlfn.RANK.AVG(Table2[[#This Row],[Sharpe Ratio Z-Score]],Table2[Sharpe Ratio Z-Score])</f>
        <v>143</v>
      </c>
      <c r="AV112">
        <f>(Table2[[#This Row],[Rank 1Y]]+Table2[[#This Row],[Rank 6M]]+Table2[[#This Row],[Rank Sharpe]])/3</f>
        <v>146</v>
      </c>
    </row>
    <row r="113" spans="1:48" x14ac:dyDescent="0.3">
      <c r="A113" t="s">
        <v>682</v>
      </c>
      <c r="B113" t="s">
        <v>683</v>
      </c>
      <c r="C113" t="s">
        <v>10436</v>
      </c>
      <c r="D113" t="s">
        <v>505</v>
      </c>
      <c r="E113">
        <v>25014.759268199999</v>
      </c>
      <c r="F113">
        <v>1635.6</v>
      </c>
      <c r="G113">
        <v>77.2043953186203</v>
      </c>
      <c r="H113">
        <f>(Table2[[#This Row],[1Y Return vs Nifty]]-AVERAGE(Table2[1Y Return vs Nifty]))/_xlfn.STDEV.P(Table2[1Y Return vs Nifty])</f>
        <v>0.33877815869596378</v>
      </c>
      <c r="I113">
        <v>7.5266963976118202</v>
      </c>
      <c r="J113">
        <f>(Table2[[#This Row],[1M Return vs Nifty]]-AVERAGE(Table2[1M Return vs Nifty]))/_xlfn.STDEV.P(Table2[1M Return vs Nifty])</f>
        <v>0.26567321835061181</v>
      </c>
      <c r="K113">
        <v>45.335350612807403</v>
      </c>
      <c r="L113">
        <f>(Table2[[#This Row],[6M Return vs Nifty]]-AVERAGE(Table2[6M Return vs Nifty]))/_xlfn.STDEV.P(Table2[6M Return vs Nifty])</f>
        <v>0.96506985611231</v>
      </c>
      <c r="M113">
        <v>4.5461418930922903</v>
      </c>
      <c r="N113">
        <f>(Table2[[#This Row],[1W Return vs Nifty]]-AVERAGE(Table2[1W Return vs Nifty]))/_xlfn.STDEV.P(Table2[1W Return vs Nifty])</f>
        <v>0.43931195938004236</v>
      </c>
      <c r="O113">
        <v>1576.09</v>
      </c>
      <c r="P113">
        <v>1410.55197844437</v>
      </c>
      <c r="Q113">
        <v>1128.37884729437</v>
      </c>
      <c r="R113">
        <v>57.418362005069703</v>
      </c>
      <c r="S113" s="2">
        <f>(Table2[[#This Row],[Close Price]]-Table2[[#This Row],[20D EMA]])/Table2[[#This Row],[20D EMA]]</f>
        <v>3.775799605352486E-2</v>
      </c>
      <c r="T113" s="2">
        <f>(Table2[[#This Row],[Close Price]]-Table2[[#This Row],[50D EMA]])/Table2[[#This Row],[50D EMA]]</f>
        <v>0.159546067776832</v>
      </c>
      <c r="U113" s="2">
        <f>(Table2[[#This Row],[Close Price]]-Table2[[#This Row],[200D EMA]])/Table2[[#This Row],[200D EMA]]</f>
        <v>0.44951317008631125</v>
      </c>
      <c r="V113">
        <v>0.27868341266385099</v>
      </c>
      <c r="W113">
        <v>1600.05</v>
      </c>
      <c r="X113">
        <v>1656</v>
      </c>
      <c r="Y113">
        <v>1621</v>
      </c>
      <c r="Z113">
        <v>1683.35</v>
      </c>
      <c r="AA113">
        <v>1560.05</v>
      </c>
      <c r="AB113">
        <v>1697.95</v>
      </c>
      <c r="AC113" s="2">
        <f>(Table2[[#This Row],[Close Price]]/Table2[[#This Row],[Day Low]])-1</f>
        <v>2.2218055685759852E-2</v>
      </c>
      <c r="AD113" s="2">
        <f>(Table2[[#This Row],[Day High]]/Table2[[#This Row],[Close Price]])-1</f>
        <v>1.247248716067495E-2</v>
      </c>
      <c r="AE113" s="2">
        <f>(Table2[[#This Row],[Close Price]]/Table2[[#This Row],[Current Week Low]])-1</f>
        <v>9.0067859346081303E-3</v>
      </c>
      <c r="AF113" s="2">
        <f>(Table2[[#This Row],[Current Week High]]/Table2[[#This Row],[Close Price]])-1</f>
        <v>2.9194179505991791E-2</v>
      </c>
      <c r="AG113" s="2">
        <f>(Table2[[#This Row],[Close Price]]/Table2[[#This Row],[Current Month Low]])-1</f>
        <v>4.8427935002083311E-2</v>
      </c>
      <c r="AH113" s="2">
        <f>(Table2[[#This Row],[Current Month High]]/Table2[[#This Row],[Close Price]])-1</f>
        <v>3.8120567375886649E-2</v>
      </c>
      <c r="AI113">
        <v>3.9373930056248501</v>
      </c>
      <c r="AJ113">
        <v>103.25587175344801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0.49</v>
      </c>
      <c r="AM113" t="s">
        <v>10474</v>
      </c>
      <c r="AN113">
        <v>4.1500000000000004</v>
      </c>
      <c r="AO113" t="s">
        <v>10474</v>
      </c>
      <c r="AP113">
        <v>0.11926171515574401</v>
      </c>
      <c r="AQ113">
        <f>(Table2[[#This Row],[Sharpe Ratio]]-AVERAGE(Table2[Sharpe Ratio]))/_xlfn.STDEV.P(Table2[Sharpe Ratio])</f>
        <v>0.73039141346972958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2.7392246060086576</v>
      </c>
      <c r="AS113">
        <f>_xlfn.RANK.AVG(Table2[[#This Row],[1Y Return vs Nifty Z-Score]],Table2[1Y Return vs Nifty Z-Score])</f>
        <v>175</v>
      </c>
      <c r="AT113">
        <f>_xlfn.RANK.AVG(Table2[[#This Row],[6M Return vs Nifty Z-Score]],Table2[6M Return vs Nifty Z-Score])</f>
        <v>96</v>
      </c>
      <c r="AU113">
        <f>_xlfn.RANK.AVG(Table2[[#This Row],[Sharpe Ratio Z-Score]],Table2[Sharpe Ratio Z-Score])</f>
        <v>168</v>
      </c>
      <c r="AV113">
        <f>(Table2[[#This Row],[Rank 1Y]]+Table2[[#This Row],[Rank 6M]]+Table2[[#This Row],[Rank Sharpe]])/3</f>
        <v>146.33333333333334</v>
      </c>
    </row>
    <row r="114" spans="1:48" x14ac:dyDescent="0.3">
      <c r="A114" t="s">
        <v>1505</v>
      </c>
      <c r="B114" t="s">
        <v>1506</v>
      </c>
      <c r="C114" t="s">
        <v>10434</v>
      </c>
      <c r="D114" t="s">
        <v>46</v>
      </c>
      <c r="E114">
        <v>6443.4399998010003</v>
      </c>
      <c r="F114">
        <v>229.53</v>
      </c>
      <c r="G114">
        <v>140.152454109215</v>
      </c>
      <c r="H114">
        <f>(Table2[[#This Row],[1Y Return vs Nifty]]-AVERAGE(Table2[1Y Return vs Nifty]))/_xlfn.STDEV.P(Table2[1Y Return vs Nifty])</f>
        <v>1.0590887551682444</v>
      </c>
      <c r="I114">
        <v>-0.34231576079551801</v>
      </c>
      <c r="J114">
        <f>(Table2[[#This Row],[1M Return vs Nifty]]-AVERAGE(Table2[1M Return vs Nifty]))/_xlfn.STDEV.P(Table2[1M Return vs Nifty])</f>
        <v>-0.3992308601618148</v>
      </c>
      <c r="K114">
        <v>46.684908900629999</v>
      </c>
      <c r="L114">
        <f>(Table2[[#This Row],[6M Return vs Nifty]]-AVERAGE(Table2[6M Return vs Nifty]))/_xlfn.STDEV.P(Table2[6M Return vs Nifty])</f>
        <v>1.0030440436078012</v>
      </c>
      <c r="M114">
        <v>2.2178340248741599</v>
      </c>
      <c r="N114">
        <f>(Table2[[#This Row],[1W Return vs Nifty]]-AVERAGE(Table2[1W Return vs Nifty]))/_xlfn.STDEV.P(Table2[1W Return vs Nifty])</f>
        <v>1.2449142929787875E-2</v>
      </c>
      <c r="O114">
        <v>224.58</v>
      </c>
      <c r="P114">
        <v>206.29723835088799</v>
      </c>
      <c r="Q114">
        <v>166.43978399953099</v>
      </c>
      <c r="R114">
        <v>51.504420078485403</v>
      </c>
      <c r="S114" s="2">
        <f>(Table2[[#This Row],[Close Price]]-Table2[[#This Row],[20D EMA]])/Table2[[#This Row],[20D EMA]]</f>
        <v>2.2041143467806522E-2</v>
      </c>
      <c r="T114" s="2">
        <f>(Table2[[#This Row],[Close Price]]-Table2[[#This Row],[50D EMA]])/Table2[[#This Row],[50D EMA]]</f>
        <v>0.11261789946793054</v>
      </c>
      <c r="U114" s="2">
        <f>(Table2[[#This Row],[Close Price]]-Table2[[#This Row],[200D EMA]])/Table2[[#This Row],[200D EMA]]</f>
        <v>0.37905730519721653</v>
      </c>
      <c r="V114">
        <v>0.772228064164734</v>
      </c>
      <c r="W114">
        <v>231</v>
      </c>
      <c r="X114">
        <v>239.9</v>
      </c>
      <c r="Y114">
        <v>227.31</v>
      </c>
      <c r="Z114">
        <v>233.79</v>
      </c>
      <c r="AA114">
        <v>224.56</v>
      </c>
      <c r="AB114">
        <v>236.79</v>
      </c>
      <c r="AC114" s="2">
        <f>(Table2[[#This Row],[Close Price]]/Table2[[#This Row],[Day Low]])-1</f>
        <v>-6.3636363636363491E-3</v>
      </c>
      <c r="AD114" s="2">
        <f>(Table2[[#This Row],[Day High]]/Table2[[#This Row],[Close Price]])-1</f>
        <v>4.5179279397028704E-2</v>
      </c>
      <c r="AE114" s="2">
        <f>(Table2[[#This Row],[Close Price]]/Table2[[#This Row],[Current Week Low]])-1</f>
        <v>9.7663983106770491E-3</v>
      </c>
      <c r="AF114" s="2">
        <f>(Table2[[#This Row],[Current Week High]]/Table2[[#This Row],[Close Price]])-1</f>
        <v>1.8559665403215186E-2</v>
      </c>
      <c r="AG114" s="2">
        <f>(Table2[[#This Row],[Close Price]]/Table2[[#This Row],[Current Month Low]])-1</f>
        <v>2.2132169576059901E-2</v>
      </c>
      <c r="AH114" s="2">
        <f>(Table2[[#This Row],[Current Month High]]/Table2[[#This Row],[Close Price]])-1</f>
        <v>3.1629852306887862E-2</v>
      </c>
      <c r="AI114">
        <v>8.4825513004835802</v>
      </c>
      <c r="AJ114">
        <v>179.063829787234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0.21</v>
      </c>
      <c r="AM114" t="s">
        <v>10474</v>
      </c>
      <c r="AN114">
        <v>-5.86</v>
      </c>
      <c r="AO114" t="s">
        <v>10475</v>
      </c>
      <c r="AP114">
        <v>7.1565781807968007E-2</v>
      </c>
      <c r="AQ114">
        <f>(Table2[[#This Row],[Sharpe Ratio]]-AVERAGE(Table2[Sharpe Ratio]))/_xlfn.STDEV.P(Table2[Sharpe Ratio])</f>
        <v>0.19265343819046166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1.8680045197344803</v>
      </c>
      <c r="AS114">
        <f>_xlfn.RANK.AVG(Table2[[#This Row],[1Y Return vs Nifty Z-Score]],Table2[1Y Return vs Nifty Z-Score])</f>
        <v>80</v>
      </c>
      <c r="AT114">
        <f>_xlfn.RANK.AVG(Table2[[#This Row],[6M Return vs Nifty Z-Score]],Table2[6M Return vs Nifty Z-Score])</f>
        <v>90</v>
      </c>
      <c r="AU114">
        <f>_xlfn.RANK.AVG(Table2[[#This Row],[Sharpe Ratio Z-Score]],Table2[Sharpe Ratio Z-Score])</f>
        <v>270</v>
      </c>
      <c r="AV114">
        <f>(Table2[[#This Row],[Rank 1Y]]+Table2[[#This Row],[Rank 6M]]+Table2[[#This Row],[Rank Sharpe]])/3</f>
        <v>146.66666666666666</v>
      </c>
    </row>
    <row r="115" spans="1:48" x14ac:dyDescent="0.3">
      <c r="A115" t="s">
        <v>1523</v>
      </c>
      <c r="B115" t="s">
        <v>1524</v>
      </c>
      <c r="C115" t="s">
        <v>10436</v>
      </c>
      <c r="D115" t="s">
        <v>150</v>
      </c>
      <c r="E115">
        <v>6291.0758913600002</v>
      </c>
      <c r="F115">
        <v>402.8</v>
      </c>
      <c r="G115">
        <v>42.911908620179197</v>
      </c>
      <c r="H115">
        <f>(Table2[[#This Row],[1Y Return vs Nifty]]-AVERAGE(Table2[1Y Return vs Nifty]))/_xlfn.STDEV.P(Table2[1Y Return vs Nifty])</f>
        <v>-5.3628565559726261E-2</v>
      </c>
      <c r="I115">
        <v>17.065529369537099</v>
      </c>
      <c r="J115">
        <f>(Table2[[#This Row],[1M Return vs Nifty]]-AVERAGE(Table2[1M Return vs Nifty]))/_xlfn.STDEV.P(Table2[1M Return vs Nifty])</f>
        <v>1.0716713308971313</v>
      </c>
      <c r="K115">
        <v>31.402953350346699</v>
      </c>
      <c r="L115">
        <f>(Table2[[#This Row],[6M Return vs Nifty]]-AVERAGE(Table2[6M Return vs Nifty]))/_xlfn.STDEV.P(Table2[6M Return vs Nifty])</f>
        <v>0.57303679560629439</v>
      </c>
      <c r="M115">
        <v>14.578206156717201</v>
      </c>
      <c r="N115">
        <f>(Table2[[#This Row],[1W Return vs Nifty]]-AVERAGE(Table2[1W Return vs Nifty]))/_xlfn.STDEV.P(Table2[1W Return vs Nifty])</f>
        <v>2.2785512046857597</v>
      </c>
      <c r="O115">
        <v>368.9</v>
      </c>
      <c r="P115">
        <v>346.725330011751</v>
      </c>
      <c r="Q115">
        <v>296.07661180076099</v>
      </c>
      <c r="R115">
        <v>70.172409931473197</v>
      </c>
      <c r="S115" s="2">
        <f>(Table2[[#This Row],[Close Price]]-Table2[[#This Row],[20D EMA]])/Table2[[#This Row],[20D EMA]]</f>
        <v>9.1894822445107174E-2</v>
      </c>
      <c r="T115" s="2">
        <f>(Table2[[#This Row],[Close Price]]-Table2[[#This Row],[50D EMA]])/Table2[[#This Row],[50D EMA]]</f>
        <v>0.16172648818691315</v>
      </c>
      <c r="U115" s="2">
        <f>(Table2[[#This Row],[Close Price]]-Table2[[#This Row],[200D EMA]])/Table2[[#This Row],[200D EMA]]</f>
        <v>0.36045869192483349</v>
      </c>
      <c r="V115">
        <v>0.98517746409159901</v>
      </c>
      <c r="W115">
        <v>397.3</v>
      </c>
      <c r="X115">
        <v>413.35</v>
      </c>
      <c r="Y115">
        <v>398.65</v>
      </c>
      <c r="Z115">
        <v>423.5</v>
      </c>
      <c r="AA115">
        <v>348.85</v>
      </c>
      <c r="AB115">
        <v>423.5</v>
      </c>
      <c r="AC115" s="2">
        <f>(Table2[[#This Row],[Close Price]]/Table2[[#This Row],[Day Low]])-1</f>
        <v>1.3843443241882802E-2</v>
      </c>
      <c r="AD115" s="2">
        <f>(Table2[[#This Row],[Day High]]/Table2[[#This Row],[Close Price]])-1</f>
        <v>2.6191658391261141E-2</v>
      </c>
      <c r="AE115" s="2">
        <f>(Table2[[#This Row],[Close Price]]/Table2[[#This Row],[Current Week Low]])-1</f>
        <v>1.0410134202935017E-2</v>
      </c>
      <c r="AF115" s="2">
        <f>(Table2[[#This Row],[Current Week High]]/Table2[[#This Row],[Close Price]])-1</f>
        <v>5.1390268123137961E-2</v>
      </c>
      <c r="AG115" s="2">
        <f>(Table2[[#This Row],[Close Price]]/Table2[[#This Row],[Current Month Low]])-1</f>
        <v>0.15465099613014188</v>
      </c>
      <c r="AH115" s="2">
        <f>(Table2[[#This Row],[Current Month High]]/Table2[[#This Row],[Close Price]])-1</f>
        <v>5.1390268123137961E-2</v>
      </c>
      <c r="AI115">
        <v>5.1390268123137899</v>
      </c>
      <c r="AJ115">
        <v>78.190665781906603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0.24</v>
      </c>
      <c r="AM115" t="s">
        <v>10474</v>
      </c>
      <c r="AN115">
        <v>3.63</v>
      </c>
      <c r="AO115" t="s">
        <v>10474</v>
      </c>
      <c r="AP115">
        <v>0.21514815098401799</v>
      </c>
      <c r="AQ115">
        <f>(Table2[[#This Row],[Sharpe Ratio]]-AVERAGE(Table2[Sharpe Ratio]))/_xlfn.STDEV.P(Table2[Sharpe Ratio])</f>
        <v>1.8114432818350601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5.6810740474645192</v>
      </c>
      <c r="AS115">
        <f>_xlfn.RANK.AVG(Table2[[#This Row],[1Y Return vs Nifty Z-Score]],Table2[1Y Return vs Nifty Z-Score])</f>
        <v>287</v>
      </c>
      <c r="AT115">
        <f>_xlfn.RANK.AVG(Table2[[#This Row],[6M Return vs Nifty Z-Score]],Table2[6M Return vs Nifty Z-Score])</f>
        <v>144</v>
      </c>
      <c r="AU115">
        <f>_xlfn.RANK.AVG(Table2[[#This Row],[Sharpe Ratio Z-Score]],Table2[Sharpe Ratio Z-Score])</f>
        <v>24</v>
      </c>
      <c r="AV115">
        <f>(Table2[[#This Row],[Rank 1Y]]+Table2[[#This Row],[Rank 6M]]+Table2[[#This Row],[Rank Sharpe]])/3</f>
        <v>151.66666666666666</v>
      </c>
    </row>
    <row r="116" spans="1:48" x14ac:dyDescent="0.3">
      <c r="A116" t="s">
        <v>573</v>
      </c>
      <c r="B116" t="s">
        <v>574</v>
      </c>
      <c r="C116" t="s">
        <v>10431</v>
      </c>
      <c r="D116" t="s">
        <v>403</v>
      </c>
      <c r="E116">
        <v>32768.738644620003</v>
      </c>
      <c r="F116">
        <v>548.85</v>
      </c>
      <c r="G116">
        <v>173.717933261436</v>
      </c>
      <c r="H116">
        <f>(Table2[[#This Row],[1Y Return vs Nifty]]-AVERAGE(Table2[1Y Return vs Nifty]))/_xlfn.STDEV.P(Table2[1Y Return vs Nifty])</f>
        <v>1.443176378734909</v>
      </c>
      <c r="I116">
        <v>-27.529030078024199</v>
      </c>
      <c r="J116">
        <f>(Table2[[#This Row],[1M Return vs Nifty]]-AVERAGE(Table2[1M Return vs Nifty]))/_xlfn.STDEV.P(Table2[1M Return vs Nifty])</f>
        <v>-2.6964133866323503</v>
      </c>
      <c r="K116">
        <v>52.111231572640499</v>
      </c>
      <c r="L116">
        <f>(Table2[[#This Row],[6M Return vs Nifty]]-AVERAGE(Table2[6M Return vs Nifty]))/_xlfn.STDEV.P(Table2[6M Return vs Nifty])</f>
        <v>1.1557311831091435</v>
      </c>
      <c r="M116">
        <v>-10.979129799162299</v>
      </c>
      <c r="N116">
        <f>(Table2[[#This Row],[1W Return vs Nifty]]-AVERAGE(Table2[1W Return vs Nifty]))/_xlfn.STDEV.P(Table2[1W Return vs Nifty])</f>
        <v>-2.4070303526368875</v>
      </c>
      <c r="O116">
        <v>598.6</v>
      </c>
      <c r="P116">
        <v>582.80835655135502</v>
      </c>
      <c r="Q116">
        <v>444.29890904464702</v>
      </c>
      <c r="R116">
        <v>21.9469756446424</v>
      </c>
      <c r="S116" s="2">
        <f>(Table2[[#This Row],[Close Price]]-Table2[[#This Row],[20D EMA]])/Table2[[#This Row],[20D EMA]]</f>
        <v>-8.3110591379886398E-2</v>
      </c>
      <c r="T116" s="2">
        <f>(Table2[[#This Row],[Close Price]]-Table2[[#This Row],[50D EMA]])/Table2[[#This Row],[50D EMA]]</f>
        <v>-5.8266763284412007E-2</v>
      </c>
      <c r="U116" s="2">
        <f>(Table2[[#This Row],[Close Price]]-Table2[[#This Row],[200D EMA]])/Table2[[#This Row],[200D EMA]]</f>
        <v>0.2353170102986834</v>
      </c>
      <c r="V116">
        <v>0.81874265818766701</v>
      </c>
      <c r="W116">
        <v>550.29999999999995</v>
      </c>
      <c r="X116">
        <v>558</v>
      </c>
      <c r="Y116">
        <v>544.25</v>
      </c>
      <c r="Z116">
        <v>561</v>
      </c>
      <c r="AA116">
        <v>544.25</v>
      </c>
      <c r="AB116">
        <v>614.54999999999995</v>
      </c>
      <c r="AC116" s="2">
        <f>(Table2[[#This Row],[Close Price]]/Table2[[#This Row],[Day Low]])-1</f>
        <v>-2.6349264037796027E-3</v>
      </c>
      <c r="AD116" s="2">
        <f>(Table2[[#This Row],[Day High]]/Table2[[#This Row],[Close Price]])-1</f>
        <v>1.667122164525825E-2</v>
      </c>
      <c r="AE116" s="2">
        <f>(Table2[[#This Row],[Close Price]]/Table2[[#This Row],[Current Week Low]])-1</f>
        <v>8.45199816260922E-3</v>
      </c>
      <c r="AF116" s="2">
        <f>(Table2[[#This Row],[Current Week High]]/Table2[[#This Row],[Close Price]])-1</f>
        <v>2.2137195955179045E-2</v>
      </c>
      <c r="AG116" s="2">
        <f>(Table2[[#This Row],[Close Price]]/Table2[[#This Row],[Current Month Low]])-1</f>
        <v>8.45199816260922E-3</v>
      </c>
      <c r="AH116" s="2">
        <f>(Table2[[#This Row],[Current Month High]]/Table2[[#This Row],[Close Price]])-1</f>
        <v>0.11970483738726423</v>
      </c>
      <c r="AI116">
        <v>31.5477817254258</v>
      </c>
      <c r="AJ116">
        <v>204.07202216066401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-7.0000000000000007E-2</v>
      </c>
      <c r="AM116" t="s">
        <v>10475</v>
      </c>
      <c r="AN116">
        <v>-20.45</v>
      </c>
      <c r="AO116" t="s">
        <v>10475</v>
      </c>
      <c r="AP116">
        <v>5.5936458178136E-2</v>
      </c>
      <c r="AQ116">
        <f>(Table2[[#This Row],[Sharpe Ratio]]-AVERAGE(Table2[Sharpe Ratio]))/_xlfn.STDEV.P(Table2[Sharpe Ratio])</f>
        <v>1.6443848529875373E-2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-2.4880923288953101</v>
      </c>
      <c r="AS116">
        <f>_xlfn.RANK.AVG(Table2[[#This Row],[1Y Return vs Nifty Z-Score]],Table2[1Y Return vs Nifty Z-Score])</f>
        <v>53</v>
      </c>
      <c r="AT116">
        <f>_xlfn.RANK.AVG(Table2[[#This Row],[6M Return vs Nifty Z-Score]],Table2[6M Return vs Nifty Z-Score])</f>
        <v>75</v>
      </c>
      <c r="AU116">
        <f>_xlfn.RANK.AVG(Table2[[#This Row],[Sharpe Ratio Z-Score]],Table2[Sharpe Ratio Z-Score])</f>
        <v>332</v>
      </c>
      <c r="AV116">
        <f>(Table2[[#This Row],[Rank 1Y]]+Table2[[#This Row],[Rank 6M]]+Table2[[#This Row],[Rank Sharpe]])/3</f>
        <v>153.33333333333334</v>
      </c>
    </row>
    <row r="117" spans="1:48" x14ac:dyDescent="0.3">
      <c r="A117" t="s">
        <v>928</v>
      </c>
      <c r="B117" t="s">
        <v>929</v>
      </c>
      <c r="C117" t="s">
        <v>10434</v>
      </c>
      <c r="D117" t="s">
        <v>330</v>
      </c>
      <c r="E117">
        <v>15962.023953925</v>
      </c>
      <c r="F117">
        <v>684.25</v>
      </c>
      <c r="G117">
        <v>111.234576486243</v>
      </c>
      <c r="H117">
        <f>(Table2[[#This Row],[1Y Return vs Nifty]]-AVERAGE(Table2[1Y Return vs Nifty]))/_xlfn.STDEV.P(Table2[1Y Return vs Nifty])</f>
        <v>0.72818333759835996</v>
      </c>
      <c r="I117">
        <v>-11.7468812805438</v>
      </c>
      <c r="J117">
        <f>(Table2[[#This Row],[1M Return vs Nifty]]-AVERAGE(Table2[1M Return vs Nifty]))/_xlfn.STDEV.P(Table2[1M Return vs Nifty])</f>
        <v>-1.3628768649072933</v>
      </c>
      <c r="K117">
        <v>40.733894651117701</v>
      </c>
      <c r="L117">
        <f>(Table2[[#This Row],[6M Return vs Nifty]]-AVERAGE(Table2[6M Return vs Nifty]))/_xlfn.STDEV.P(Table2[6M Return vs Nifty])</f>
        <v>0.83559300948912807</v>
      </c>
      <c r="M117">
        <v>-5.4292683212796602</v>
      </c>
      <c r="N117">
        <f>(Table2[[#This Row],[1W Return vs Nifty]]-AVERAGE(Table2[1W Return vs Nifty]))/_xlfn.STDEV.P(Table2[1W Return vs Nifty])</f>
        <v>-1.3895405551339528</v>
      </c>
      <c r="O117">
        <v>717.91</v>
      </c>
      <c r="P117">
        <v>701.89514095987795</v>
      </c>
      <c r="Q117">
        <v>559.09136584175997</v>
      </c>
      <c r="R117">
        <v>34.851350848331997</v>
      </c>
      <c r="S117" s="2">
        <f>(Table2[[#This Row],[Close Price]]-Table2[[#This Row],[20D EMA]])/Table2[[#This Row],[20D EMA]]</f>
        <v>-4.6886099928960409E-2</v>
      </c>
      <c r="T117" s="2">
        <f>(Table2[[#This Row],[Close Price]]-Table2[[#This Row],[50D EMA]])/Table2[[#This Row],[50D EMA]]</f>
        <v>-2.5139283534214678E-2</v>
      </c>
      <c r="U117" s="2">
        <f>(Table2[[#This Row],[Close Price]]-Table2[[#This Row],[200D EMA]])/Table2[[#This Row],[200D EMA]]</f>
        <v>0.22386078878145968</v>
      </c>
      <c r="V117">
        <v>0.46211133171424001</v>
      </c>
      <c r="W117">
        <v>675.75</v>
      </c>
      <c r="X117">
        <v>699</v>
      </c>
      <c r="Y117">
        <v>674</v>
      </c>
      <c r="Z117">
        <v>698.9</v>
      </c>
      <c r="AA117">
        <v>674</v>
      </c>
      <c r="AB117">
        <v>734</v>
      </c>
      <c r="AC117" s="2">
        <f>(Table2[[#This Row],[Close Price]]/Table2[[#This Row],[Day Low]])-1</f>
        <v>1.2578616352201255E-2</v>
      </c>
      <c r="AD117" s="2">
        <f>(Table2[[#This Row],[Day High]]/Table2[[#This Row],[Close Price]])-1</f>
        <v>2.1556448666423034E-2</v>
      </c>
      <c r="AE117" s="2">
        <f>(Table2[[#This Row],[Close Price]]/Table2[[#This Row],[Current Week Low]])-1</f>
        <v>1.5207715133531252E-2</v>
      </c>
      <c r="AF117" s="2">
        <f>(Table2[[#This Row],[Current Week High]]/Table2[[#This Row],[Close Price]])-1</f>
        <v>2.141030325173543E-2</v>
      </c>
      <c r="AG117" s="2">
        <f>(Table2[[#This Row],[Close Price]]/Table2[[#This Row],[Current Month Low]])-1</f>
        <v>1.5207715133531252E-2</v>
      </c>
      <c r="AH117" s="2">
        <f>(Table2[[#This Row],[Current Month High]]/Table2[[#This Row],[Close Price]])-1</f>
        <v>7.2707343807087987E-2</v>
      </c>
      <c r="AI117">
        <v>21.008403361344499</v>
      </c>
      <c r="AJ117">
        <v>170.45454545454501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0.14000000000000001</v>
      </c>
      <c r="AM117" t="s">
        <v>10474</v>
      </c>
      <c r="AN117">
        <v>-7.2</v>
      </c>
      <c r="AO117" t="s">
        <v>10475</v>
      </c>
      <c r="AP117">
        <v>7.9741853446359007E-2</v>
      </c>
      <c r="AQ117">
        <f>(Table2[[#This Row],[Sharpe Ratio]]-AVERAGE(Table2[Sharpe Ratio]))/_xlfn.STDEV.P(Table2[Sharpe Ratio])</f>
        <v>0.28483287362594895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-0.9038081993278092</v>
      </c>
      <c r="AS117">
        <f>_xlfn.RANK.AVG(Table2[[#This Row],[1Y Return vs Nifty Z-Score]],Table2[1Y Return vs Nifty Z-Score])</f>
        <v>110</v>
      </c>
      <c r="AT117">
        <f>_xlfn.RANK.AVG(Table2[[#This Row],[6M Return vs Nifty Z-Score]],Table2[6M Return vs Nifty Z-Score])</f>
        <v>105</v>
      </c>
      <c r="AU117">
        <f>_xlfn.RANK.AVG(Table2[[#This Row],[Sharpe Ratio Z-Score]],Table2[Sharpe Ratio Z-Score])</f>
        <v>250</v>
      </c>
      <c r="AV117">
        <f>(Table2[[#This Row],[Rank 1Y]]+Table2[[#This Row],[Rank 6M]]+Table2[[#This Row],[Rank Sharpe]])/3</f>
        <v>155</v>
      </c>
    </row>
    <row r="118" spans="1:48" x14ac:dyDescent="0.3">
      <c r="A118" t="s">
        <v>1529</v>
      </c>
      <c r="B118" t="s">
        <v>1530</v>
      </c>
      <c r="C118" t="s">
        <v>10429</v>
      </c>
      <c r="D118" t="s">
        <v>242</v>
      </c>
      <c r="E118">
        <v>6237.5529790199998</v>
      </c>
      <c r="F118">
        <v>1267.9000000000001</v>
      </c>
      <c r="G118">
        <v>141.234091045996</v>
      </c>
      <c r="H118">
        <f>(Table2[[#This Row],[1Y Return vs Nifty]]-AVERAGE(Table2[1Y Return vs Nifty]))/_xlfn.STDEV.P(Table2[1Y Return vs Nifty])</f>
        <v>1.0714658572118674</v>
      </c>
      <c r="I118">
        <v>28.051512808401299</v>
      </c>
      <c r="J118">
        <f>(Table2[[#This Row],[1M Return vs Nifty]]-AVERAGE(Table2[1M Return vs Nifty]))/_xlfn.STDEV.P(Table2[1M Return vs Nifty])</f>
        <v>1.9999486099157486</v>
      </c>
      <c r="K118">
        <v>65.365064776598004</v>
      </c>
      <c r="L118">
        <f>(Table2[[#This Row],[6M Return vs Nifty]]-AVERAGE(Table2[6M Return vs Nifty]))/_xlfn.STDEV.P(Table2[6M Return vs Nifty])</f>
        <v>1.5286706490532846</v>
      </c>
      <c r="M118">
        <v>3.4313871163053502</v>
      </c>
      <c r="N118">
        <f>(Table2[[#This Row],[1W Return vs Nifty]]-AVERAGE(Table2[1W Return vs Nifty]))/_xlfn.STDEV.P(Table2[1W Return vs Nifty])</f>
        <v>0.23493719856509171</v>
      </c>
      <c r="O118">
        <v>1156.26</v>
      </c>
      <c r="P118">
        <v>1062.0344413421401</v>
      </c>
      <c r="Q118">
        <v>868.42772179127303</v>
      </c>
      <c r="R118">
        <v>68.727788731743104</v>
      </c>
      <c r="S118" s="2">
        <f>(Table2[[#This Row],[Close Price]]-Table2[[#This Row],[20D EMA]])/Table2[[#This Row],[20D EMA]]</f>
        <v>9.6552678463321481E-2</v>
      </c>
      <c r="T118" s="2">
        <f>(Table2[[#This Row],[Close Price]]-Table2[[#This Row],[50D EMA]])/Table2[[#This Row],[50D EMA]]</f>
        <v>0.19384075567050213</v>
      </c>
      <c r="U118" s="2">
        <f>(Table2[[#This Row],[Close Price]]-Table2[[#This Row],[200D EMA]])/Table2[[#This Row],[200D EMA]]</f>
        <v>0.45999484837350735</v>
      </c>
      <c r="V118">
        <v>2.9013146214477601</v>
      </c>
      <c r="W118">
        <v>1181.0999999999999</v>
      </c>
      <c r="X118">
        <v>1290.05</v>
      </c>
      <c r="Y118">
        <v>1257</v>
      </c>
      <c r="Z118">
        <v>1302</v>
      </c>
      <c r="AA118">
        <v>1214.8</v>
      </c>
      <c r="AB118">
        <v>1349</v>
      </c>
      <c r="AC118" s="2">
        <f>(Table2[[#This Row],[Close Price]]/Table2[[#This Row],[Day Low]])-1</f>
        <v>7.3490813648294129E-2</v>
      </c>
      <c r="AD118" s="2">
        <f>(Table2[[#This Row],[Day High]]/Table2[[#This Row],[Close Price]])-1</f>
        <v>1.7469832005678532E-2</v>
      </c>
      <c r="AE118" s="2">
        <f>(Table2[[#This Row],[Close Price]]/Table2[[#This Row],[Current Week Low]])-1</f>
        <v>8.6714399363565509E-3</v>
      </c>
      <c r="AF118" s="2">
        <f>(Table2[[#This Row],[Current Week High]]/Table2[[#This Row],[Close Price]])-1</f>
        <v>2.6894865525672218E-2</v>
      </c>
      <c r="AG118" s="2">
        <f>(Table2[[#This Row],[Close Price]]/Table2[[#This Row],[Current Month Low]])-1</f>
        <v>4.3710898913401408E-2</v>
      </c>
      <c r="AH118" s="2">
        <f>(Table2[[#This Row],[Current Month High]]/Table2[[#This Row],[Close Price]])-1</f>
        <v>6.3964035018534426E-2</v>
      </c>
      <c r="AI118">
        <v>6.39640350185344</v>
      </c>
      <c r="AJ118">
        <v>167.123143368798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0.09</v>
      </c>
      <c r="AM118" t="s">
        <v>10474</v>
      </c>
      <c r="AN118">
        <v>26.87</v>
      </c>
      <c r="AO118" t="s">
        <v>10474</v>
      </c>
      <c r="AP118">
        <v>5.5180388380857003E-2</v>
      </c>
      <c r="AQ118">
        <f>(Table2[[#This Row],[Sharpe Ratio]]-AVERAGE(Table2[Sharpe Ratio]))/_xlfn.STDEV.P(Table2[Sharpe Ratio])</f>
        <v>7.9196953490555527E-3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4.8429420100950482</v>
      </c>
      <c r="AS118">
        <f>_xlfn.RANK.AVG(Table2[[#This Row],[1Y Return vs Nifty Z-Score]],Table2[1Y Return vs Nifty Z-Score])</f>
        <v>79</v>
      </c>
      <c r="AT118">
        <f>_xlfn.RANK.AVG(Table2[[#This Row],[6M Return vs Nifty Z-Score]],Table2[6M Return vs Nifty Z-Score])</f>
        <v>53</v>
      </c>
      <c r="AU118">
        <f>_xlfn.RANK.AVG(Table2[[#This Row],[Sharpe Ratio Z-Score]],Table2[Sharpe Ratio Z-Score])</f>
        <v>334</v>
      </c>
      <c r="AV118">
        <f>(Table2[[#This Row],[Rank 1Y]]+Table2[[#This Row],[Rank 6M]]+Table2[[#This Row],[Rank Sharpe]])/3</f>
        <v>155.33333333333334</v>
      </c>
    </row>
    <row r="119" spans="1:48" x14ac:dyDescent="0.3">
      <c r="A119" t="s">
        <v>941</v>
      </c>
      <c r="B119" t="s">
        <v>942</v>
      </c>
      <c r="C119" t="s">
        <v>10434</v>
      </c>
      <c r="D119" t="s">
        <v>46</v>
      </c>
      <c r="E119">
        <v>15338.136359169999</v>
      </c>
      <c r="F119">
        <v>272.89999999999998</v>
      </c>
      <c r="G119">
        <v>100.936601902809</v>
      </c>
      <c r="H119">
        <f>(Table2[[#This Row],[1Y Return vs Nifty]]-AVERAGE(Table2[1Y Return vs Nifty]))/_xlfn.STDEV.P(Table2[1Y Return vs Nifty])</f>
        <v>0.61034427540700864</v>
      </c>
      <c r="I119">
        <v>8.8505564601837996</v>
      </c>
      <c r="J119">
        <f>(Table2[[#This Row],[1M Return vs Nifty]]-AVERAGE(Table2[1M Return vs Nifty]))/_xlfn.STDEV.P(Table2[1M Return vs Nifty])</f>
        <v>0.3775347757181865</v>
      </c>
      <c r="K119">
        <v>23.933098845382201</v>
      </c>
      <c r="L119">
        <f>(Table2[[#This Row],[6M Return vs Nifty]]-AVERAGE(Table2[6M Return vs Nifty]))/_xlfn.STDEV.P(Table2[6M Return vs Nifty])</f>
        <v>0.36284827830021604</v>
      </c>
      <c r="M119">
        <v>5.4958668466123104</v>
      </c>
      <c r="N119">
        <f>(Table2[[#This Row],[1W Return vs Nifty]]-AVERAGE(Table2[1W Return vs Nifty]))/_xlfn.STDEV.P(Table2[1W Return vs Nifty])</f>
        <v>0.6134308008126832</v>
      </c>
      <c r="O119">
        <v>257.82</v>
      </c>
      <c r="P119">
        <v>248.183338962958</v>
      </c>
      <c r="Q119">
        <v>205.78052315822501</v>
      </c>
      <c r="R119">
        <v>71.026993817392295</v>
      </c>
      <c r="S119" s="2">
        <f>(Table2[[#This Row],[Close Price]]-Table2[[#This Row],[20D EMA]])/Table2[[#This Row],[20D EMA]]</f>
        <v>5.8490419672639765E-2</v>
      </c>
      <c r="T119" s="2">
        <f>(Table2[[#This Row],[Close Price]]-Table2[[#This Row],[50D EMA]])/Table2[[#This Row],[50D EMA]]</f>
        <v>9.959033164885818E-2</v>
      </c>
      <c r="U119" s="2">
        <f>(Table2[[#This Row],[Close Price]]-Table2[[#This Row],[200D EMA]])/Table2[[#This Row],[200D EMA]]</f>
        <v>0.32617021189204909</v>
      </c>
      <c r="V119">
        <v>0.78704865211187902</v>
      </c>
      <c r="W119">
        <v>265</v>
      </c>
      <c r="X119">
        <v>276.35000000000002</v>
      </c>
      <c r="Y119">
        <v>266.14999999999998</v>
      </c>
      <c r="Z119">
        <v>282</v>
      </c>
      <c r="AA119">
        <v>248.4</v>
      </c>
      <c r="AB119">
        <v>282</v>
      </c>
      <c r="AC119" s="2">
        <f>(Table2[[#This Row],[Close Price]]/Table2[[#This Row],[Day Low]])-1</f>
        <v>2.9811320754716819E-2</v>
      </c>
      <c r="AD119" s="2">
        <f>(Table2[[#This Row],[Day High]]/Table2[[#This Row],[Close Price]])-1</f>
        <v>1.2641993404177487E-2</v>
      </c>
      <c r="AE119" s="2">
        <f>(Table2[[#This Row],[Close Price]]/Table2[[#This Row],[Current Week Low]])-1</f>
        <v>2.5361638173962087E-2</v>
      </c>
      <c r="AF119" s="2">
        <f>(Table2[[#This Row],[Current Week High]]/Table2[[#This Row],[Close Price]])-1</f>
        <v>3.3345547819714216E-2</v>
      </c>
      <c r="AG119" s="2">
        <f>(Table2[[#This Row],[Close Price]]/Table2[[#This Row],[Current Month Low]])-1</f>
        <v>9.8631239935587756E-2</v>
      </c>
      <c r="AH119" s="2">
        <f>(Table2[[#This Row],[Current Month High]]/Table2[[#This Row],[Close Price]])-1</f>
        <v>3.3345547819714216E-2</v>
      </c>
      <c r="AI119">
        <v>6.2293880542323201</v>
      </c>
      <c r="AJ119">
        <v>134.34950622584699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0.18</v>
      </c>
      <c r="AM119" t="s">
        <v>10474</v>
      </c>
      <c r="AN119">
        <v>5.91</v>
      </c>
      <c r="AO119" t="s">
        <v>10474</v>
      </c>
      <c r="AP119">
        <v>0.125853906772361</v>
      </c>
      <c r="AQ119">
        <f>(Table2[[#This Row],[Sharpe Ratio]]-AVERAGE(Table2[Sharpe Ratio]))/_xlfn.STDEV.P(Table2[Sharpe Ratio])</f>
        <v>0.80471371987528983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2.768871850113384</v>
      </c>
      <c r="AS119">
        <f>_xlfn.RANK.AVG(Table2[[#This Row],[1Y Return vs Nifty Z-Score]],Table2[1Y Return vs Nifty Z-Score])</f>
        <v>130</v>
      </c>
      <c r="AT119">
        <f>_xlfn.RANK.AVG(Table2[[#This Row],[6M Return vs Nifty Z-Score]],Table2[6M Return vs Nifty Z-Score])</f>
        <v>186</v>
      </c>
      <c r="AU119">
        <f>_xlfn.RANK.AVG(Table2[[#This Row],[Sharpe Ratio Z-Score]],Table2[Sharpe Ratio Z-Score])</f>
        <v>153</v>
      </c>
      <c r="AV119">
        <f>(Table2[[#This Row],[Rank 1Y]]+Table2[[#This Row],[Rank 6M]]+Table2[[#This Row],[Rank Sharpe]])/3</f>
        <v>156.33333333333334</v>
      </c>
    </row>
    <row r="120" spans="1:48" x14ac:dyDescent="0.3">
      <c r="A120" t="s">
        <v>537</v>
      </c>
      <c r="B120" t="s">
        <v>538</v>
      </c>
      <c r="C120" t="s">
        <v>10431</v>
      </c>
      <c r="D120" t="s">
        <v>539</v>
      </c>
      <c r="E120">
        <v>35611.748537120002</v>
      </c>
      <c r="F120">
        <v>981.4</v>
      </c>
      <c r="G120">
        <v>77.170062390528102</v>
      </c>
      <c r="H120">
        <f>(Table2[[#This Row],[1Y Return vs Nifty]]-AVERAGE(Table2[1Y Return vs Nifty]))/_xlfn.STDEV.P(Table2[1Y Return vs Nifty])</f>
        <v>0.33838528920343502</v>
      </c>
      <c r="I120">
        <v>15.0722404276713</v>
      </c>
      <c r="J120">
        <f>(Table2[[#This Row],[1M Return vs Nifty]]-AVERAGE(Table2[1M Return vs Nifty]))/_xlfn.STDEV.P(Table2[1M Return vs Nifty])</f>
        <v>0.90324536834676539</v>
      </c>
      <c r="K120">
        <v>32.8446475500254</v>
      </c>
      <c r="L120">
        <f>(Table2[[#This Row],[6M Return vs Nifty]]-AVERAGE(Table2[6M Return vs Nifty]))/_xlfn.STDEV.P(Table2[6M Return vs Nifty])</f>
        <v>0.61360352499009241</v>
      </c>
      <c r="M120">
        <v>-3.5746151606563399</v>
      </c>
      <c r="N120">
        <f>(Table2[[#This Row],[1W Return vs Nifty]]-AVERAGE(Table2[1W Return vs Nifty]))/_xlfn.STDEV.P(Table2[1W Return vs Nifty])</f>
        <v>-1.0495157317466932</v>
      </c>
      <c r="O120">
        <v>894.54</v>
      </c>
      <c r="P120">
        <v>833.10655047720797</v>
      </c>
      <c r="Q120">
        <v>700.22539920618601</v>
      </c>
      <c r="R120">
        <v>72.933148038482699</v>
      </c>
      <c r="S120" s="2">
        <f>(Table2[[#This Row],[Close Price]]-Table2[[#This Row],[20D EMA]])/Table2[[#This Row],[20D EMA]]</f>
        <v>9.7100185570237238E-2</v>
      </c>
      <c r="T120" s="2">
        <f>(Table2[[#This Row],[Close Price]]-Table2[[#This Row],[50D EMA]])/Table2[[#This Row],[50D EMA]]</f>
        <v>0.17800058040336941</v>
      </c>
      <c r="U120" s="2">
        <f>(Table2[[#This Row],[Close Price]]-Table2[[#This Row],[200D EMA]])/Table2[[#This Row],[200D EMA]]</f>
        <v>0.40154870290704814</v>
      </c>
      <c r="V120">
        <v>1.5036088304263899</v>
      </c>
      <c r="W120">
        <v>971.1</v>
      </c>
      <c r="X120">
        <v>1011.8</v>
      </c>
      <c r="Y120">
        <v>970</v>
      </c>
      <c r="Z120">
        <v>1034.95</v>
      </c>
      <c r="AA120">
        <v>920.2</v>
      </c>
      <c r="AB120">
        <v>1034.95</v>
      </c>
      <c r="AC120" s="2">
        <f>(Table2[[#This Row],[Close Price]]/Table2[[#This Row],[Day Low]])-1</f>
        <v>1.0606528678817728E-2</v>
      </c>
      <c r="AD120" s="2">
        <f>(Table2[[#This Row],[Day High]]/Table2[[#This Row],[Close Price]])-1</f>
        <v>3.0976156511106634E-2</v>
      </c>
      <c r="AE120" s="2">
        <f>(Table2[[#This Row],[Close Price]]/Table2[[#This Row],[Current Week Low]])-1</f>
        <v>1.1752577319587676E-2</v>
      </c>
      <c r="AF120" s="2">
        <f>(Table2[[#This Row],[Current Week High]]/Table2[[#This Row],[Close Price]])-1</f>
        <v>5.4564907275321151E-2</v>
      </c>
      <c r="AG120" s="2">
        <f>(Table2[[#This Row],[Close Price]]/Table2[[#This Row],[Current Month Low]])-1</f>
        <v>6.6507281025863785E-2</v>
      </c>
      <c r="AH120" s="2">
        <f>(Table2[[#This Row],[Current Month High]]/Table2[[#This Row],[Close Price]])-1</f>
        <v>5.4564907275321151E-2</v>
      </c>
      <c r="AI120">
        <v>8.5184430405543097</v>
      </c>
      <c r="AJ120">
        <v>106.610526315789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0.09</v>
      </c>
      <c r="AM120" t="s">
        <v>10474</v>
      </c>
      <c r="AN120">
        <v>16.66</v>
      </c>
      <c r="AO120" t="s">
        <v>10474</v>
      </c>
      <c r="AP120">
        <v>0.12139174181252101</v>
      </c>
      <c r="AQ120">
        <f>(Table2[[#This Row],[Sharpe Ratio]]-AVERAGE(Table2[Sharpe Ratio]))/_xlfn.STDEV.P(Table2[Sharpe Ratio])</f>
        <v>0.75440596023107398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1.5601244110246737</v>
      </c>
      <c r="AS120">
        <f>_xlfn.RANK.AVG(Table2[[#This Row],[1Y Return vs Nifty Z-Score]],Table2[1Y Return vs Nifty Z-Score])</f>
        <v>176</v>
      </c>
      <c r="AT120">
        <f>_xlfn.RANK.AVG(Table2[[#This Row],[6M Return vs Nifty Z-Score]],Table2[6M Return vs Nifty Z-Score])</f>
        <v>138</v>
      </c>
      <c r="AU120">
        <f>_xlfn.RANK.AVG(Table2[[#This Row],[Sharpe Ratio Z-Score]],Table2[Sharpe Ratio Z-Score])</f>
        <v>164</v>
      </c>
      <c r="AV120">
        <f>(Table2[[#This Row],[Rank 1Y]]+Table2[[#This Row],[Rank 6M]]+Table2[[#This Row],[Rank Sharpe]])/3</f>
        <v>159.33333333333334</v>
      </c>
    </row>
    <row r="121" spans="1:48" x14ac:dyDescent="0.3">
      <c r="A121" t="s">
        <v>869</v>
      </c>
      <c r="B121" t="s">
        <v>870</v>
      </c>
      <c r="C121" t="s">
        <v>10435</v>
      </c>
      <c r="D121" t="s">
        <v>636</v>
      </c>
      <c r="E121">
        <v>17310.055422540001</v>
      </c>
      <c r="F121">
        <v>958.35</v>
      </c>
      <c r="G121">
        <v>93.203608485423899</v>
      </c>
      <c r="H121">
        <f>(Table2[[#This Row],[1Y Return vs Nifty]]-AVERAGE(Table2[1Y Return vs Nifty]))/_xlfn.STDEV.P(Table2[1Y Return vs Nifty])</f>
        <v>0.5218561280675843</v>
      </c>
      <c r="I121">
        <v>32.5798861546319</v>
      </c>
      <c r="J121">
        <f>(Table2[[#This Row],[1M Return vs Nifty]]-AVERAGE(Table2[1M Return vs Nifty]))/_xlfn.STDEV.P(Table2[1M Return vs Nifty])</f>
        <v>2.3825803616939916</v>
      </c>
      <c r="K121">
        <v>10.8947595870639</v>
      </c>
      <c r="L121">
        <f>(Table2[[#This Row],[6M Return vs Nifty]]-AVERAGE(Table2[6M Return vs Nifty]))/_xlfn.STDEV.P(Table2[6M Return vs Nifty])</f>
        <v>-4.0275684807623956E-3</v>
      </c>
      <c r="M121">
        <v>9.7541102102381796</v>
      </c>
      <c r="N121">
        <f>(Table2[[#This Row],[1W Return vs Nifty]]-AVERAGE(Table2[1W Return vs Nifty]))/_xlfn.STDEV.P(Table2[1W Return vs Nifty])</f>
        <v>1.3941204081192249</v>
      </c>
      <c r="O121">
        <v>876.54</v>
      </c>
      <c r="P121">
        <v>803.20415041886497</v>
      </c>
      <c r="Q121">
        <v>703.33432846045196</v>
      </c>
      <c r="R121">
        <v>70.445229754000493</v>
      </c>
      <c r="S121" s="2">
        <f>(Table2[[#This Row],[Close Price]]-Table2[[#This Row],[20D EMA]])/Table2[[#This Row],[20D EMA]]</f>
        <v>9.3332876993634128E-2</v>
      </c>
      <c r="T121" s="2">
        <f>(Table2[[#This Row],[Close Price]]-Table2[[#This Row],[50D EMA]])/Table2[[#This Row],[50D EMA]]</f>
        <v>0.19315867516400115</v>
      </c>
      <c r="U121" s="2">
        <f>(Table2[[#This Row],[Close Price]]-Table2[[#This Row],[200D EMA]])/Table2[[#This Row],[200D EMA]]</f>
        <v>0.36258101050997887</v>
      </c>
      <c r="V121">
        <v>1.52817151495959</v>
      </c>
      <c r="W121">
        <v>922.45</v>
      </c>
      <c r="X121">
        <v>971.4</v>
      </c>
      <c r="Y121">
        <v>942</v>
      </c>
      <c r="Z121">
        <v>997.85</v>
      </c>
      <c r="AA121">
        <v>883.95</v>
      </c>
      <c r="AB121">
        <v>998.45</v>
      </c>
      <c r="AC121" s="2">
        <f>(Table2[[#This Row],[Close Price]]/Table2[[#This Row],[Day Low]])-1</f>
        <v>3.8918098541926405E-2</v>
      </c>
      <c r="AD121" s="2">
        <f>(Table2[[#This Row],[Day High]]/Table2[[#This Row],[Close Price]])-1</f>
        <v>1.3617154484269811E-2</v>
      </c>
      <c r="AE121" s="2">
        <f>(Table2[[#This Row],[Close Price]]/Table2[[#This Row],[Current Week Low]])-1</f>
        <v>1.7356687898089307E-2</v>
      </c>
      <c r="AF121" s="2">
        <f>(Table2[[#This Row],[Current Week High]]/Table2[[#This Row],[Close Price]])-1</f>
        <v>4.1216674492617456E-2</v>
      </c>
      <c r="AG121" s="2">
        <f>(Table2[[#This Row],[Close Price]]/Table2[[#This Row],[Current Month Low]])-1</f>
        <v>8.4167656541659586E-2</v>
      </c>
      <c r="AH121" s="2">
        <f>(Table2[[#This Row],[Current Month High]]/Table2[[#This Row],[Close Price]])-1</f>
        <v>4.1842750560859843E-2</v>
      </c>
      <c r="AI121">
        <v>4.1842750560859798</v>
      </c>
      <c r="AJ121">
        <v>119.805045871559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10474</v>
      </c>
      <c r="AN121">
        <v>9.91</v>
      </c>
      <c r="AO121" t="s">
        <v>10474</v>
      </c>
      <c r="AP121">
        <v>0.21321503827691499</v>
      </c>
      <c r="AQ121">
        <f>(Table2[[#This Row],[Sharpe Ratio]]-AVERAGE(Table2[Sharpe Ratio]))/_xlfn.STDEV.P(Table2[Sharpe Ratio])</f>
        <v>1.7896488008355043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6.084178130235542</v>
      </c>
      <c r="AS121">
        <f>_xlfn.RANK.AVG(Table2[[#This Row],[1Y Return vs Nifty Z-Score]],Table2[1Y Return vs Nifty Z-Score])</f>
        <v>142</v>
      </c>
      <c r="AT121">
        <f>_xlfn.RANK.AVG(Table2[[#This Row],[6M Return vs Nifty Z-Score]],Table2[6M Return vs Nifty Z-Score])</f>
        <v>308</v>
      </c>
      <c r="AU121">
        <f>_xlfn.RANK.AVG(Table2[[#This Row],[Sharpe Ratio Z-Score]],Table2[Sharpe Ratio Z-Score])</f>
        <v>28</v>
      </c>
      <c r="AV121">
        <f>(Table2[[#This Row],[Rank 1Y]]+Table2[[#This Row],[Rank 6M]]+Table2[[#This Row],[Rank Sharpe]])/3</f>
        <v>159.33333333333334</v>
      </c>
    </row>
    <row r="122" spans="1:48" x14ac:dyDescent="0.3">
      <c r="A122" t="s">
        <v>1671</v>
      </c>
      <c r="B122" t="s">
        <v>1672</v>
      </c>
      <c r="C122" t="s">
        <v>10433</v>
      </c>
      <c r="D122" t="s">
        <v>120</v>
      </c>
      <c r="E122">
        <v>4836.0635400000001</v>
      </c>
      <c r="F122">
        <v>521.15</v>
      </c>
      <c r="G122">
        <v>107.04096633384999</v>
      </c>
      <c r="H122">
        <f>(Table2[[#This Row],[1Y Return vs Nifty]]-AVERAGE(Table2[1Y Return vs Nifty]))/_xlfn.STDEV.P(Table2[1Y Return vs Nifty])</f>
        <v>0.68019612578788624</v>
      </c>
      <c r="I122">
        <v>-30.247782377526299</v>
      </c>
      <c r="J122">
        <f>(Table2[[#This Row],[1M Return vs Nifty]]-AVERAGE(Table2[1M Return vs Nifty]))/_xlfn.STDEV.P(Table2[1M Return vs Nifty])</f>
        <v>-2.9261384723246637</v>
      </c>
      <c r="K122">
        <v>59.181702933417498</v>
      </c>
      <c r="L122">
        <f>(Table2[[#This Row],[6M Return vs Nifty]]-AVERAGE(Table2[6M Return vs Nifty]))/_xlfn.STDEV.P(Table2[6M Return vs Nifty])</f>
        <v>1.3546817638720108</v>
      </c>
      <c r="M122">
        <v>-4.0364309209795497</v>
      </c>
      <c r="N122">
        <f>(Table2[[#This Row],[1W Return vs Nifty]]-AVERAGE(Table2[1W Return vs Nifty]))/_xlfn.STDEV.P(Table2[1W Return vs Nifty])</f>
        <v>-1.1341832187330889</v>
      </c>
      <c r="O122">
        <v>546.32000000000005</v>
      </c>
      <c r="P122">
        <v>486.42096112517902</v>
      </c>
      <c r="Q122">
        <v>356.06894390297902</v>
      </c>
      <c r="R122">
        <v>30.228870733627399</v>
      </c>
      <c r="S122" s="2">
        <f>(Table2[[#This Row],[Close Price]]-Table2[[#This Row],[20D EMA]])/Table2[[#This Row],[20D EMA]]</f>
        <v>-4.6071899253185077E-2</v>
      </c>
      <c r="T122" s="2">
        <f>(Table2[[#This Row],[Close Price]]-Table2[[#This Row],[50D EMA]])/Table2[[#This Row],[50D EMA]]</f>
        <v>7.1397085344526393E-2</v>
      </c>
      <c r="U122" s="2">
        <f>(Table2[[#This Row],[Close Price]]-Table2[[#This Row],[200D EMA]])/Table2[[#This Row],[200D EMA]]</f>
        <v>0.46362104565345619</v>
      </c>
      <c r="V122">
        <v>0.40154943665403398</v>
      </c>
      <c r="W122">
        <v>523</v>
      </c>
      <c r="X122">
        <v>547.20000000000005</v>
      </c>
      <c r="Y122">
        <v>518.70000000000005</v>
      </c>
      <c r="Z122">
        <v>539.5</v>
      </c>
      <c r="AA122">
        <v>518.70000000000005</v>
      </c>
      <c r="AB122">
        <v>576.1</v>
      </c>
      <c r="AC122" s="2">
        <f>(Table2[[#This Row],[Close Price]]/Table2[[#This Row],[Day Low]])-1</f>
        <v>-3.5372848948375113E-3</v>
      </c>
      <c r="AD122" s="2">
        <f>(Table2[[#This Row],[Day High]]/Table2[[#This Row],[Close Price]])-1</f>
        <v>4.9985608749880228E-2</v>
      </c>
      <c r="AE122" s="2">
        <f>(Table2[[#This Row],[Close Price]]/Table2[[#This Row],[Current Week Low]])-1</f>
        <v>4.7233468286098645E-3</v>
      </c>
      <c r="AF122" s="2">
        <f>(Table2[[#This Row],[Current Week High]]/Table2[[#This Row],[Close Price]])-1</f>
        <v>3.5210591960088244E-2</v>
      </c>
      <c r="AG122" s="2">
        <f>(Table2[[#This Row],[Close Price]]/Table2[[#This Row],[Current Month Low]])-1</f>
        <v>4.7233468286098645E-3</v>
      </c>
      <c r="AH122" s="2">
        <f>(Table2[[#This Row],[Current Month High]]/Table2[[#This Row],[Close Price]])-1</f>
        <v>0.10543989254533259</v>
      </c>
      <c r="AI122">
        <v>39.566343663052798</v>
      </c>
      <c r="AJ122">
        <v>148.99665551839399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0.52</v>
      </c>
      <c r="AM122" t="s">
        <v>10474</v>
      </c>
      <c r="AN122">
        <v>-6.8</v>
      </c>
      <c r="AO122" t="s">
        <v>10475</v>
      </c>
      <c r="AP122">
        <v>6.5389864865273997E-2</v>
      </c>
      <c r="AQ122">
        <f>(Table2[[#This Row],[Sharpe Ratio]]-AVERAGE(Table2[Sharpe Ratio]))/_xlfn.STDEV.P(Table2[Sharpe Ratio])</f>
        <v>0.1230243348444411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-1.9024194665534144</v>
      </c>
      <c r="AS122">
        <f>_xlfn.RANK.AVG(Table2[[#This Row],[1Y Return vs Nifty Z-Score]],Table2[1Y Return vs Nifty Z-Score])</f>
        <v>116</v>
      </c>
      <c r="AT122">
        <f>_xlfn.RANK.AVG(Table2[[#This Row],[6M Return vs Nifty Z-Score]],Table2[6M Return vs Nifty Z-Score])</f>
        <v>64</v>
      </c>
      <c r="AU122">
        <f>_xlfn.RANK.AVG(Table2[[#This Row],[Sharpe Ratio Z-Score]],Table2[Sharpe Ratio Z-Score])</f>
        <v>299</v>
      </c>
      <c r="AV122">
        <f>(Table2[[#This Row],[Rank 1Y]]+Table2[[#This Row],[Rank 6M]]+Table2[[#This Row],[Rank Sharpe]])/3</f>
        <v>159.66666666666666</v>
      </c>
    </row>
    <row r="123" spans="1:48" x14ac:dyDescent="0.3">
      <c r="A123" t="s">
        <v>93</v>
      </c>
      <c r="B123" t="s">
        <v>94</v>
      </c>
      <c r="C123" t="s">
        <v>10439</v>
      </c>
      <c r="D123" t="s">
        <v>95</v>
      </c>
      <c r="E123">
        <v>289920.26318499999</v>
      </c>
      <c r="F123">
        <v>686.15</v>
      </c>
      <c r="G123">
        <v>86.126948623607703</v>
      </c>
      <c r="H123">
        <f>(Table2[[#This Row],[1Y Return vs Nifty]]-AVERAGE(Table2[1Y Return vs Nifty]))/_xlfn.STDEV.P(Table2[1Y Return vs Nifty])</f>
        <v>0.44087836347831488</v>
      </c>
      <c r="I123">
        <v>-1.8411990908442399</v>
      </c>
      <c r="J123">
        <f>(Table2[[#This Row],[1M Return vs Nifty]]-AVERAGE(Table2[1M Return vs Nifty]))/_xlfn.STDEV.P(Table2[1M Return vs Nifty])</f>
        <v>-0.52588127311090271</v>
      </c>
      <c r="K123">
        <v>104.41537279242699</v>
      </c>
      <c r="L123">
        <f>(Table2[[#This Row],[6M Return vs Nifty]]-AVERAGE(Table2[6M Return vs Nifty]))/_xlfn.STDEV.P(Table2[6M Return vs Nifty])</f>
        <v>2.6274773710232693</v>
      </c>
      <c r="M123">
        <v>2.13988114730068</v>
      </c>
      <c r="N123">
        <f>(Table2[[#This Row],[1W Return vs Nifty]]-AVERAGE(Table2[1W Return vs Nifty]))/_xlfn.STDEV.P(Table2[1W Return vs Nifty])</f>
        <v>-1.8424313614089478E-3</v>
      </c>
      <c r="O123">
        <v>666.99</v>
      </c>
      <c r="P123">
        <v>612.00563846437797</v>
      </c>
      <c r="Q123">
        <v>444.38149131533601</v>
      </c>
      <c r="R123">
        <v>59.339589696594999</v>
      </c>
      <c r="S123" s="2">
        <f>(Table2[[#This Row],[Close Price]]-Table2[[#This Row],[20D EMA]])/Table2[[#This Row],[20D EMA]]</f>
        <v>2.8726067857089265E-2</v>
      </c>
      <c r="T123" s="2">
        <f>(Table2[[#This Row],[Close Price]]-Table2[[#This Row],[50D EMA]])/Table2[[#This Row],[50D EMA]]</f>
        <v>0.12114980136729184</v>
      </c>
      <c r="U123" s="2">
        <f>(Table2[[#This Row],[Close Price]]-Table2[[#This Row],[200D EMA]])/Table2[[#This Row],[200D EMA]]</f>
        <v>0.54405620713195602</v>
      </c>
      <c r="V123">
        <v>0.20552164727300501</v>
      </c>
      <c r="W123">
        <v>681.2</v>
      </c>
      <c r="X123">
        <v>699.6</v>
      </c>
      <c r="Y123">
        <v>680.9</v>
      </c>
      <c r="Z123">
        <v>717</v>
      </c>
      <c r="AA123">
        <v>650</v>
      </c>
      <c r="AB123">
        <v>717</v>
      </c>
      <c r="AC123" s="2">
        <f>(Table2[[#This Row],[Close Price]]/Table2[[#This Row],[Day Low]])-1</f>
        <v>7.2665883734583936E-3</v>
      </c>
      <c r="AD123" s="2">
        <f>(Table2[[#This Row],[Day High]]/Table2[[#This Row],[Close Price]])-1</f>
        <v>1.9602127814617898E-2</v>
      </c>
      <c r="AE123" s="2">
        <f>(Table2[[#This Row],[Close Price]]/Table2[[#This Row],[Current Week Low]])-1</f>
        <v>7.7103833161991098E-3</v>
      </c>
      <c r="AF123" s="2">
        <f>(Table2[[#This Row],[Current Week High]]/Table2[[#This Row],[Close Price]])-1</f>
        <v>4.4961014355461737E-2</v>
      </c>
      <c r="AG123" s="2">
        <f>(Table2[[#This Row],[Close Price]]/Table2[[#This Row],[Current Month Low]])-1</f>
        <v>5.5615384615384622E-2</v>
      </c>
      <c r="AH123" s="2">
        <f>(Table2[[#This Row],[Current Month High]]/Table2[[#This Row],[Close Price]])-1</f>
        <v>4.4961014355461737E-2</v>
      </c>
      <c r="AI123">
        <v>17.714785396779099</v>
      </c>
      <c r="AJ123">
        <v>141.09276177090601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0.51</v>
      </c>
      <c r="AM123" t="s">
        <v>10474</v>
      </c>
      <c r="AN123">
        <v>5.96</v>
      </c>
      <c r="AO123" t="s">
        <v>10474</v>
      </c>
      <c r="AP123">
        <v>5.9834236231914001E-2</v>
      </c>
      <c r="AQ123">
        <f>(Table2[[#This Row],[Sharpe Ratio]]-AVERAGE(Table2[Sharpe Ratio]))/_xlfn.STDEV.P(Table2[Sharpe Ratio])</f>
        <v>6.038854426407219E-2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2.6010205742933445</v>
      </c>
      <c r="AS123">
        <f>_xlfn.RANK.AVG(Table2[[#This Row],[1Y Return vs Nifty Z-Score]],Table2[1Y Return vs Nifty Z-Score])</f>
        <v>152</v>
      </c>
      <c r="AT123">
        <f>_xlfn.RANK.AVG(Table2[[#This Row],[6M Return vs Nifty Z-Score]],Table2[6M Return vs Nifty Z-Score])</f>
        <v>13</v>
      </c>
      <c r="AU123">
        <f>_xlfn.RANK.AVG(Table2[[#This Row],[Sharpe Ratio Z-Score]],Table2[Sharpe Ratio Z-Score])</f>
        <v>316</v>
      </c>
      <c r="AV123">
        <f>(Table2[[#This Row],[Rank 1Y]]+Table2[[#This Row],[Rank 6M]]+Table2[[#This Row],[Rank Sharpe]])/3</f>
        <v>160.33333333333334</v>
      </c>
    </row>
    <row r="124" spans="1:48" x14ac:dyDescent="0.3">
      <c r="A124" t="s">
        <v>910</v>
      </c>
      <c r="B124" t="s">
        <v>911</v>
      </c>
      <c r="C124" t="s">
        <v>10445</v>
      </c>
      <c r="D124" t="s">
        <v>542</v>
      </c>
      <c r="E124">
        <v>16286.26063062</v>
      </c>
      <c r="F124">
        <v>866.1</v>
      </c>
      <c r="G124">
        <v>83.070036342077998</v>
      </c>
      <c r="H124">
        <f>(Table2[[#This Row],[1Y Return vs Nifty]]-AVERAGE(Table2[1Y Return vs Nifty]))/_xlfn.STDEV.P(Table2[1Y Return vs Nifty])</f>
        <v>0.40589831244612801</v>
      </c>
      <c r="I124">
        <v>15.947868269751201</v>
      </c>
      <c r="J124">
        <f>(Table2[[#This Row],[1M Return vs Nifty]]-AVERAGE(Table2[1M Return vs Nifty]))/_xlfn.STDEV.P(Table2[1M Return vs Nifty])</f>
        <v>0.97723286661691644</v>
      </c>
      <c r="K124">
        <v>43.321155481788502</v>
      </c>
      <c r="L124">
        <f>(Table2[[#This Row],[6M Return vs Nifty]]-AVERAGE(Table2[6M Return vs Nifty]))/_xlfn.STDEV.P(Table2[6M Return vs Nifty])</f>
        <v>0.90839396130436989</v>
      </c>
      <c r="M124">
        <v>11.8473356002371</v>
      </c>
      <c r="N124">
        <f>(Table2[[#This Row],[1W Return vs Nifty]]-AVERAGE(Table2[1W Return vs Nifty]))/_xlfn.STDEV.P(Table2[1W Return vs Nifty])</f>
        <v>1.7778841266707317</v>
      </c>
      <c r="O124">
        <v>775.15</v>
      </c>
      <c r="P124">
        <v>730.44542231605305</v>
      </c>
      <c r="Q124">
        <v>629.36019914615395</v>
      </c>
      <c r="R124">
        <v>84.703219536779201</v>
      </c>
      <c r="S124" s="2">
        <f>(Table2[[#This Row],[Close Price]]-Table2[[#This Row],[20D EMA]])/Table2[[#This Row],[20D EMA]]</f>
        <v>0.11733212926530355</v>
      </c>
      <c r="T124" s="2">
        <f>(Table2[[#This Row],[Close Price]]-Table2[[#This Row],[50D EMA]])/Table2[[#This Row],[50D EMA]]</f>
        <v>0.18571487141889598</v>
      </c>
      <c r="U124" s="2">
        <f>(Table2[[#This Row],[Close Price]]-Table2[[#This Row],[200D EMA]])/Table2[[#This Row],[200D EMA]]</f>
        <v>0.37615947302519026</v>
      </c>
      <c r="V124">
        <v>1.2862807953094799</v>
      </c>
      <c r="W124">
        <v>865</v>
      </c>
      <c r="X124">
        <v>888</v>
      </c>
      <c r="Y124">
        <v>850</v>
      </c>
      <c r="Z124">
        <v>875</v>
      </c>
      <c r="AA124">
        <v>749</v>
      </c>
      <c r="AB124">
        <v>875</v>
      </c>
      <c r="AC124" s="2">
        <f>(Table2[[#This Row],[Close Price]]/Table2[[#This Row],[Day Low]])-1</f>
        <v>1.2716763005780063E-3</v>
      </c>
      <c r="AD124" s="2">
        <f>(Table2[[#This Row],[Day High]]/Table2[[#This Row],[Close Price]])-1</f>
        <v>2.5285763768617908E-2</v>
      </c>
      <c r="AE124" s="2">
        <f>(Table2[[#This Row],[Close Price]]/Table2[[#This Row],[Current Week Low]])-1</f>
        <v>1.8941176470588239E-2</v>
      </c>
      <c r="AF124" s="2">
        <f>(Table2[[#This Row],[Current Week High]]/Table2[[#This Row],[Close Price]])-1</f>
        <v>1.0275949659392714E-2</v>
      </c>
      <c r="AG124" s="2">
        <f>(Table2[[#This Row],[Close Price]]/Table2[[#This Row],[Current Month Low]])-1</f>
        <v>0.15634178905206952</v>
      </c>
      <c r="AH124" s="2">
        <f>(Table2[[#This Row],[Current Month High]]/Table2[[#This Row],[Close Price]])-1</f>
        <v>1.0275949659392714E-2</v>
      </c>
      <c r="AI124">
        <v>1.02759496593927</v>
      </c>
      <c r="AJ124">
        <v>111.760391198043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0.25</v>
      </c>
      <c r="AM124" t="s">
        <v>10474</v>
      </c>
      <c r="AN124">
        <v>8.84</v>
      </c>
      <c r="AO124" t="s">
        <v>10474</v>
      </c>
      <c r="AP124">
        <v>9.7892833075866006E-2</v>
      </c>
      <c r="AQ124">
        <f>(Table2[[#This Row],[Sharpe Ratio]]-AVERAGE(Table2[Sharpe Ratio]))/_xlfn.STDEV.P(Table2[Sharpe Ratio])</f>
        <v>0.48947235439965836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4.5588816214378047</v>
      </c>
      <c r="AS124">
        <f>_xlfn.RANK.AVG(Table2[[#This Row],[1Y Return vs Nifty Z-Score]],Table2[1Y Return vs Nifty Z-Score])</f>
        <v>161</v>
      </c>
      <c r="AT124">
        <f>_xlfn.RANK.AVG(Table2[[#This Row],[6M Return vs Nifty Z-Score]],Table2[6M Return vs Nifty Z-Score])</f>
        <v>99</v>
      </c>
      <c r="AU124">
        <f>_xlfn.RANK.AVG(Table2[[#This Row],[Sharpe Ratio Z-Score]],Table2[Sharpe Ratio Z-Score])</f>
        <v>221</v>
      </c>
      <c r="AV124">
        <f>(Table2[[#This Row],[Rank 1Y]]+Table2[[#This Row],[Rank 6M]]+Table2[[#This Row],[Rank Sharpe]])/3</f>
        <v>160.33333333333334</v>
      </c>
    </row>
    <row r="125" spans="1:48" x14ac:dyDescent="0.3">
      <c r="A125" t="s">
        <v>172</v>
      </c>
      <c r="B125" t="s">
        <v>173</v>
      </c>
      <c r="C125" t="s">
        <v>10444</v>
      </c>
      <c r="D125" t="s">
        <v>140</v>
      </c>
      <c r="E125">
        <v>153186.62039666899</v>
      </c>
      <c r="F125">
        <v>1539.65</v>
      </c>
      <c r="G125">
        <v>101.442756030591</v>
      </c>
      <c r="H125">
        <f>(Table2[[#This Row],[1Y Return vs Nifty]]-AVERAGE(Table2[1Y Return vs Nifty]))/_xlfn.STDEV.P(Table2[1Y Return vs Nifty])</f>
        <v>0.61613616460413867</v>
      </c>
      <c r="I125">
        <v>1.2731800550972701</v>
      </c>
      <c r="J125">
        <f>(Table2[[#This Row],[1M Return vs Nifty]]-AVERAGE(Table2[1M Return vs Nifty]))/_xlfn.STDEV.P(Table2[1M Return vs Nifty])</f>
        <v>-0.26272709892931478</v>
      </c>
      <c r="K125">
        <v>23.904626485297999</v>
      </c>
      <c r="L125">
        <f>(Table2[[#This Row],[6M Return vs Nifty]]-AVERAGE(Table2[6M Return vs Nifty]))/_xlfn.STDEV.P(Table2[6M Return vs Nifty])</f>
        <v>0.36204711635705833</v>
      </c>
      <c r="M125">
        <v>0.72095371057725099</v>
      </c>
      <c r="N125">
        <f>(Table2[[#This Row],[1W Return vs Nifty]]-AVERAGE(Table2[1W Return vs Nifty]))/_xlfn.STDEV.P(Table2[1W Return vs Nifty])</f>
        <v>-0.2619830125302729</v>
      </c>
      <c r="O125">
        <v>1491.63</v>
      </c>
      <c r="P125">
        <v>1394.4644425220399</v>
      </c>
      <c r="Q125">
        <v>1121.0552480782001</v>
      </c>
      <c r="R125">
        <v>58.221705818886001</v>
      </c>
      <c r="S125" s="2">
        <f>(Table2[[#This Row],[Close Price]]-Table2[[#This Row],[20D EMA]])/Table2[[#This Row],[20D EMA]]</f>
        <v>3.2192970106527746E-2</v>
      </c>
      <c r="T125" s="2">
        <f>(Table2[[#This Row],[Close Price]]-Table2[[#This Row],[50D EMA]])/Table2[[#This Row],[50D EMA]]</f>
        <v>0.10411563970421245</v>
      </c>
      <c r="U125" s="2">
        <f>(Table2[[#This Row],[Close Price]]-Table2[[#This Row],[200D EMA]])/Table2[[#This Row],[200D EMA]]</f>
        <v>0.373393508160626</v>
      </c>
      <c r="V125">
        <v>0.73261993801116898</v>
      </c>
      <c r="W125">
        <v>1541.95</v>
      </c>
      <c r="X125">
        <v>1577.4</v>
      </c>
      <c r="Y125">
        <v>1530.1</v>
      </c>
      <c r="Z125">
        <v>1556.9</v>
      </c>
      <c r="AA125">
        <v>1468</v>
      </c>
      <c r="AB125">
        <v>1556.9</v>
      </c>
      <c r="AC125" s="2">
        <f>(Table2[[#This Row],[Close Price]]/Table2[[#This Row],[Day Low]])-1</f>
        <v>-1.4916177567365629E-3</v>
      </c>
      <c r="AD125" s="2">
        <f>(Table2[[#This Row],[Day High]]/Table2[[#This Row],[Close Price]])-1</f>
        <v>2.4518559412853635E-2</v>
      </c>
      <c r="AE125" s="2">
        <f>(Table2[[#This Row],[Close Price]]/Table2[[#This Row],[Current Week Low]])-1</f>
        <v>6.2414221292728111E-3</v>
      </c>
      <c r="AF125" s="2">
        <f>(Table2[[#This Row],[Current Week High]]/Table2[[#This Row],[Close Price]])-1</f>
        <v>1.1203845029714499E-2</v>
      </c>
      <c r="AG125" s="2">
        <f>(Table2[[#This Row],[Close Price]]/Table2[[#This Row],[Current Month Low]])-1</f>
        <v>4.8807901907357065E-2</v>
      </c>
      <c r="AH125" s="2">
        <f>(Table2[[#This Row],[Current Month High]]/Table2[[#This Row],[Close Price]])-1</f>
        <v>1.1203845029714499E-2</v>
      </c>
      <c r="AI125">
        <v>7.1639658363913803</v>
      </c>
      <c r="AJ125">
        <v>140.176273301614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0.09</v>
      </c>
      <c r="AM125" t="s">
        <v>10474</v>
      </c>
      <c r="AN125">
        <v>-2.79</v>
      </c>
      <c r="AO125" t="s">
        <v>10475</v>
      </c>
      <c r="AP125">
        <v>0.11822172521655901</v>
      </c>
      <c r="AQ125">
        <f>(Table2[[#This Row],[Sharpe Ratio]]-AVERAGE(Table2[Sharpe Ratio]))/_xlfn.STDEV.P(Table2[Sharpe Ratio])</f>
        <v>0.71866626113587295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1.1721394306374819</v>
      </c>
      <c r="AS125">
        <f>_xlfn.RANK.AVG(Table2[[#This Row],[1Y Return vs Nifty Z-Score]],Table2[1Y Return vs Nifty Z-Score])</f>
        <v>129</v>
      </c>
      <c r="AT125">
        <f>_xlfn.RANK.AVG(Table2[[#This Row],[6M Return vs Nifty Z-Score]],Table2[6M Return vs Nifty Z-Score])</f>
        <v>188</v>
      </c>
      <c r="AU125">
        <f>_xlfn.RANK.AVG(Table2[[#This Row],[Sharpe Ratio Z-Score]],Table2[Sharpe Ratio Z-Score])</f>
        <v>170</v>
      </c>
      <c r="AV125">
        <f>(Table2[[#This Row],[Rank 1Y]]+Table2[[#This Row],[Rank 6M]]+Table2[[#This Row],[Rank Sharpe]])/3</f>
        <v>162.33333333333334</v>
      </c>
    </row>
    <row r="126" spans="1:48" x14ac:dyDescent="0.3">
      <c r="A126" t="s">
        <v>976</v>
      </c>
      <c r="B126" t="s">
        <v>977</v>
      </c>
      <c r="C126" t="s">
        <v>10436</v>
      </c>
      <c r="D126" t="s">
        <v>239</v>
      </c>
      <c r="E126">
        <v>14187.13272</v>
      </c>
      <c r="F126">
        <v>4494.1499999999996</v>
      </c>
      <c r="G126">
        <v>39.140583732328302</v>
      </c>
      <c r="H126">
        <f>(Table2[[#This Row],[1Y Return vs Nifty]]-AVERAGE(Table2[1Y Return vs Nifty]))/_xlfn.STDEV.P(Table2[1Y Return vs Nifty])</f>
        <v>-9.6783594192071012E-2</v>
      </c>
      <c r="I126">
        <v>-6.8085402425344101</v>
      </c>
      <c r="J126">
        <f>(Table2[[#This Row],[1M Return vs Nifty]]-AVERAGE(Table2[1M Return vs Nifty]))/_xlfn.STDEV.P(Table2[1M Return vs Nifty])</f>
        <v>-0.94560427323267215</v>
      </c>
      <c r="K126">
        <v>32.9189709938384</v>
      </c>
      <c r="L126">
        <f>(Table2[[#This Row],[6M Return vs Nifty]]-AVERAGE(Table2[6M Return vs Nifty]))/_xlfn.STDEV.P(Table2[6M Return vs Nifty])</f>
        <v>0.61569485547661718</v>
      </c>
      <c r="M126">
        <v>-1.5971058685891699</v>
      </c>
      <c r="N126">
        <f>(Table2[[#This Row],[1W Return vs Nifty]]-AVERAGE(Table2[1W Return vs Nifty]))/_xlfn.STDEV.P(Table2[1W Return vs Nifty])</f>
        <v>-0.68696694793213886</v>
      </c>
      <c r="O126">
        <v>4573.68</v>
      </c>
      <c r="P126">
        <v>4422.8052281454702</v>
      </c>
      <c r="Q126">
        <v>3707.7565023549901</v>
      </c>
      <c r="R126">
        <v>36.5390796731281</v>
      </c>
      <c r="S126" s="2">
        <f>(Table2[[#This Row],[Close Price]]-Table2[[#This Row],[20D EMA]])/Table2[[#This Row],[20D EMA]]</f>
        <v>-1.7388623602875727E-2</v>
      </c>
      <c r="T126" s="2">
        <f>(Table2[[#This Row],[Close Price]]-Table2[[#This Row],[50D EMA]])/Table2[[#This Row],[50D EMA]]</f>
        <v>1.6131113213060266E-2</v>
      </c>
      <c r="U126" s="2">
        <f>(Table2[[#This Row],[Close Price]]-Table2[[#This Row],[200D EMA]])/Table2[[#This Row],[200D EMA]]</f>
        <v>0.21209415913518861</v>
      </c>
      <c r="V126">
        <v>0.90587214540762395</v>
      </c>
      <c r="W126">
        <v>4460</v>
      </c>
      <c r="X126">
        <v>4654</v>
      </c>
      <c r="Y126">
        <v>4475</v>
      </c>
      <c r="Z126">
        <v>4580</v>
      </c>
      <c r="AA126">
        <v>4475</v>
      </c>
      <c r="AB126">
        <v>4683.3</v>
      </c>
      <c r="AC126" s="2">
        <f>(Table2[[#This Row],[Close Price]]/Table2[[#This Row],[Day Low]])-1</f>
        <v>7.6569506726456016E-3</v>
      </c>
      <c r="AD126" s="2">
        <f>(Table2[[#This Row],[Day High]]/Table2[[#This Row],[Close Price]])-1</f>
        <v>3.5568461221810566E-2</v>
      </c>
      <c r="AE126" s="2">
        <f>(Table2[[#This Row],[Close Price]]/Table2[[#This Row],[Current Week Low]])-1</f>
        <v>4.2793296089385091E-3</v>
      </c>
      <c r="AF126" s="2">
        <f>(Table2[[#This Row],[Current Week High]]/Table2[[#This Row],[Close Price]])-1</f>
        <v>1.9102611172301831E-2</v>
      </c>
      <c r="AG126" s="2">
        <f>(Table2[[#This Row],[Close Price]]/Table2[[#This Row],[Current Month Low]])-1</f>
        <v>4.2793296089385091E-3</v>
      </c>
      <c r="AH126" s="2">
        <f>(Table2[[#This Row],[Current Month High]]/Table2[[#This Row],[Close Price]])-1</f>
        <v>4.2088047795467487E-2</v>
      </c>
      <c r="AI126">
        <v>11.2557435777622</v>
      </c>
      <c r="AJ126">
        <v>65.3446404591526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0.02</v>
      </c>
      <c r="AM126" t="s">
        <v>10474</v>
      </c>
      <c r="AN126">
        <v>-4.57</v>
      </c>
      <c r="AO126" t="s">
        <v>10475</v>
      </c>
      <c r="AP126">
        <v>0.19116597331830401</v>
      </c>
      <c r="AQ126">
        <f>(Table2[[#This Row],[Sharpe Ratio]]-AVERAGE(Table2[Sharpe Ratio]))/_xlfn.STDEV.P(Table2[Sharpe Ratio])</f>
        <v>1.5410611600152333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0.42740120013496841</v>
      </c>
      <c r="AS126">
        <f>_xlfn.RANK.AVG(Table2[[#This Row],[1Y Return vs Nifty Z-Score]],Table2[1Y Return vs Nifty Z-Score])</f>
        <v>308</v>
      </c>
      <c r="AT126">
        <f>_xlfn.RANK.AVG(Table2[[#This Row],[6M Return vs Nifty Z-Score]],Table2[6M Return vs Nifty Z-Score])</f>
        <v>137</v>
      </c>
      <c r="AU126">
        <f>_xlfn.RANK.AVG(Table2[[#This Row],[Sharpe Ratio Z-Score]],Table2[Sharpe Ratio Z-Score])</f>
        <v>45</v>
      </c>
      <c r="AV126">
        <f>(Table2[[#This Row],[Rank 1Y]]+Table2[[#This Row],[Rank 6M]]+Table2[[#This Row],[Rank Sharpe]])/3</f>
        <v>163.33333333333334</v>
      </c>
    </row>
    <row r="127" spans="1:48" x14ac:dyDescent="0.3">
      <c r="A127" t="s">
        <v>135</v>
      </c>
      <c r="B127" t="s">
        <v>136</v>
      </c>
      <c r="C127" t="s">
        <v>10433</v>
      </c>
      <c r="D127" t="s">
        <v>137</v>
      </c>
      <c r="E127">
        <v>207559.61716848999</v>
      </c>
      <c r="F127">
        <v>1597.3</v>
      </c>
      <c r="G127">
        <v>72.865521133078303</v>
      </c>
      <c r="H127">
        <f>(Table2[[#This Row],[1Y Return vs Nifty]]-AVERAGE(Table2[1Y Return vs Nifty]))/_xlfn.STDEV.P(Table2[1Y Return vs Nifty])</f>
        <v>0.28912869987781664</v>
      </c>
      <c r="I127">
        <v>1.25530700838634</v>
      </c>
      <c r="J127">
        <f>(Table2[[#This Row],[1M Return vs Nifty]]-AVERAGE(Table2[1M Return vs Nifty]))/_xlfn.STDEV.P(Table2[1M Return vs Nifty])</f>
        <v>-0.26423730903120712</v>
      </c>
      <c r="K127">
        <v>12.7219006425436</v>
      </c>
      <c r="L127">
        <f>(Table2[[#This Row],[6M Return vs Nifty]]-AVERAGE(Table2[6M Return vs Nifty]))/_xlfn.STDEV.P(Table2[6M Return vs Nifty])</f>
        <v>4.7384954896380199E-2</v>
      </c>
      <c r="M127">
        <v>-1.56007443970152</v>
      </c>
      <c r="N127">
        <f>(Table2[[#This Row],[1W Return vs Nifty]]-AVERAGE(Table2[1W Return vs Nifty]))/_xlfn.STDEV.P(Table2[1W Return vs Nifty])</f>
        <v>-0.68017775125933932</v>
      </c>
      <c r="O127">
        <v>1587.56</v>
      </c>
      <c r="P127">
        <v>1530.1035054664101</v>
      </c>
      <c r="Q127">
        <v>1301.9608992313999</v>
      </c>
      <c r="R127">
        <v>49.370002268394003</v>
      </c>
      <c r="S127" s="2">
        <f>(Table2[[#This Row],[Close Price]]-Table2[[#This Row],[20D EMA]])/Table2[[#This Row],[20D EMA]]</f>
        <v>6.135201189246397E-3</v>
      </c>
      <c r="T127" s="2">
        <f>(Table2[[#This Row],[Close Price]]-Table2[[#This Row],[50D EMA]])/Table2[[#This Row],[50D EMA]]</f>
        <v>4.3916306507060042E-2</v>
      </c>
      <c r="U127" s="2">
        <f>(Table2[[#This Row],[Close Price]]-Table2[[#This Row],[200D EMA]])/Table2[[#This Row],[200D EMA]]</f>
        <v>0.22684175918259189</v>
      </c>
      <c r="V127">
        <v>0.67533853103728303</v>
      </c>
      <c r="W127">
        <v>1607.95</v>
      </c>
      <c r="X127">
        <v>1657.75</v>
      </c>
      <c r="Y127">
        <v>1591</v>
      </c>
      <c r="Z127">
        <v>1639.95</v>
      </c>
      <c r="AA127">
        <v>1575</v>
      </c>
      <c r="AB127">
        <v>1639.95</v>
      </c>
      <c r="AC127" s="2">
        <f>(Table2[[#This Row],[Close Price]]/Table2[[#This Row],[Day Low]])-1</f>
        <v>-6.6233402779938277E-3</v>
      </c>
      <c r="AD127" s="2">
        <f>(Table2[[#This Row],[Day High]]/Table2[[#This Row],[Close Price]])-1</f>
        <v>3.7845113629249472E-2</v>
      </c>
      <c r="AE127" s="2">
        <f>(Table2[[#This Row],[Close Price]]/Table2[[#This Row],[Current Week Low]])-1</f>
        <v>3.9597737272154543E-3</v>
      </c>
      <c r="AF127" s="2">
        <f>(Table2[[#This Row],[Current Week High]]/Table2[[#This Row],[Close Price]])-1</f>
        <v>2.6701308458022988E-2</v>
      </c>
      <c r="AG127" s="2">
        <f>(Table2[[#This Row],[Close Price]]/Table2[[#This Row],[Current Month Low]])-1</f>
        <v>1.4158730158730037E-2</v>
      </c>
      <c r="AH127" s="2">
        <f>(Table2[[#This Row],[Current Month High]]/Table2[[#This Row],[Close Price]])-1</f>
        <v>2.6701308458022988E-2</v>
      </c>
      <c r="AI127">
        <v>4.6766418330933499</v>
      </c>
      <c r="AJ127">
        <v>103.5036310358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10474</v>
      </c>
      <c r="AN127">
        <v>-1.02</v>
      </c>
      <c r="AO127" t="s">
        <v>10475</v>
      </c>
      <c r="AP127">
        <v>0.22493203145871901</v>
      </c>
      <c r="AQ127">
        <f>(Table2[[#This Row],[Sharpe Ratio]]-AVERAGE(Table2[Sharpe Ratio]))/_xlfn.STDEV.P(Table2[Sharpe Ratio])</f>
        <v>1.9217496267906813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1.3138482212743314</v>
      </c>
      <c r="AS127">
        <f>_xlfn.RANK.AVG(Table2[[#This Row],[1Y Return vs Nifty Z-Score]],Table2[1Y Return vs Nifty Z-Score])</f>
        <v>192</v>
      </c>
      <c r="AT127">
        <f>_xlfn.RANK.AVG(Table2[[#This Row],[6M Return vs Nifty Z-Score]],Table2[6M Return vs Nifty Z-Score])</f>
        <v>284</v>
      </c>
      <c r="AU127">
        <f>_xlfn.RANK.AVG(Table2[[#This Row],[Sharpe Ratio Z-Score]],Table2[Sharpe Ratio Z-Score])</f>
        <v>17</v>
      </c>
      <c r="AV127">
        <f>(Table2[[#This Row],[Rank 1Y]]+Table2[[#This Row],[Rank 6M]]+Table2[[#This Row],[Rank Sharpe]])/3</f>
        <v>164.33333333333334</v>
      </c>
    </row>
    <row r="128" spans="1:48" x14ac:dyDescent="0.3">
      <c r="A128" t="s">
        <v>836</v>
      </c>
      <c r="B128" t="s">
        <v>837</v>
      </c>
      <c r="C128" t="s">
        <v>10434</v>
      </c>
      <c r="D128" t="s">
        <v>624</v>
      </c>
      <c r="E128">
        <v>18642.620393460002</v>
      </c>
      <c r="F128">
        <v>775.8</v>
      </c>
      <c r="G128">
        <v>82.328545160951194</v>
      </c>
      <c r="H128">
        <f>(Table2[[#This Row],[1Y Return vs Nifty]]-AVERAGE(Table2[1Y Return vs Nifty]))/_xlfn.STDEV.P(Table2[1Y Return vs Nifty])</f>
        <v>0.39741347645248515</v>
      </c>
      <c r="I128">
        <v>9.8785547426328595</v>
      </c>
      <c r="J128">
        <f>(Table2[[#This Row],[1M Return vs Nifty]]-AVERAGE(Table2[1M Return vs Nifty]))/_xlfn.STDEV.P(Table2[1M Return vs Nifty])</f>
        <v>0.46439704469738347</v>
      </c>
      <c r="K128">
        <v>39.437085558871203</v>
      </c>
      <c r="L128">
        <f>(Table2[[#This Row],[6M Return vs Nifty]]-AVERAGE(Table2[6M Return vs Nifty]))/_xlfn.STDEV.P(Table2[6M Return vs Nifty])</f>
        <v>0.79910309122536816</v>
      </c>
      <c r="M128">
        <v>9.6824145900247895</v>
      </c>
      <c r="N128">
        <f>(Table2[[#This Row],[1W Return vs Nifty]]-AVERAGE(Table2[1W Return vs Nifty]))/_xlfn.STDEV.P(Table2[1W Return vs Nifty])</f>
        <v>1.3809760148071595</v>
      </c>
      <c r="O128">
        <v>710.99</v>
      </c>
      <c r="P128">
        <v>696.23636442612894</v>
      </c>
      <c r="Q128">
        <v>618.226069645488</v>
      </c>
      <c r="R128">
        <v>83.729163927841</v>
      </c>
      <c r="S128" s="2">
        <f>(Table2[[#This Row],[Close Price]]-Table2[[#This Row],[20D EMA]])/Table2[[#This Row],[20D EMA]]</f>
        <v>9.11545872656436E-2</v>
      </c>
      <c r="T128" s="2">
        <f>(Table2[[#This Row],[Close Price]]-Table2[[#This Row],[50D EMA]])/Table2[[#This Row],[50D EMA]]</f>
        <v>0.11427675950171194</v>
      </c>
      <c r="U128" s="2">
        <f>(Table2[[#This Row],[Close Price]]-Table2[[#This Row],[200D EMA]])/Table2[[#This Row],[200D EMA]]</f>
        <v>0.25488075979207775</v>
      </c>
      <c r="V128">
        <v>1.6166996956536199</v>
      </c>
      <c r="W128">
        <v>739.2</v>
      </c>
      <c r="X128">
        <v>785.2</v>
      </c>
      <c r="Y128">
        <v>765</v>
      </c>
      <c r="Z128">
        <v>796.9</v>
      </c>
      <c r="AA128">
        <v>686.05</v>
      </c>
      <c r="AB128">
        <v>796.9</v>
      </c>
      <c r="AC128" s="2">
        <f>(Table2[[#This Row],[Close Price]]/Table2[[#This Row],[Day Low]])-1</f>
        <v>4.9512987012986898E-2</v>
      </c>
      <c r="AD128" s="2">
        <f>(Table2[[#This Row],[Day High]]/Table2[[#This Row],[Close Price]])-1</f>
        <v>1.2116524877545887E-2</v>
      </c>
      <c r="AE128" s="2">
        <f>(Table2[[#This Row],[Close Price]]/Table2[[#This Row],[Current Week Low]])-1</f>
        <v>1.4117647058823568E-2</v>
      </c>
      <c r="AF128" s="2">
        <f>(Table2[[#This Row],[Current Week High]]/Table2[[#This Row],[Close Price]])-1</f>
        <v>2.7197731374065448E-2</v>
      </c>
      <c r="AG128" s="2">
        <f>(Table2[[#This Row],[Close Price]]/Table2[[#This Row],[Current Month Low]])-1</f>
        <v>0.13082136870490491</v>
      </c>
      <c r="AH128" s="2">
        <f>(Table2[[#This Row],[Current Month High]]/Table2[[#This Row],[Close Price]])-1</f>
        <v>2.7197731374065448E-2</v>
      </c>
      <c r="AI128">
        <v>6.4642949213714997</v>
      </c>
      <c r="AJ128">
        <v>109.054163298302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10474</v>
      </c>
      <c r="AN128">
        <v>10.77</v>
      </c>
      <c r="AO128" t="s">
        <v>10474</v>
      </c>
      <c r="AP128">
        <v>9.7783880011805005E-2</v>
      </c>
      <c r="AQ128">
        <f>(Table2[[#This Row],[Sharpe Ratio]]-AVERAGE(Table2[Sharpe Ratio]))/_xlfn.STDEV.P(Table2[Sharpe Ratio])</f>
        <v>0.48824398552297787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3.5301336127053742</v>
      </c>
      <c r="AS128">
        <f>_xlfn.RANK.AVG(Table2[[#This Row],[1Y Return vs Nifty Z-Score]],Table2[1Y Return vs Nifty Z-Score])</f>
        <v>162</v>
      </c>
      <c r="AT128">
        <f>_xlfn.RANK.AVG(Table2[[#This Row],[6M Return vs Nifty Z-Score]],Table2[6M Return vs Nifty Z-Score])</f>
        <v>110</v>
      </c>
      <c r="AU128">
        <f>_xlfn.RANK.AVG(Table2[[#This Row],[Sharpe Ratio Z-Score]],Table2[Sharpe Ratio Z-Score])</f>
        <v>222</v>
      </c>
      <c r="AV128">
        <f>(Table2[[#This Row],[Rank 1Y]]+Table2[[#This Row],[Rank 6M]]+Table2[[#This Row],[Rank Sharpe]])/3</f>
        <v>164.66666666666666</v>
      </c>
    </row>
    <row r="129" spans="1:48" x14ac:dyDescent="0.3">
      <c r="A129" t="s">
        <v>959</v>
      </c>
      <c r="B129" t="s">
        <v>960</v>
      </c>
      <c r="C129" t="s">
        <v>10436</v>
      </c>
      <c r="D129" t="s">
        <v>130</v>
      </c>
      <c r="E129">
        <v>14828.1995661</v>
      </c>
      <c r="F129">
        <v>1090.75</v>
      </c>
      <c r="G129">
        <v>85.902204103642305</v>
      </c>
      <c r="H129">
        <f>(Table2[[#This Row],[1Y Return vs Nifty]]-AVERAGE(Table2[1Y Return vs Nifty]))/_xlfn.STDEV.P(Table2[1Y Return vs Nifty])</f>
        <v>0.43830662636138984</v>
      </c>
      <c r="I129">
        <v>2.5990444349786701</v>
      </c>
      <c r="J129">
        <f>(Table2[[#This Row],[1M Return vs Nifty]]-AVERAGE(Table2[1M Return vs Nifty]))/_xlfn.STDEV.P(Table2[1M Return vs Nifty])</f>
        <v>-0.1506961837406007</v>
      </c>
      <c r="K129">
        <v>32.1307225153692</v>
      </c>
      <c r="L129">
        <f>(Table2[[#This Row],[6M Return vs Nifty]]-AVERAGE(Table2[6M Return vs Nifty]))/_xlfn.STDEV.P(Table2[6M Return vs Nifty])</f>
        <v>0.59351493499113761</v>
      </c>
      <c r="M129">
        <v>2.7911189327629802</v>
      </c>
      <c r="N129">
        <f>(Table2[[#This Row],[1W Return vs Nifty]]-AVERAGE(Table2[1W Return vs Nifty]))/_xlfn.STDEV.P(Table2[1W Return vs Nifty])</f>
        <v>0.11755294545961731</v>
      </c>
      <c r="O129">
        <v>1072.21</v>
      </c>
      <c r="P129">
        <v>996.297295172036</v>
      </c>
      <c r="Q129">
        <v>798.89013490716695</v>
      </c>
      <c r="R129">
        <v>52.063998167637202</v>
      </c>
      <c r="S129" s="2">
        <f>(Table2[[#This Row],[Close Price]]-Table2[[#This Row],[20D EMA]])/Table2[[#This Row],[20D EMA]]</f>
        <v>1.7291388813758465E-2</v>
      </c>
      <c r="T129" s="2">
        <f>(Table2[[#This Row],[Close Price]]-Table2[[#This Row],[50D EMA]])/Table2[[#This Row],[50D EMA]]</f>
        <v>9.4803735075537215E-2</v>
      </c>
      <c r="U129" s="2">
        <f>(Table2[[#This Row],[Close Price]]-Table2[[#This Row],[200D EMA]])/Table2[[#This Row],[200D EMA]]</f>
        <v>0.36533166744729911</v>
      </c>
      <c r="V129">
        <v>0.49361655070738603</v>
      </c>
      <c r="W129">
        <v>1066.55</v>
      </c>
      <c r="X129">
        <v>1096.25</v>
      </c>
      <c r="Y129">
        <v>1086.0999999999999</v>
      </c>
      <c r="Z129">
        <v>1129</v>
      </c>
      <c r="AA129">
        <v>1066</v>
      </c>
      <c r="AB129">
        <v>1129</v>
      </c>
      <c r="AC129" s="2">
        <f>(Table2[[#This Row],[Close Price]]/Table2[[#This Row],[Day Low]])-1</f>
        <v>2.2689981716750296E-2</v>
      </c>
      <c r="AD129" s="2">
        <f>(Table2[[#This Row],[Day High]]/Table2[[#This Row],[Close Price]])-1</f>
        <v>5.042402016960823E-3</v>
      </c>
      <c r="AE129" s="2">
        <f>(Table2[[#This Row],[Close Price]]/Table2[[#This Row],[Current Week Low]])-1</f>
        <v>4.2813737224933757E-3</v>
      </c>
      <c r="AF129" s="2">
        <f>(Table2[[#This Row],[Current Week High]]/Table2[[#This Row],[Close Price]])-1</f>
        <v>3.5067614027045613E-2</v>
      </c>
      <c r="AG129" s="2">
        <f>(Table2[[#This Row],[Close Price]]/Table2[[#This Row],[Current Month Low]])-1</f>
        <v>2.3217636022514032E-2</v>
      </c>
      <c r="AH129" s="2">
        <f>(Table2[[#This Row],[Current Month High]]/Table2[[#This Row],[Close Price]])-1</f>
        <v>3.5067614027045613E-2</v>
      </c>
      <c r="AI129">
        <v>7.6782030712812199</v>
      </c>
      <c r="AJ129">
        <v>113.328769802464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0.16</v>
      </c>
      <c r="AM129" t="s">
        <v>10474</v>
      </c>
      <c r="AN129">
        <v>0.1</v>
      </c>
      <c r="AO129" t="s">
        <v>10474</v>
      </c>
      <c r="AP129">
        <v>0.10554467570960301</v>
      </c>
      <c r="AQ129">
        <f>(Table2[[#This Row],[Sharpe Ratio]]-AVERAGE(Table2[Sharpe Ratio]))/_xlfn.STDEV.P(Table2[Sharpe Ratio])</f>
        <v>0.57574147791211772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1.5744198009836616</v>
      </c>
      <c r="AS129">
        <f>_xlfn.RANK.AVG(Table2[[#This Row],[1Y Return vs Nifty Z-Score]],Table2[1Y Return vs Nifty Z-Score])</f>
        <v>154</v>
      </c>
      <c r="AT129">
        <f>_xlfn.RANK.AVG(Table2[[#This Row],[6M Return vs Nifty Z-Score]],Table2[6M Return vs Nifty Z-Score])</f>
        <v>142</v>
      </c>
      <c r="AU129">
        <f>_xlfn.RANK.AVG(Table2[[#This Row],[Sharpe Ratio Z-Score]],Table2[Sharpe Ratio Z-Score])</f>
        <v>199</v>
      </c>
      <c r="AV129">
        <f>(Table2[[#This Row],[Rank 1Y]]+Table2[[#This Row],[Rank 6M]]+Table2[[#This Row],[Rank Sharpe]])/3</f>
        <v>165</v>
      </c>
    </row>
    <row r="130" spans="1:48" x14ac:dyDescent="0.3">
      <c r="A130" t="s">
        <v>1422</v>
      </c>
      <c r="B130" t="s">
        <v>1423</v>
      </c>
      <c r="C130" t="s">
        <v>10435</v>
      </c>
      <c r="D130" t="s">
        <v>189</v>
      </c>
      <c r="E130">
        <v>7158.4957499000002</v>
      </c>
      <c r="F130">
        <v>498.35</v>
      </c>
      <c r="G130">
        <v>120.464926398087</v>
      </c>
      <c r="H130">
        <f>(Table2[[#This Row],[1Y Return vs Nifty]]-AVERAGE(Table2[1Y Return vs Nifty]))/_xlfn.STDEV.P(Table2[1Y Return vs Nifty])</f>
        <v>0.83380563919730322</v>
      </c>
      <c r="I130">
        <v>23.043549168496799</v>
      </c>
      <c r="J130">
        <f>(Table2[[#This Row],[1M Return vs Nifty]]-AVERAGE(Table2[1M Return vs Nifty]))/_xlfn.STDEV.P(Table2[1M Return vs Nifty])</f>
        <v>1.5767931512401856</v>
      </c>
      <c r="K130">
        <v>11.8004605713139</v>
      </c>
      <c r="L130">
        <f>(Table2[[#This Row],[6M Return vs Nifty]]-AVERAGE(Table2[6M Return vs Nifty]))/_xlfn.STDEV.P(Table2[6M Return vs Nifty])</f>
        <v>2.1457258148142352E-2</v>
      </c>
      <c r="M130">
        <v>1.4527489432645799</v>
      </c>
      <c r="N130">
        <f>(Table2[[#This Row],[1W Return vs Nifty]]-AVERAGE(Table2[1W Return vs Nifty]))/_xlfn.STDEV.P(Table2[1W Return vs Nifty])</f>
        <v>-0.12781854985169847</v>
      </c>
      <c r="O130">
        <v>455.4</v>
      </c>
      <c r="P130">
        <v>416.98667810203699</v>
      </c>
      <c r="Q130">
        <v>359.13283910633203</v>
      </c>
      <c r="R130">
        <v>82.035270406394901</v>
      </c>
      <c r="S130" s="2">
        <f>(Table2[[#This Row],[Close Price]]-Table2[[#This Row],[20D EMA]])/Table2[[#This Row],[20D EMA]]</f>
        <v>9.43126921387792E-2</v>
      </c>
      <c r="T130" s="2">
        <f>(Table2[[#This Row],[Close Price]]-Table2[[#This Row],[50D EMA]])/Table2[[#This Row],[50D EMA]]</f>
        <v>0.19512211341690239</v>
      </c>
      <c r="U130" s="2">
        <f>(Table2[[#This Row],[Close Price]]-Table2[[#This Row],[200D EMA]])/Table2[[#This Row],[200D EMA]]</f>
        <v>0.38764809489462643</v>
      </c>
      <c r="V130">
        <v>2.0111463872937501</v>
      </c>
      <c r="W130">
        <v>493.75</v>
      </c>
      <c r="X130">
        <v>507.25</v>
      </c>
      <c r="Y130">
        <v>487</v>
      </c>
      <c r="Z130">
        <v>509.8</v>
      </c>
      <c r="AA130">
        <v>469.55</v>
      </c>
      <c r="AB130">
        <v>514</v>
      </c>
      <c r="AC130" s="2">
        <f>(Table2[[#This Row],[Close Price]]/Table2[[#This Row],[Day Low]])-1</f>
        <v>9.3164556962026523E-3</v>
      </c>
      <c r="AD130" s="2">
        <f>(Table2[[#This Row],[Day High]]/Table2[[#This Row],[Close Price]])-1</f>
        <v>1.7858934483796496E-2</v>
      </c>
      <c r="AE130" s="2">
        <f>(Table2[[#This Row],[Close Price]]/Table2[[#This Row],[Current Week Low]])-1</f>
        <v>2.3305954825462161E-2</v>
      </c>
      <c r="AF130" s="2">
        <f>(Table2[[#This Row],[Current Week High]]/Table2[[#This Row],[Close Price]])-1</f>
        <v>2.2975820206682096E-2</v>
      </c>
      <c r="AG130" s="2">
        <f>(Table2[[#This Row],[Close Price]]/Table2[[#This Row],[Current Month Low]])-1</f>
        <v>6.1335321052071068E-2</v>
      </c>
      <c r="AH130" s="2">
        <f>(Table2[[#This Row],[Current Month High]]/Table2[[#This Row],[Close Price]])-1</f>
        <v>3.1403631985552183E-2</v>
      </c>
      <c r="AI130">
        <v>3.74234975418881</v>
      </c>
      <c r="AJ130">
        <v>151.311144730206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0.21</v>
      </c>
      <c r="AM130" t="s">
        <v>10474</v>
      </c>
      <c r="AN130">
        <v>18.16</v>
      </c>
      <c r="AO130" t="s">
        <v>10474</v>
      </c>
      <c r="AP130">
        <v>0.14760738156630299</v>
      </c>
      <c r="AQ130">
        <f>(Table2[[#This Row],[Sharpe Ratio]]-AVERAGE(Table2[Sharpe Ratio]))/_xlfn.STDEV.P(Table2[Sharpe Ratio])</f>
        <v>1.0499687902748798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3.3542062890088125</v>
      </c>
      <c r="AS130">
        <f>_xlfn.RANK.AVG(Table2[[#This Row],[1Y Return vs Nifty Z-Score]],Table2[1Y Return vs Nifty Z-Score])</f>
        <v>97</v>
      </c>
      <c r="AT130">
        <f>_xlfn.RANK.AVG(Table2[[#This Row],[6M Return vs Nifty Z-Score]],Table2[6M Return vs Nifty Z-Score])</f>
        <v>292</v>
      </c>
      <c r="AU130">
        <f>_xlfn.RANK.AVG(Table2[[#This Row],[Sharpe Ratio Z-Score]],Table2[Sharpe Ratio Z-Score])</f>
        <v>110</v>
      </c>
      <c r="AV130">
        <f>(Table2[[#This Row],[Rank 1Y]]+Table2[[#This Row],[Rank 6M]]+Table2[[#This Row],[Rank Sharpe]])/3</f>
        <v>166.33333333333334</v>
      </c>
    </row>
    <row r="131" spans="1:48" x14ac:dyDescent="0.3">
      <c r="A131" t="s">
        <v>697</v>
      </c>
      <c r="B131" t="s">
        <v>698</v>
      </c>
      <c r="C131" t="s">
        <v>10445</v>
      </c>
      <c r="D131" t="s">
        <v>168</v>
      </c>
      <c r="E131">
        <v>24236.2791206</v>
      </c>
      <c r="F131">
        <v>5599.15</v>
      </c>
      <c r="G131">
        <v>89.000653151012401</v>
      </c>
      <c r="H131">
        <f>(Table2[[#This Row],[1Y Return vs Nifty]]-AVERAGE(Table2[1Y Return vs Nifty]))/_xlfn.STDEV.P(Table2[1Y Return vs Nifty])</f>
        <v>0.47376197993908575</v>
      </c>
      <c r="I131">
        <v>18.599732041784101</v>
      </c>
      <c r="J131">
        <f>(Table2[[#This Row],[1M Return vs Nifty]]-AVERAGE(Table2[1M Return vs Nifty]))/_xlfn.STDEV.P(Table2[1M Return vs Nifty])</f>
        <v>1.201306105060215</v>
      </c>
      <c r="K131">
        <v>70.404193377314996</v>
      </c>
      <c r="L131">
        <f>(Table2[[#This Row],[6M Return vs Nifty]]-AVERAGE(Table2[6M Return vs Nifty]))/_xlfn.STDEV.P(Table2[6M Return vs Nifty])</f>
        <v>1.6704628310021341</v>
      </c>
      <c r="M131">
        <v>2.7817175330070398</v>
      </c>
      <c r="N131">
        <f>(Table2[[#This Row],[1W Return vs Nifty]]-AVERAGE(Table2[1W Return vs Nifty]))/_xlfn.STDEV.P(Table2[1W Return vs Nifty])</f>
        <v>0.11582932976721891</v>
      </c>
      <c r="O131">
        <v>5069.05</v>
      </c>
      <c r="P131">
        <v>4635.72621747427</v>
      </c>
      <c r="Q131">
        <v>3672.0917854814302</v>
      </c>
      <c r="R131">
        <v>78.281636260933695</v>
      </c>
      <c r="S131" s="2">
        <f>(Table2[[#This Row],[Close Price]]-Table2[[#This Row],[20D EMA]])/Table2[[#This Row],[20D EMA]]</f>
        <v>0.10457580809027321</v>
      </c>
      <c r="T131" s="2">
        <f>(Table2[[#This Row],[Close Price]]-Table2[[#This Row],[50D EMA]])/Table2[[#This Row],[50D EMA]]</f>
        <v>0.20782585884691043</v>
      </c>
      <c r="U131" s="2">
        <f>(Table2[[#This Row],[Close Price]]-Table2[[#This Row],[200D EMA]])/Table2[[#This Row],[200D EMA]]</f>
        <v>0.52478487115646055</v>
      </c>
      <c r="V131">
        <v>0.76395067568493702</v>
      </c>
      <c r="W131">
        <v>5537.05</v>
      </c>
      <c r="X131">
        <v>5748</v>
      </c>
      <c r="Y131">
        <v>5390.2</v>
      </c>
      <c r="Z131">
        <v>5885</v>
      </c>
      <c r="AA131">
        <v>4991.05</v>
      </c>
      <c r="AB131">
        <v>5885</v>
      </c>
      <c r="AC131" s="2">
        <f>(Table2[[#This Row],[Close Price]]/Table2[[#This Row],[Day Low]])-1</f>
        <v>1.1215358358692695E-2</v>
      </c>
      <c r="AD131" s="2">
        <f>(Table2[[#This Row],[Day High]]/Table2[[#This Row],[Close Price]])-1</f>
        <v>2.6584392273827362E-2</v>
      </c>
      <c r="AE131" s="2">
        <f>(Table2[[#This Row],[Close Price]]/Table2[[#This Row],[Current Week Low]])-1</f>
        <v>3.8764795369373939E-2</v>
      </c>
      <c r="AF131" s="2">
        <f>(Table2[[#This Row],[Current Week High]]/Table2[[#This Row],[Close Price]])-1</f>
        <v>5.1052391880910486E-2</v>
      </c>
      <c r="AG131" s="2">
        <f>(Table2[[#This Row],[Close Price]]/Table2[[#This Row],[Current Month Low]])-1</f>
        <v>0.12183809018142466</v>
      </c>
      <c r="AH131" s="2">
        <f>(Table2[[#This Row],[Current Month High]]/Table2[[#This Row],[Close Price]])-1</f>
        <v>5.1052391880910486E-2</v>
      </c>
      <c r="AI131">
        <v>5.1052391880910397</v>
      </c>
      <c r="AJ131">
        <v>130.417695473251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0.41</v>
      </c>
      <c r="AM131" t="s">
        <v>10474</v>
      </c>
      <c r="AN131">
        <v>6.97</v>
      </c>
      <c r="AO131" t="s">
        <v>10474</v>
      </c>
      <c r="AP131">
        <v>6.0880644094122999E-2</v>
      </c>
      <c r="AQ131">
        <f>(Table2[[#This Row],[Sharpe Ratio]]-AVERAGE(Table2[Sharpe Ratio]))/_xlfn.STDEV.P(Table2[Sharpe Ratio])</f>
        <v>7.218605414898592E-2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3.5335462999176399</v>
      </c>
      <c r="AS131">
        <f>_xlfn.RANK.AVG(Table2[[#This Row],[1Y Return vs Nifty Z-Score]],Table2[1Y Return vs Nifty Z-Score])</f>
        <v>145</v>
      </c>
      <c r="AT131">
        <f>_xlfn.RANK.AVG(Table2[[#This Row],[6M Return vs Nifty Z-Score]],Table2[6M Return vs Nifty Z-Score])</f>
        <v>42</v>
      </c>
      <c r="AU131">
        <f>_xlfn.RANK.AVG(Table2[[#This Row],[Sharpe Ratio Z-Score]],Table2[Sharpe Ratio Z-Score])</f>
        <v>313</v>
      </c>
      <c r="AV131">
        <f>(Table2[[#This Row],[Rank 1Y]]+Table2[[#This Row],[Rank 6M]]+Table2[[#This Row],[Rank Sharpe]])/3</f>
        <v>166.66666666666666</v>
      </c>
    </row>
    <row r="132" spans="1:48" x14ac:dyDescent="0.3">
      <c r="A132" t="s">
        <v>729</v>
      </c>
      <c r="B132" t="s">
        <v>730</v>
      </c>
      <c r="C132" t="s">
        <v>10446</v>
      </c>
      <c r="D132" t="s">
        <v>629</v>
      </c>
      <c r="E132">
        <v>21710.023924360001</v>
      </c>
      <c r="F132">
        <v>692.6</v>
      </c>
      <c r="G132">
        <v>137.686182495689</v>
      </c>
      <c r="H132">
        <f>(Table2[[#This Row],[1Y Return vs Nifty]]-AVERAGE(Table2[1Y Return vs Nifty]))/_xlfn.STDEV.P(Table2[1Y Return vs Nifty])</f>
        <v>1.0308673673902469</v>
      </c>
      <c r="I132">
        <v>7.9551001938101198</v>
      </c>
      <c r="J132">
        <f>(Table2[[#This Row],[1M Return vs Nifty]]-AVERAGE(Table2[1M Return vs Nifty]))/_xlfn.STDEV.P(Table2[1M Return vs Nifty])</f>
        <v>0.30187184476118634</v>
      </c>
      <c r="K132">
        <v>14.4043930830055</v>
      </c>
      <c r="L132">
        <f>(Table2[[#This Row],[6M Return vs Nifty]]-AVERAGE(Table2[6M Return vs Nifty]))/_xlfn.STDEV.P(Table2[6M Return vs Nifty])</f>
        <v>9.4727321632484748E-2</v>
      </c>
      <c r="M132">
        <v>11.3330867871723</v>
      </c>
      <c r="N132">
        <f>(Table2[[#This Row],[1W Return vs Nifty]]-AVERAGE(Table2[1W Return vs Nifty]))/_xlfn.STDEV.P(Table2[1W Return vs Nifty])</f>
        <v>1.6836037698083741</v>
      </c>
      <c r="O132">
        <v>627.57000000000005</v>
      </c>
      <c r="P132">
        <v>618.098631494286</v>
      </c>
      <c r="Q132">
        <v>542.94809124072503</v>
      </c>
      <c r="R132">
        <v>76.226647812873296</v>
      </c>
      <c r="S132" s="2">
        <f>(Table2[[#This Row],[Close Price]]-Table2[[#This Row],[20D EMA]])/Table2[[#This Row],[20D EMA]]</f>
        <v>0.10362190671956908</v>
      </c>
      <c r="T132" s="2">
        <f>(Table2[[#This Row],[Close Price]]-Table2[[#This Row],[50D EMA]])/Table2[[#This Row],[50D EMA]]</f>
        <v>0.12053313938845495</v>
      </c>
      <c r="U132" s="2">
        <f>(Table2[[#This Row],[Close Price]]-Table2[[#This Row],[200D EMA]])/Table2[[#This Row],[200D EMA]]</f>
        <v>0.27562839095224728</v>
      </c>
      <c r="V132">
        <v>0.85794694203121002</v>
      </c>
      <c r="W132">
        <v>727.2</v>
      </c>
      <c r="X132">
        <v>727.2</v>
      </c>
      <c r="Y132">
        <v>692.6</v>
      </c>
      <c r="Z132">
        <v>692.6</v>
      </c>
      <c r="AA132">
        <v>587.5</v>
      </c>
      <c r="AB132">
        <v>692.6</v>
      </c>
      <c r="AC132" s="2">
        <f>(Table2[[#This Row],[Close Price]]/Table2[[#This Row],[Day Low]])-1</f>
        <v>-4.757975797579761E-2</v>
      </c>
      <c r="AD132" s="2">
        <f>(Table2[[#This Row],[Day High]]/Table2[[#This Row],[Close Price]])-1</f>
        <v>4.9956684955241082E-2</v>
      </c>
      <c r="AE132" s="2">
        <f>(Table2[[#This Row],[Close Price]]/Table2[[#This Row],[Current Week Low]])-1</f>
        <v>0</v>
      </c>
      <c r="AF132" s="2">
        <f>(Table2[[#This Row],[Current Week High]]/Table2[[#This Row],[Close Price]])-1</f>
        <v>0</v>
      </c>
      <c r="AG132" s="2">
        <f>(Table2[[#This Row],[Close Price]]/Table2[[#This Row],[Current Month Low]])-1</f>
        <v>0.17889361702127671</v>
      </c>
      <c r="AH132" s="2">
        <f>(Table2[[#This Row],[Current Month High]]/Table2[[#This Row],[Close Price]])-1</f>
        <v>0</v>
      </c>
      <c r="AI132">
        <v>12.943979208778501</v>
      </c>
      <c r="AJ132">
        <v>223.26721120186599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10474</v>
      </c>
      <c r="AN132">
        <v>6.46</v>
      </c>
      <c r="AO132" t="s">
        <v>10474</v>
      </c>
      <c r="AP132">
        <v>0.13183973834687801</v>
      </c>
      <c r="AQ132">
        <f>(Table2[[#This Row],[Sharpe Ratio]]-AVERAGE(Table2[Sharpe Ratio]))/_xlfn.STDEV.P(Table2[Sharpe Ratio])</f>
        <v>0.87219974489493823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3.9832700484872303</v>
      </c>
      <c r="AS132">
        <f>_xlfn.RANK.AVG(Table2[[#This Row],[1Y Return vs Nifty Z-Score]],Table2[1Y Return vs Nifty Z-Score])</f>
        <v>83</v>
      </c>
      <c r="AT132">
        <f>_xlfn.RANK.AVG(Table2[[#This Row],[6M Return vs Nifty Z-Score]],Table2[6M Return vs Nifty Z-Score])</f>
        <v>276</v>
      </c>
      <c r="AU132">
        <f>_xlfn.RANK.AVG(Table2[[#This Row],[Sharpe Ratio Z-Score]],Table2[Sharpe Ratio Z-Score])</f>
        <v>144</v>
      </c>
      <c r="AV132">
        <f>(Table2[[#This Row],[Rank 1Y]]+Table2[[#This Row],[Rank 6M]]+Table2[[#This Row],[Rank Sharpe]])/3</f>
        <v>167.66666666666666</v>
      </c>
    </row>
    <row r="133" spans="1:48" x14ac:dyDescent="0.3">
      <c r="A133" t="s">
        <v>219</v>
      </c>
      <c r="B133" t="s">
        <v>220</v>
      </c>
      <c r="C133" t="s">
        <v>10431</v>
      </c>
      <c r="D133" t="s">
        <v>32</v>
      </c>
      <c r="E133">
        <v>117251.663223967</v>
      </c>
      <c r="F133">
        <v>62.03</v>
      </c>
      <c r="G133">
        <v>108.66806124701699</v>
      </c>
      <c r="H133">
        <f>(Table2[[#This Row],[1Y Return vs Nifty]]-AVERAGE(Table2[1Y Return vs Nifty]))/_xlfn.STDEV.P(Table2[1Y Return vs Nifty])</f>
        <v>0.69881486844553031</v>
      </c>
      <c r="I133">
        <v>-11.4264353029647</v>
      </c>
      <c r="J133">
        <f>(Table2[[#This Row],[1M Return vs Nifty]]-AVERAGE(Table2[1M Return vs Nifty]))/_xlfn.STDEV.P(Table2[1M Return vs Nifty])</f>
        <v>-1.3358002975890428</v>
      </c>
      <c r="K133">
        <v>30.6550565049487</v>
      </c>
      <c r="L133">
        <f>(Table2[[#This Row],[6M Return vs Nifty]]-AVERAGE(Table2[6M Return vs Nifty]))/_xlfn.STDEV.P(Table2[6M Return vs Nifty])</f>
        <v>0.55199229883227785</v>
      </c>
      <c r="M133">
        <v>-3.4596319832714002</v>
      </c>
      <c r="N133">
        <f>(Table2[[#This Row],[1W Return vs Nifty]]-AVERAGE(Table2[1W Return vs Nifty]))/_xlfn.STDEV.P(Table2[1W Return vs Nifty])</f>
        <v>-1.0284351677830894</v>
      </c>
      <c r="O133">
        <v>64.56</v>
      </c>
      <c r="P133">
        <v>64.802364754711903</v>
      </c>
      <c r="Q133">
        <v>55.136141334193198</v>
      </c>
      <c r="R133">
        <v>24.689991109429101</v>
      </c>
      <c r="S133" s="2">
        <f>(Table2[[#This Row],[Close Price]]-Table2[[#This Row],[20D EMA]])/Table2[[#This Row],[20D EMA]]</f>
        <v>-3.9188351920693941E-2</v>
      </c>
      <c r="T133" s="2">
        <f>(Table2[[#This Row],[Close Price]]-Table2[[#This Row],[50D EMA]])/Table2[[#This Row],[50D EMA]]</f>
        <v>-4.2781845465142805E-2</v>
      </c>
      <c r="U133" s="2">
        <f>(Table2[[#This Row],[Close Price]]-Table2[[#This Row],[200D EMA]])/Table2[[#This Row],[200D EMA]]</f>
        <v>0.12503339005937131</v>
      </c>
      <c r="V133">
        <v>0.42957040257955298</v>
      </c>
      <c r="W133">
        <v>62.1</v>
      </c>
      <c r="X133">
        <v>67.900000000000006</v>
      </c>
      <c r="Y133">
        <v>62</v>
      </c>
      <c r="Z133">
        <v>63.3</v>
      </c>
      <c r="AA133">
        <v>62</v>
      </c>
      <c r="AB133">
        <v>64.77</v>
      </c>
      <c r="AC133" s="2">
        <f>(Table2[[#This Row],[Close Price]]/Table2[[#This Row],[Day Low]])-1</f>
        <v>-1.1272141706923922E-3</v>
      </c>
      <c r="AD133" s="2">
        <f>(Table2[[#This Row],[Day High]]/Table2[[#This Row],[Close Price]])-1</f>
        <v>9.4631629856521071E-2</v>
      </c>
      <c r="AE133" s="2">
        <f>(Table2[[#This Row],[Close Price]]/Table2[[#This Row],[Current Week Low]])-1</f>
        <v>4.8387096774193949E-4</v>
      </c>
      <c r="AF133" s="2">
        <f>(Table2[[#This Row],[Current Week High]]/Table2[[#This Row],[Close Price]])-1</f>
        <v>2.0473964210865558E-2</v>
      </c>
      <c r="AG133" s="2">
        <f>(Table2[[#This Row],[Close Price]]/Table2[[#This Row],[Current Month Low]])-1</f>
        <v>4.8387096774193949E-4</v>
      </c>
      <c r="AH133" s="2">
        <f>(Table2[[#This Row],[Current Month High]]/Table2[[#This Row],[Close Price]])-1</f>
        <v>4.4172174754151028E-2</v>
      </c>
      <c r="AI133">
        <v>35.0153151700789</v>
      </c>
      <c r="AJ133">
        <v>142.778864970645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-0.09</v>
      </c>
      <c r="AM133" t="s">
        <v>10475</v>
      </c>
      <c r="AN133">
        <v>-7.33</v>
      </c>
      <c r="AO133" t="s">
        <v>10475</v>
      </c>
      <c r="AP133">
        <v>8.0336369838322E-2</v>
      </c>
      <c r="AQ133">
        <f>(Table2[[#This Row],[Sharpe Ratio]]-AVERAGE(Table2[Sharpe Ratio]))/_xlfn.STDEV.P(Table2[Sharpe Ratio])</f>
        <v>0.29153562621815549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112</v>
      </c>
      <c r="AT133">
        <f>_xlfn.RANK.AVG(Table2[[#This Row],[6M Return vs Nifty Z-Score]],Table2[6M Return vs Nifty Z-Score])</f>
        <v>147</v>
      </c>
      <c r="AU133">
        <f>_xlfn.RANK.AVG(Table2[[#This Row],[Sharpe Ratio Z-Score]],Table2[Sharpe Ratio Z-Score])</f>
        <v>249</v>
      </c>
      <c r="AV133">
        <f>(Table2[[#This Row],[Rank 1Y]]+Table2[[#This Row],[Rank 6M]]+Table2[[#This Row],[Rank Sharpe]])/3</f>
        <v>169.33333333333334</v>
      </c>
    </row>
    <row r="134" spans="1:48" x14ac:dyDescent="0.3">
      <c r="A134" t="s">
        <v>1542</v>
      </c>
      <c r="B134" t="s">
        <v>1543</v>
      </c>
      <c r="C134" t="s">
        <v>10441</v>
      </c>
      <c r="D134" t="s">
        <v>75</v>
      </c>
      <c r="E134">
        <v>6164.576</v>
      </c>
      <c r="F134">
        <v>875.65</v>
      </c>
      <c r="G134">
        <v>112.745548190229</v>
      </c>
      <c r="H134">
        <f>(Table2[[#This Row],[1Y Return vs Nifty]]-AVERAGE(Table2[1Y Return vs Nifty]))/_xlfn.STDEV.P(Table2[1Y Return vs Nifty])</f>
        <v>0.74547328982661687</v>
      </c>
      <c r="I134">
        <v>-0.90012642773934104</v>
      </c>
      <c r="J134">
        <f>(Table2[[#This Row],[1M Return vs Nifty]]-AVERAGE(Table2[1M Return vs Nifty]))/_xlfn.STDEV.P(Table2[1M Return vs Nifty])</f>
        <v>-0.44636391575030071</v>
      </c>
      <c r="K134">
        <v>25.6505131310129</v>
      </c>
      <c r="L134">
        <f>(Table2[[#This Row],[6M Return vs Nifty]]-AVERAGE(Table2[6M Return vs Nifty]))/_xlfn.STDEV.P(Table2[6M Return vs Nifty])</f>
        <v>0.41117328410281706</v>
      </c>
      <c r="M134">
        <v>2.9668435822949299</v>
      </c>
      <c r="N134">
        <f>(Table2[[#This Row],[1W Return vs Nifty]]-AVERAGE(Table2[1W Return vs Nifty]))/_xlfn.STDEV.P(Table2[1W Return vs Nifty])</f>
        <v>0.14976961226852514</v>
      </c>
      <c r="O134">
        <v>875.41</v>
      </c>
      <c r="P134">
        <v>878.79150217561096</v>
      </c>
      <c r="Q134">
        <v>755.05440482594599</v>
      </c>
      <c r="R134">
        <v>50.810444945817103</v>
      </c>
      <c r="S134" s="2">
        <f>(Table2[[#This Row],[Close Price]]-Table2[[#This Row],[20D EMA]])/Table2[[#This Row],[20D EMA]]</f>
        <v>2.7415725203048754E-4</v>
      </c>
      <c r="T134" s="2">
        <f>(Table2[[#This Row],[Close Price]]-Table2[[#This Row],[50D EMA]])/Table2[[#This Row],[50D EMA]]</f>
        <v>-3.5747980810392579E-3</v>
      </c>
      <c r="U134" s="2">
        <f>(Table2[[#This Row],[Close Price]]-Table2[[#This Row],[200D EMA]])/Table2[[#This Row],[200D EMA]]</f>
        <v>0.15971775596998669</v>
      </c>
      <c r="V134">
        <v>0.86137600200375597</v>
      </c>
      <c r="W134">
        <v>867</v>
      </c>
      <c r="X134">
        <v>888.7</v>
      </c>
      <c r="Y134">
        <v>864.65</v>
      </c>
      <c r="Z134">
        <v>906.35</v>
      </c>
      <c r="AA134">
        <v>840.9</v>
      </c>
      <c r="AB134">
        <v>911.3</v>
      </c>
      <c r="AC134" s="2">
        <f>(Table2[[#This Row],[Close Price]]/Table2[[#This Row],[Day Low]])-1</f>
        <v>9.9769319492502007E-3</v>
      </c>
      <c r="AD134" s="2">
        <f>(Table2[[#This Row],[Day High]]/Table2[[#This Row],[Close Price]])-1</f>
        <v>1.4903214754753646E-2</v>
      </c>
      <c r="AE134" s="2">
        <f>(Table2[[#This Row],[Close Price]]/Table2[[#This Row],[Current Week Low]])-1</f>
        <v>1.2721910599664543E-2</v>
      </c>
      <c r="AF134" s="2">
        <f>(Table2[[#This Row],[Current Week High]]/Table2[[#This Row],[Close Price]])-1</f>
        <v>3.505966995945875E-2</v>
      </c>
      <c r="AG134" s="2">
        <f>(Table2[[#This Row],[Close Price]]/Table2[[#This Row],[Current Month Low]])-1</f>
        <v>4.1324771078606215E-2</v>
      </c>
      <c r="AH134" s="2">
        <f>(Table2[[#This Row],[Current Month High]]/Table2[[#This Row],[Close Price]])-1</f>
        <v>4.071261348712385E-2</v>
      </c>
      <c r="AI134">
        <v>33.044024438988103</v>
      </c>
      <c r="AJ134">
        <v>142.52873563218299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</v>
      </c>
      <c r="AM134" t="s">
        <v>10475</v>
      </c>
      <c r="AN134">
        <v>-1.28</v>
      </c>
      <c r="AO134" t="s">
        <v>10475</v>
      </c>
      <c r="AP134">
        <v>9.4792346579561995E-2</v>
      </c>
      <c r="AQ134">
        <f>(Table2[[#This Row],[Sharpe Ratio]]-AVERAGE(Table2[Sharpe Ratio]))/_xlfn.STDEV.P(Table2[Sharpe Ratio])</f>
        <v>0.45451655809001401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107</v>
      </c>
      <c r="AT134">
        <f>_xlfn.RANK.AVG(Table2[[#This Row],[6M Return vs Nifty Z-Score]],Table2[6M Return vs Nifty Z-Score])</f>
        <v>174</v>
      </c>
      <c r="AU134">
        <f>_xlfn.RANK.AVG(Table2[[#This Row],[Sharpe Ratio Z-Score]],Table2[Sharpe Ratio Z-Score])</f>
        <v>230</v>
      </c>
      <c r="AV134">
        <f>(Table2[[#This Row],[Rank 1Y]]+Table2[[#This Row],[Rank 6M]]+Table2[[#This Row],[Rank Sharpe]])/3</f>
        <v>170.33333333333334</v>
      </c>
    </row>
    <row r="135" spans="1:48" x14ac:dyDescent="0.3">
      <c r="A135" t="s">
        <v>474</v>
      </c>
      <c r="B135" t="s">
        <v>475</v>
      </c>
      <c r="C135" t="s">
        <v>10436</v>
      </c>
      <c r="D135" t="s">
        <v>476</v>
      </c>
      <c r="E135">
        <v>44515.872784154999</v>
      </c>
      <c r="F135">
        <v>4105.05</v>
      </c>
      <c r="G135">
        <v>53.285372589439604</v>
      </c>
      <c r="H135">
        <f>(Table2[[#This Row],[1Y Return vs Nifty]]-AVERAGE(Table2[1Y Return vs Nifty]))/_xlfn.STDEV.P(Table2[1Y Return vs Nifty])</f>
        <v>6.5074316828413581E-2</v>
      </c>
      <c r="I135">
        <v>-1.1798634627473401</v>
      </c>
      <c r="J135">
        <f>(Table2[[#This Row],[1M Return vs Nifty]]-AVERAGE(Table2[1M Return vs Nifty]))/_xlfn.STDEV.P(Table2[1M Return vs Nifty])</f>
        <v>-0.47000071942318222</v>
      </c>
      <c r="K135">
        <v>30.728120409029</v>
      </c>
      <c r="L135">
        <f>(Table2[[#This Row],[6M Return vs Nifty]]-AVERAGE(Table2[6M Return vs Nifty]))/_xlfn.STDEV.P(Table2[6M Return vs Nifty])</f>
        <v>0.55404818809451517</v>
      </c>
      <c r="M135">
        <v>-0.96460888301484904</v>
      </c>
      <c r="N135">
        <f>(Table2[[#This Row],[1W Return vs Nifty]]-AVERAGE(Table2[1W Return vs Nifty]))/_xlfn.STDEV.P(Table2[1W Return vs Nifty])</f>
        <v>-0.5710074357284648</v>
      </c>
      <c r="O135">
        <v>4112.1499999999996</v>
      </c>
      <c r="P135">
        <v>3880.1812027507899</v>
      </c>
      <c r="Q135">
        <v>3269.7928478307399</v>
      </c>
      <c r="R135">
        <v>43.162018220769802</v>
      </c>
      <c r="S135" s="2">
        <f>(Table2[[#This Row],[Close Price]]-Table2[[#This Row],[20D EMA]])/Table2[[#This Row],[20D EMA]]</f>
        <v>-1.7265907128872864E-3</v>
      </c>
      <c r="T135" s="2">
        <f>(Table2[[#This Row],[Close Price]]-Table2[[#This Row],[50D EMA]])/Table2[[#This Row],[50D EMA]]</f>
        <v>5.7953169065865603E-2</v>
      </c>
      <c r="U135" s="2">
        <f>(Table2[[#This Row],[Close Price]]-Table2[[#This Row],[200D EMA]])/Table2[[#This Row],[200D EMA]]</f>
        <v>0.25544650411826247</v>
      </c>
      <c r="V135">
        <v>0.69647810485819095</v>
      </c>
      <c r="W135">
        <v>4080.4</v>
      </c>
      <c r="X135">
        <v>4145.5</v>
      </c>
      <c r="Y135">
        <v>4024</v>
      </c>
      <c r="Z135">
        <v>4171.2</v>
      </c>
      <c r="AA135">
        <v>4024</v>
      </c>
      <c r="AB135">
        <v>4223</v>
      </c>
      <c r="AC135" s="2">
        <f>(Table2[[#This Row],[Close Price]]/Table2[[#This Row],[Day Low]])-1</f>
        <v>6.0410744044701037E-3</v>
      </c>
      <c r="AD135" s="2">
        <f>(Table2[[#This Row],[Day High]]/Table2[[#This Row],[Close Price]])-1</f>
        <v>9.8537167634986655E-3</v>
      </c>
      <c r="AE135" s="2">
        <f>(Table2[[#This Row],[Close Price]]/Table2[[#This Row],[Current Week Low]])-1</f>
        <v>2.0141650099403607E-2</v>
      </c>
      <c r="AF135" s="2">
        <f>(Table2[[#This Row],[Current Week High]]/Table2[[#This Row],[Close Price]])-1</f>
        <v>1.6114298242408731E-2</v>
      </c>
      <c r="AG135" s="2">
        <f>(Table2[[#This Row],[Close Price]]/Table2[[#This Row],[Current Month Low]])-1</f>
        <v>2.0141650099403607E-2</v>
      </c>
      <c r="AH135" s="2">
        <f>(Table2[[#This Row],[Current Month High]]/Table2[[#This Row],[Close Price]])-1</f>
        <v>2.8732902157099227E-2</v>
      </c>
      <c r="AI135">
        <v>7.4176928417436896</v>
      </c>
      <c r="AJ135">
        <v>87.274178832116704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0.16</v>
      </c>
      <c r="AM135" t="s">
        <v>10474</v>
      </c>
      <c r="AN135">
        <v>-2</v>
      </c>
      <c r="AO135" t="s">
        <v>10475</v>
      </c>
      <c r="AP135">
        <v>0.14515664049280899</v>
      </c>
      <c r="AQ135">
        <f>(Table2[[#This Row],[Sharpe Ratio]]-AVERAGE(Table2[Sharpe Ratio]))/_xlfn.STDEV.P(Table2[Sharpe Ratio])</f>
        <v>1.0223384148886763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0.60045276465995812</v>
      </c>
      <c r="AS135">
        <f>_xlfn.RANK.AVG(Table2[[#This Row],[1Y Return vs Nifty Z-Score]],Table2[1Y Return vs Nifty Z-Score])</f>
        <v>249</v>
      </c>
      <c r="AT135">
        <f>_xlfn.RANK.AVG(Table2[[#This Row],[6M Return vs Nifty Z-Score]],Table2[6M Return vs Nifty Z-Score])</f>
        <v>146</v>
      </c>
      <c r="AU135">
        <f>_xlfn.RANK.AVG(Table2[[#This Row],[Sharpe Ratio Z-Score]],Table2[Sharpe Ratio Z-Score])</f>
        <v>116</v>
      </c>
      <c r="AV135">
        <f>(Table2[[#This Row],[Rank 1Y]]+Table2[[#This Row],[Rank 6M]]+Table2[[#This Row],[Rank Sharpe]])/3</f>
        <v>170.33333333333334</v>
      </c>
    </row>
    <row r="136" spans="1:48" x14ac:dyDescent="0.3">
      <c r="A136" t="s">
        <v>90</v>
      </c>
      <c r="B136" t="s">
        <v>91</v>
      </c>
      <c r="C136" t="s">
        <v>10429</v>
      </c>
      <c r="D136" t="s">
        <v>92</v>
      </c>
      <c r="E136">
        <v>304007.38837091002</v>
      </c>
      <c r="F136">
        <v>493.3</v>
      </c>
      <c r="G136">
        <v>85.262754012631504</v>
      </c>
      <c r="H136">
        <f>(Table2[[#This Row],[1Y Return vs Nifty]]-AVERAGE(Table2[1Y Return vs Nifty]))/_xlfn.STDEV.P(Table2[1Y Return vs Nifty])</f>
        <v>0.43098944001252243</v>
      </c>
      <c r="I136">
        <v>-3.1081659617705499</v>
      </c>
      <c r="J136">
        <f>(Table2[[#This Row],[1M Return vs Nifty]]-AVERAGE(Table2[1M Return vs Nifty]))/_xlfn.STDEV.P(Table2[1M Return vs Nifty])</f>
        <v>-0.63293555424058545</v>
      </c>
      <c r="K136">
        <v>16.579996161076998</v>
      </c>
      <c r="L136">
        <f>(Table2[[#This Row],[6M Return vs Nifty]]-AVERAGE(Table2[6M Return vs Nifty]))/_xlfn.STDEV.P(Table2[6M Return vs Nifty])</f>
        <v>0.15594495109534426</v>
      </c>
      <c r="M136">
        <v>2.77549434113019</v>
      </c>
      <c r="N136">
        <f>(Table2[[#This Row],[1W Return vs Nifty]]-AVERAGE(Table2[1W Return vs Nifty]))/_xlfn.STDEV.P(Table2[1W Return vs Nifty])</f>
        <v>0.11468839421993862</v>
      </c>
      <c r="O136">
        <v>480.92</v>
      </c>
      <c r="P136">
        <v>472.69752585379598</v>
      </c>
      <c r="Q136">
        <v>407.70205093180999</v>
      </c>
      <c r="R136">
        <v>70.080445158774097</v>
      </c>
      <c r="S136" s="2">
        <f>(Table2[[#This Row],[Close Price]]-Table2[[#This Row],[20D EMA]])/Table2[[#This Row],[20D EMA]]</f>
        <v>2.5742327206188128E-2</v>
      </c>
      <c r="T136" s="2">
        <f>(Table2[[#This Row],[Close Price]]-Table2[[#This Row],[50D EMA]])/Table2[[#This Row],[50D EMA]]</f>
        <v>4.358489947454542E-2</v>
      </c>
      <c r="U136" s="2">
        <f>(Table2[[#This Row],[Close Price]]-Table2[[#This Row],[200D EMA]])/Table2[[#This Row],[200D EMA]]</f>
        <v>0.20995221601793379</v>
      </c>
      <c r="V136">
        <v>0.72605518903270605</v>
      </c>
      <c r="W136">
        <v>491.1</v>
      </c>
      <c r="X136">
        <v>496.95</v>
      </c>
      <c r="Y136">
        <v>487.2</v>
      </c>
      <c r="Z136">
        <v>496</v>
      </c>
      <c r="AA136">
        <v>471.25</v>
      </c>
      <c r="AB136">
        <v>496</v>
      </c>
      <c r="AC136" s="2">
        <f>(Table2[[#This Row],[Close Price]]/Table2[[#This Row],[Day Low]])-1</f>
        <v>4.4797393606190727E-3</v>
      </c>
      <c r="AD136" s="2">
        <f>(Table2[[#This Row],[Day High]]/Table2[[#This Row],[Close Price]])-1</f>
        <v>7.3991485911208965E-3</v>
      </c>
      <c r="AE136" s="2">
        <f>(Table2[[#This Row],[Close Price]]/Table2[[#This Row],[Current Week Low]])-1</f>
        <v>1.2520525451559905E-2</v>
      </c>
      <c r="AF136" s="2">
        <f>(Table2[[#This Row],[Current Week High]]/Table2[[#This Row],[Close Price]])-1</f>
        <v>5.4733427934319234E-3</v>
      </c>
      <c r="AG136" s="2">
        <f>(Table2[[#This Row],[Close Price]]/Table2[[#This Row],[Current Month Low]])-1</f>
        <v>4.6790450928382077E-2</v>
      </c>
      <c r="AH136" s="2">
        <f>(Table2[[#This Row],[Current Month High]]/Table2[[#This Row],[Close Price]])-1</f>
        <v>5.4733427934319234E-3</v>
      </c>
      <c r="AI136">
        <v>6.9126292317048303</v>
      </c>
      <c r="AJ136">
        <v>117.45646903239999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</v>
      </c>
      <c r="AM136" t="s">
        <v>10476</v>
      </c>
      <c r="AN136">
        <v>2.1</v>
      </c>
      <c r="AO136" t="s">
        <v>10474</v>
      </c>
      <c r="AP136">
        <v>0.14090690607776701</v>
      </c>
      <c r="AQ136">
        <f>(Table2[[#This Row],[Sharpe Ratio]]-AVERAGE(Table2[Sharpe Ratio]))/_xlfn.STDEV.P(Table2[Sharpe Ratio])</f>
        <v>0.97442565966159234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1.0431128907488123</v>
      </c>
      <c r="AS136">
        <f>_xlfn.RANK.AVG(Table2[[#This Row],[1Y Return vs Nifty Z-Score]],Table2[1Y Return vs Nifty Z-Score])</f>
        <v>156</v>
      </c>
      <c r="AT136">
        <f>_xlfn.RANK.AVG(Table2[[#This Row],[6M Return vs Nifty Z-Score]],Table2[6M Return vs Nifty Z-Score])</f>
        <v>252</v>
      </c>
      <c r="AU136">
        <f>_xlfn.RANK.AVG(Table2[[#This Row],[Sharpe Ratio Z-Score]],Table2[Sharpe Ratio Z-Score])</f>
        <v>125</v>
      </c>
      <c r="AV136">
        <f>(Table2[[#This Row],[Rank 1Y]]+Table2[[#This Row],[Rank 6M]]+Table2[[#This Row],[Rank Sharpe]])/3</f>
        <v>177.66666666666666</v>
      </c>
    </row>
    <row r="137" spans="1:48" x14ac:dyDescent="0.3">
      <c r="A137" t="s">
        <v>792</v>
      </c>
      <c r="B137" t="s">
        <v>793</v>
      </c>
      <c r="C137" t="s">
        <v>10436</v>
      </c>
      <c r="D137" t="s">
        <v>150</v>
      </c>
      <c r="E137">
        <v>20007.172904219999</v>
      </c>
      <c r="F137">
        <v>629.4</v>
      </c>
      <c r="G137">
        <v>32.454394114650398</v>
      </c>
      <c r="H137">
        <f>(Table2[[#This Row],[1Y Return vs Nifty]]-AVERAGE(Table2[1Y Return vs Nifty]))/_xlfn.STDEV.P(Table2[1Y Return vs Nifty])</f>
        <v>-0.17329323283967196</v>
      </c>
      <c r="I137">
        <v>8.5200524990926993</v>
      </c>
      <c r="J137">
        <f>(Table2[[#This Row],[1M Return vs Nifty]]-AVERAGE(Table2[1M Return vs Nifty]))/_xlfn.STDEV.P(Table2[1M Return vs Nifty])</f>
        <v>0.34960834387766659</v>
      </c>
      <c r="K137">
        <v>41.392611050604899</v>
      </c>
      <c r="L137">
        <f>(Table2[[#This Row],[6M Return vs Nifty]]-AVERAGE(Table2[6M Return vs Nifty]))/_xlfn.STDEV.P(Table2[6M Return vs Nifty])</f>
        <v>0.85412812596849119</v>
      </c>
      <c r="M137">
        <v>1.8308220474296899</v>
      </c>
      <c r="N137">
        <f>(Table2[[#This Row],[1W Return vs Nifty]]-AVERAGE(Table2[1W Return vs Nifty]))/_xlfn.STDEV.P(Table2[1W Return vs Nifty])</f>
        <v>-5.8504112413698239E-2</v>
      </c>
      <c r="O137">
        <v>607.08000000000004</v>
      </c>
      <c r="P137">
        <v>580.189992583611</v>
      </c>
      <c r="Q137">
        <v>490.88283451461302</v>
      </c>
      <c r="R137">
        <v>60.1179021618604</v>
      </c>
      <c r="S137" s="2">
        <f>(Table2[[#This Row],[Close Price]]-Table2[[#This Row],[20D EMA]])/Table2[[#This Row],[20D EMA]]</f>
        <v>3.6766159320023611E-2</v>
      </c>
      <c r="T137" s="2">
        <f>(Table2[[#This Row],[Close Price]]-Table2[[#This Row],[50D EMA]])/Table2[[#This Row],[50D EMA]]</f>
        <v>8.4817056559791201E-2</v>
      </c>
      <c r="U137" s="2">
        <f>(Table2[[#This Row],[Close Price]]-Table2[[#This Row],[200D EMA]])/Table2[[#This Row],[200D EMA]]</f>
        <v>0.28217968880976108</v>
      </c>
      <c r="V137">
        <v>0.83597634003694798</v>
      </c>
      <c r="W137">
        <v>629</v>
      </c>
      <c r="X137">
        <v>645.79999999999995</v>
      </c>
      <c r="Y137">
        <v>621.85</v>
      </c>
      <c r="Z137">
        <v>639.45000000000005</v>
      </c>
      <c r="AA137">
        <v>604</v>
      </c>
      <c r="AB137">
        <v>651.95000000000005</v>
      </c>
      <c r="AC137" s="2">
        <f>(Table2[[#This Row],[Close Price]]/Table2[[#This Row],[Day Low]])-1</f>
        <v>6.3593004769479933E-4</v>
      </c>
      <c r="AD137" s="2">
        <f>(Table2[[#This Row],[Day High]]/Table2[[#This Row],[Close Price]])-1</f>
        <v>2.6056561804893574E-2</v>
      </c>
      <c r="AE137" s="2">
        <f>(Table2[[#This Row],[Close Price]]/Table2[[#This Row],[Current Week Low]])-1</f>
        <v>1.2141191605692603E-2</v>
      </c>
      <c r="AF137" s="2">
        <f>(Table2[[#This Row],[Current Week High]]/Table2[[#This Row],[Close Price]])-1</f>
        <v>1.5967588179218506E-2</v>
      </c>
      <c r="AG137" s="2">
        <f>(Table2[[#This Row],[Close Price]]/Table2[[#This Row],[Current Month Low]])-1</f>
        <v>4.2052980132450291E-2</v>
      </c>
      <c r="AH137" s="2">
        <f>(Table2[[#This Row],[Current Month High]]/Table2[[#This Row],[Close Price]])-1</f>
        <v>3.5827772481728637E-2</v>
      </c>
      <c r="AI137">
        <v>7.4197648554178599</v>
      </c>
      <c r="AJ137">
        <v>101.730769230769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0.09</v>
      </c>
      <c r="AM137" t="s">
        <v>10474</v>
      </c>
      <c r="AN137">
        <v>6.5</v>
      </c>
      <c r="AO137" t="s">
        <v>10474</v>
      </c>
      <c r="AP137">
        <v>0.150584870251041</v>
      </c>
      <c r="AQ137">
        <f>(Table2[[#This Row],[Sharpe Ratio]]-AVERAGE(Table2[Sharpe Ratio]))/_xlfn.STDEV.P(Table2[Sharpe Ratio])</f>
        <v>1.0835378730952836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2.0554769976880714</v>
      </c>
      <c r="AS137">
        <f>_xlfn.RANK.AVG(Table2[[#This Row],[1Y Return vs Nifty Z-Score]],Table2[1Y Return vs Nifty Z-Score])</f>
        <v>331</v>
      </c>
      <c r="AT137">
        <f>_xlfn.RANK.AVG(Table2[[#This Row],[6M Return vs Nifty Z-Score]],Table2[6M Return vs Nifty Z-Score])</f>
        <v>102</v>
      </c>
      <c r="AU137">
        <f>_xlfn.RANK.AVG(Table2[[#This Row],[Sharpe Ratio Z-Score]],Table2[Sharpe Ratio Z-Score])</f>
        <v>101</v>
      </c>
      <c r="AV137">
        <f>(Table2[[#This Row],[Rank 1Y]]+Table2[[#This Row],[Rank 6M]]+Table2[[#This Row],[Rank Sharpe]])/3</f>
        <v>178</v>
      </c>
    </row>
    <row r="138" spans="1:48" x14ac:dyDescent="0.3">
      <c r="A138" t="s">
        <v>177</v>
      </c>
      <c r="B138" t="s">
        <v>178</v>
      </c>
      <c r="C138" t="s">
        <v>10429</v>
      </c>
      <c r="D138" t="s">
        <v>179</v>
      </c>
      <c r="E138">
        <v>151549.01069150699</v>
      </c>
      <c r="F138">
        <v>230.49</v>
      </c>
      <c r="G138">
        <v>86.016767161969</v>
      </c>
      <c r="H138">
        <f>(Table2[[#This Row],[1Y Return vs Nifty]]-AVERAGE(Table2[1Y Return vs Nifty]))/_xlfn.STDEV.P(Table2[1Y Return vs Nifty])</f>
        <v>0.43961756408468816</v>
      </c>
      <c r="I138">
        <v>-4.8139834394852699E-2</v>
      </c>
      <c r="J138">
        <f>(Table2[[#This Row],[1M Return vs Nifty]]-AVERAGE(Table2[1M Return vs Nifty]))/_xlfn.STDEV.P(Table2[1M Return vs Nifty])</f>
        <v>-0.37437402053233299</v>
      </c>
      <c r="K138">
        <v>30.329460420033399</v>
      </c>
      <c r="L138">
        <f>(Table2[[#This Row],[6M Return vs Nifty]]-AVERAGE(Table2[6M Return vs Nifty]))/_xlfn.STDEV.P(Table2[6M Return vs Nifty])</f>
        <v>0.54283059986163151</v>
      </c>
      <c r="M138">
        <v>0.56199975669415503</v>
      </c>
      <c r="N138">
        <f>(Table2[[#This Row],[1W Return vs Nifty]]-AVERAGE(Table2[1W Return vs Nifty]))/_xlfn.STDEV.P(Table2[1W Return vs Nifty])</f>
        <v>-0.29112500589233176</v>
      </c>
      <c r="O138">
        <v>217.74</v>
      </c>
      <c r="P138">
        <v>209.49683775800401</v>
      </c>
      <c r="Q138">
        <v>175.86595018605101</v>
      </c>
      <c r="R138">
        <v>74.315133297888707</v>
      </c>
      <c r="S138" s="2">
        <f>(Table2[[#This Row],[Close Price]]-Table2[[#This Row],[20D EMA]])/Table2[[#This Row],[20D EMA]]</f>
        <v>5.8556076054009365E-2</v>
      </c>
      <c r="T138" s="2">
        <f>(Table2[[#This Row],[Close Price]]-Table2[[#This Row],[50D EMA]])/Table2[[#This Row],[50D EMA]]</f>
        <v>0.10020753757746848</v>
      </c>
      <c r="U138" s="2">
        <f>(Table2[[#This Row],[Close Price]]-Table2[[#This Row],[200D EMA]])/Table2[[#This Row],[200D EMA]]</f>
        <v>0.31060048722428341</v>
      </c>
      <c r="V138">
        <v>0.71706135057494802</v>
      </c>
      <c r="W138">
        <v>228.4</v>
      </c>
      <c r="X138">
        <v>234.1</v>
      </c>
      <c r="Y138">
        <v>221.27</v>
      </c>
      <c r="Z138">
        <v>231.44</v>
      </c>
      <c r="AA138">
        <v>217.28</v>
      </c>
      <c r="AB138">
        <v>231.44</v>
      </c>
      <c r="AC138" s="2">
        <f>(Table2[[#This Row],[Close Price]]/Table2[[#This Row],[Day Low]])-1</f>
        <v>9.1506129597198615E-3</v>
      </c>
      <c r="AD138" s="2">
        <f>(Table2[[#This Row],[Day High]]/Table2[[#This Row],[Close Price]])-1</f>
        <v>1.5662284697817608E-2</v>
      </c>
      <c r="AE138" s="2">
        <f>(Table2[[#This Row],[Close Price]]/Table2[[#This Row],[Current Week Low]])-1</f>
        <v>4.1668549735617066E-2</v>
      </c>
      <c r="AF138" s="2">
        <f>(Table2[[#This Row],[Current Week High]]/Table2[[#This Row],[Close Price]])-1</f>
        <v>4.1216538678467973E-3</v>
      </c>
      <c r="AG138" s="2">
        <f>(Table2[[#This Row],[Close Price]]/Table2[[#This Row],[Current Month Low]])-1</f>
        <v>6.0797128129602473E-2</v>
      </c>
      <c r="AH138" s="2">
        <f>(Table2[[#This Row],[Current Month High]]/Table2[[#This Row],[Close Price]])-1</f>
        <v>4.1216538678467973E-3</v>
      </c>
      <c r="AI138">
        <v>1.1757559980910099</v>
      </c>
      <c r="AJ138">
        <v>114.409302325581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0.05</v>
      </c>
      <c r="AM138" t="s">
        <v>10474</v>
      </c>
      <c r="AN138">
        <v>5.44</v>
      </c>
      <c r="AO138" t="s">
        <v>10474</v>
      </c>
      <c r="AP138">
        <v>8.9511270463986006E-2</v>
      </c>
      <c r="AQ138">
        <f>(Table2[[#This Row],[Sharpe Ratio]]-AVERAGE(Table2[Sharpe Ratio]))/_xlfn.STDEV.P(Table2[Sharpe Ratio])</f>
        <v>0.3949761533142272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0.71192529083588196</v>
      </c>
      <c r="AS138">
        <f>_xlfn.RANK.AVG(Table2[[#This Row],[1Y Return vs Nifty Z-Score]],Table2[1Y Return vs Nifty Z-Score])</f>
        <v>153</v>
      </c>
      <c r="AT138">
        <f>_xlfn.RANK.AVG(Table2[[#This Row],[6M Return vs Nifty Z-Score]],Table2[6M Return vs Nifty Z-Score])</f>
        <v>150</v>
      </c>
      <c r="AU138">
        <f>_xlfn.RANK.AVG(Table2[[#This Row],[Sharpe Ratio Z-Score]],Table2[Sharpe Ratio Z-Score])</f>
        <v>234</v>
      </c>
      <c r="AV138">
        <f>(Table2[[#This Row],[Rank 1Y]]+Table2[[#This Row],[Rank 6M]]+Table2[[#This Row],[Rank Sharpe]])/3</f>
        <v>179</v>
      </c>
    </row>
    <row r="139" spans="1:48" x14ac:dyDescent="0.3">
      <c r="A139" t="s">
        <v>268</v>
      </c>
      <c r="B139" t="s">
        <v>269</v>
      </c>
      <c r="C139" t="s">
        <v>10435</v>
      </c>
      <c r="D139" t="s">
        <v>189</v>
      </c>
      <c r="E139">
        <v>101494.3987772</v>
      </c>
      <c r="F139">
        <v>34412.300000000003</v>
      </c>
      <c r="G139">
        <v>53.592615296283299</v>
      </c>
      <c r="H139">
        <f>(Table2[[#This Row],[1Y Return vs Nifty]]-AVERAGE(Table2[1Y Return vs Nifty]))/_xlfn.STDEV.P(Table2[1Y Return vs Nifty])</f>
        <v>6.8590075402709866E-2</v>
      </c>
      <c r="I139">
        <v>9.4073520322997108</v>
      </c>
      <c r="J139">
        <f>(Table2[[#This Row],[1M Return vs Nifty]]-AVERAGE(Table2[1M Return vs Nifty]))/_xlfn.STDEV.P(Table2[1M Return vs Nifty])</f>
        <v>0.42458205933459153</v>
      </c>
      <c r="K139">
        <v>40.070958719768299</v>
      </c>
      <c r="L139">
        <f>(Table2[[#This Row],[6M Return vs Nifty]]-AVERAGE(Table2[6M Return vs Nifty]))/_xlfn.STDEV.P(Table2[6M Return vs Nifty])</f>
        <v>0.81693916283299195</v>
      </c>
      <c r="M139">
        <v>2.0424590031637102</v>
      </c>
      <c r="N139">
        <f>(Table2[[#This Row],[1W Return vs Nifty]]-AVERAGE(Table2[1W Return vs Nifty]))/_xlfn.STDEV.P(Table2[1W Return vs Nifty])</f>
        <v>-1.9703424488041955E-2</v>
      </c>
      <c r="O139">
        <v>33527.21</v>
      </c>
      <c r="P139">
        <v>32007.257674126198</v>
      </c>
      <c r="Q139">
        <v>27090.840344445402</v>
      </c>
      <c r="R139">
        <v>57.195073682762398</v>
      </c>
      <c r="S139" s="2">
        <f>(Table2[[#This Row],[Close Price]]-Table2[[#This Row],[20D EMA]])/Table2[[#This Row],[20D EMA]]</f>
        <v>2.6399154597116902E-2</v>
      </c>
      <c r="T139" s="2">
        <f>(Table2[[#This Row],[Close Price]]-Table2[[#This Row],[50D EMA]])/Table2[[#This Row],[50D EMA]]</f>
        <v>7.5140530637149081E-2</v>
      </c>
      <c r="U139" s="2">
        <f>(Table2[[#This Row],[Close Price]]-Table2[[#This Row],[200D EMA]])/Table2[[#This Row],[200D EMA]]</f>
        <v>0.27025590799200749</v>
      </c>
      <c r="V139">
        <v>0.67061081067447204</v>
      </c>
      <c r="W139">
        <v>34556</v>
      </c>
      <c r="X139">
        <v>35486.9</v>
      </c>
      <c r="Y139">
        <v>34342.5</v>
      </c>
      <c r="Z139">
        <v>35484</v>
      </c>
      <c r="AA139">
        <v>33702.15</v>
      </c>
      <c r="AB139">
        <v>35680</v>
      </c>
      <c r="AC139" s="2">
        <f>(Table2[[#This Row],[Close Price]]/Table2[[#This Row],[Day Low]])-1</f>
        <v>-4.1584674152099765E-3</v>
      </c>
      <c r="AD139" s="2">
        <f>(Table2[[#This Row],[Day High]]/Table2[[#This Row],[Close Price]])-1</f>
        <v>3.1227206551145859E-2</v>
      </c>
      <c r="AE139" s="2">
        <f>(Table2[[#This Row],[Close Price]]/Table2[[#This Row],[Current Week Low]])-1</f>
        <v>2.0324670597657857E-3</v>
      </c>
      <c r="AF139" s="2">
        <f>(Table2[[#This Row],[Current Week High]]/Table2[[#This Row],[Close Price]])-1</f>
        <v>3.1142934357773155E-2</v>
      </c>
      <c r="AG139" s="2">
        <f>(Table2[[#This Row],[Close Price]]/Table2[[#This Row],[Current Month Low]])-1</f>
        <v>2.1071355981740147E-2</v>
      </c>
      <c r="AH139" s="2">
        <f>(Table2[[#This Row],[Current Month High]]/Table2[[#This Row],[Close Price]])-1</f>
        <v>3.6838572254688007E-2</v>
      </c>
      <c r="AI139">
        <v>6.5839830525713001</v>
      </c>
      <c r="AJ139">
        <v>91.913513634094798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-0.02</v>
      </c>
      <c r="AM139" t="s">
        <v>10475</v>
      </c>
      <c r="AN139">
        <v>6.69</v>
      </c>
      <c r="AO139" t="s">
        <v>10474</v>
      </c>
      <c r="AP139">
        <v>0.112450244988948</v>
      </c>
      <c r="AQ139">
        <f>(Table2[[#This Row],[Sharpe Ratio]]-AVERAGE(Table2[Sharpe Ratio]))/_xlfn.STDEV.P(Table2[Sharpe Ratio])</f>
        <v>0.65359689622104233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1.944004769303294</v>
      </c>
      <c r="AS139">
        <f>_xlfn.RANK.AVG(Table2[[#This Row],[1Y Return vs Nifty Z-Score]],Table2[1Y Return vs Nifty Z-Score])</f>
        <v>248</v>
      </c>
      <c r="AT139">
        <f>_xlfn.RANK.AVG(Table2[[#This Row],[6M Return vs Nifty Z-Score]],Table2[6M Return vs Nifty Z-Score])</f>
        <v>108</v>
      </c>
      <c r="AU139">
        <f>_xlfn.RANK.AVG(Table2[[#This Row],[Sharpe Ratio Z-Score]],Table2[Sharpe Ratio Z-Score])</f>
        <v>182</v>
      </c>
      <c r="AV139">
        <f>(Table2[[#This Row],[Rank 1Y]]+Table2[[#This Row],[Rank 6M]]+Table2[[#This Row],[Rank Sharpe]])/3</f>
        <v>179.33333333333334</v>
      </c>
    </row>
    <row r="140" spans="1:48" x14ac:dyDescent="0.3">
      <c r="A140" t="s">
        <v>531</v>
      </c>
      <c r="B140" t="s">
        <v>532</v>
      </c>
      <c r="C140" t="s">
        <v>10438</v>
      </c>
      <c r="D140" t="s">
        <v>156</v>
      </c>
      <c r="E140">
        <v>37328.257514279998</v>
      </c>
      <c r="F140">
        <v>269.2</v>
      </c>
      <c r="G140">
        <v>120.36401565313101</v>
      </c>
      <c r="H140">
        <f>(Table2[[#This Row],[1Y Return vs Nifty]]-AVERAGE(Table2[1Y Return vs Nifty]))/_xlfn.STDEV.P(Table2[1Y Return vs Nifty])</f>
        <v>0.83265092401964358</v>
      </c>
      <c r="I140">
        <v>12.554005289516899</v>
      </c>
      <c r="J140">
        <f>(Table2[[#This Row],[1M Return vs Nifty]]-AVERAGE(Table2[1M Return vs Nifty]))/_xlfn.STDEV.P(Table2[1M Return vs Nifty])</f>
        <v>0.69046328333966156</v>
      </c>
      <c r="K140">
        <v>8.9038836429290598</v>
      </c>
      <c r="L140">
        <f>(Table2[[#This Row],[6M Return vs Nifty]]-AVERAGE(Table2[6M Return vs Nifty]))/_xlfn.STDEV.P(Table2[6M Return vs Nifty])</f>
        <v>-6.0047302541168947E-2</v>
      </c>
      <c r="M140">
        <v>7.6198519913720499</v>
      </c>
      <c r="N140">
        <f>(Table2[[#This Row],[1W Return vs Nifty]]-AVERAGE(Table2[1W Return vs Nifty]))/_xlfn.STDEV.P(Table2[1W Return vs Nifty])</f>
        <v>1.0028338919444884</v>
      </c>
      <c r="O140">
        <v>245.48</v>
      </c>
      <c r="P140">
        <v>236.95683354120601</v>
      </c>
      <c r="Q140">
        <v>206.873797977256</v>
      </c>
      <c r="R140">
        <v>83.838935685843595</v>
      </c>
      <c r="S140" s="2">
        <f>(Table2[[#This Row],[Close Price]]-Table2[[#This Row],[20D EMA]])/Table2[[#This Row],[20D EMA]]</f>
        <v>9.6627016457552548E-2</v>
      </c>
      <c r="T140" s="2">
        <f>(Table2[[#This Row],[Close Price]]-Table2[[#This Row],[50D EMA]])/Table2[[#This Row],[50D EMA]]</f>
        <v>0.13607189958160459</v>
      </c>
      <c r="U140" s="2">
        <f>(Table2[[#This Row],[Close Price]]-Table2[[#This Row],[200D EMA]])/Table2[[#This Row],[200D EMA]]</f>
        <v>0.30127644308824558</v>
      </c>
      <c r="V140">
        <v>1.6506905269322401</v>
      </c>
      <c r="W140">
        <v>260.58999999999997</v>
      </c>
      <c r="X140">
        <v>271.5</v>
      </c>
      <c r="Y140">
        <v>264.17</v>
      </c>
      <c r="Z140">
        <v>275.3</v>
      </c>
      <c r="AA140">
        <v>236.25</v>
      </c>
      <c r="AB140">
        <v>275.3</v>
      </c>
      <c r="AC140" s="2">
        <f>(Table2[[#This Row],[Close Price]]/Table2[[#This Row],[Day Low]])-1</f>
        <v>3.3040408304232827E-2</v>
      </c>
      <c r="AD140" s="2">
        <f>(Table2[[#This Row],[Day High]]/Table2[[#This Row],[Close Price]])-1</f>
        <v>8.5438335809806532E-3</v>
      </c>
      <c r="AE140" s="2">
        <f>(Table2[[#This Row],[Close Price]]/Table2[[#This Row],[Current Week Low]])-1</f>
        <v>1.904076920165032E-2</v>
      </c>
      <c r="AF140" s="2">
        <f>(Table2[[#This Row],[Current Week High]]/Table2[[#This Row],[Close Price]])-1</f>
        <v>2.2659732540861954E-2</v>
      </c>
      <c r="AG140" s="2">
        <f>(Table2[[#This Row],[Close Price]]/Table2[[#This Row],[Current Month Low]])-1</f>
        <v>0.13947089947089952</v>
      </c>
      <c r="AH140" s="2">
        <f>(Table2[[#This Row],[Current Month High]]/Table2[[#This Row],[Close Price]])-1</f>
        <v>2.2659732540861954E-2</v>
      </c>
      <c r="AI140">
        <v>9.1196136701337398</v>
      </c>
      <c r="AJ140">
        <v>153.96226415094301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</v>
      </c>
      <c r="AM140" t="s">
        <v>10474</v>
      </c>
      <c r="AN140">
        <v>16.28</v>
      </c>
      <c r="AO140" t="s">
        <v>10474</v>
      </c>
      <c r="AP140">
        <v>0.14752725084391799</v>
      </c>
      <c r="AQ140">
        <f>(Table2[[#This Row],[Sharpe Ratio]]-AVERAGE(Table2[Sharpe Ratio]))/_xlfn.STDEV.P(Table2[Sharpe Ratio])</f>
        <v>1.0490653729520909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3.5149661697147154</v>
      </c>
      <c r="AS140">
        <f>_xlfn.RANK.AVG(Table2[[#This Row],[1Y Return vs Nifty Z-Score]],Table2[1Y Return vs Nifty Z-Score])</f>
        <v>99</v>
      </c>
      <c r="AT140">
        <f>_xlfn.RANK.AVG(Table2[[#This Row],[6M Return vs Nifty Z-Score]],Table2[6M Return vs Nifty Z-Score])</f>
        <v>329</v>
      </c>
      <c r="AU140">
        <f>_xlfn.RANK.AVG(Table2[[#This Row],[Sharpe Ratio Z-Score]],Table2[Sharpe Ratio Z-Score])</f>
        <v>111</v>
      </c>
      <c r="AV140">
        <f>(Table2[[#This Row],[Rank 1Y]]+Table2[[#This Row],[Rank 6M]]+Table2[[#This Row],[Rank Sharpe]])/3</f>
        <v>179.66666666666666</v>
      </c>
    </row>
    <row r="141" spans="1:48" x14ac:dyDescent="0.3">
      <c r="A141" t="s">
        <v>550</v>
      </c>
      <c r="B141" t="s">
        <v>551</v>
      </c>
      <c r="C141" t="s">
        <v>10439</v>
      </c>
      <c r="D141" t="s">
        <v>130</v>
      </c>
      <c r="E141">
        <v>34609.414185324997</v>
      </c>
      <c r="F141">
        <v>754.2</v>
      </c>
      <c r="G141">
        <v>43.109510448516197</v>
      </c>
      <c r="H141">
        <f>(Table2[[#This Row],[1Y Return vs Nifty]]-AVERAGE(Table2[1Y Return vs Nifty]))/_xlfn.STDEV.P(Table2[1Y Return vs Nifty])</f>
        <v>-5.1367420520974018E-2</v>
      </c>
      <c r="I141">
        <v>2.6224794974271801</v>
      </c>
      <c r="J141">
        <f>(Table2[[#This Row],[1M Return vs Nifty]]-AVERAGE(Table2[1M Return vs Nifty]))/_xlfn.STDEV.P(Table2[1M Return vs Nifty])</f>
        <v>-0.14871600271043675</v>
      </c>
      <c r="K141">
        <v>17.464201200477</v>
      </c>
      <c r="L141">
        <f>(Table2[[#This Row],[6M Return vs Nifty]]-AVERAGE(Table2[6M Return vs Nifty]))/_xlfn.STDEV.P(Table2[6M Return vs Nifty])</f>
        <v>0.18082491978851389</v>
      </c>
      <c r="M141">
        <v>1.8770686197070501</v>
      </c>
      <c r="N141">
        <f>(Table2[[#This Row],[1W Return vs Nifty]]-AVERAGE(Table2[1W Return vs Nifty]))/_xlfn.STDEV.P(Table2[1W Return vs Nifty])</f>
        <v>-5.0025447558868674E-2</v>
      </c>
      <c r="O141">
        <v>733.22</v>
      </c>
      <c r="P141">
        <v>708.56082513244405</v>
      </c>
      <c r="Q141">
        <v>614.29978201710503</v>
      </c>
      <c r="R141">
        <v>36.841270988496802</v>
      </c>
      <c r="S141" s="2">
        <f>(Table2[[#This Row],[Close Price]]-Table2[[#This Row],[20D EMA]])/Table2[[#This Row],[20D EMA]]</f>
        <v>2.8613512997463269E-2</v>
      </c>
      <c r="T141" s="2">
        <f>(Table2[[#This Row],[Close Price]]-Table2[[#This Row],[50D EMA]])/Table2[[#This Row],[50D EMA]]</f>
        <v>6.4411089702884894E-2</v>
      </c>
      <c r="U141" s="2">
        <f>(Table2[[#This Row],[Close Price]]-Table2[[#This Row],[200D EMA]])/Table2[[#This Row],[200D EMA]]</f>
        <v>0.22773932545364231</v>
      </c>
      <c r="V141">
        <v>2.0964634950022498</v>
      </c>
      <c r="W141">
        <v>746.1</v>
      </c>
      <c r="X141">
        <v>777.95</v>
      </c>
      <c r="Y141">
        <v>745.1</v>
      </c>
      <c r="Z141">
        <v>770</v>
      </c>
      <c r="AA141">
        <v>726.4</v>
      </c>
      <c r="AB141">
        <v>786</v>
      </c>
      <c r="AC141" s="2">
        <f>(Table2[[#This Row],[Close Price]]/Table2[[#This Row],[Day Low]])-1</f>
        <v>1.0856453558504287E-2</v>
      </c>
      <c r="AD141" s="2">
        <f>(Table2[[#This Row],[Day High]]/Table2[[#This Row],[Close Price]])-1</f>
        <v>3.1490320869795863E-2</v>
      </c>
      <c r="AE141" s="2">
        <f>(Table2[[#This Row],[Close Price]]/Table2[[#This Row],[Current Week Low]])-1</f>
        <v>1.2213125754932275E-2</v>
      </c>
      <c r="AF141" s="2">
        <f>(Table2[[#This Row],[Current Week High]]/Table2[[#This Row],[Close Price]])-1</f>
        <v>2.0949350304958925E-2</v>
      </c>
      <c r="AG141" s="2">
        <f>(Table2[[#This Row],[Close Price]]/Table2[[#This Row],[Current Month Low]])-1</f>
        <v>3.8270925110132303E-2</v>
      </c>
      <c r="AH141" s="2">
        <f>(Table2[[#This Row],[Current Month High]]/Table2[[#This Row],[Close Price]])-1</f>
        <v>4.2163882259347529E-2</v>
      </c>
      <c r="AI141">
        <v>4.2163882259347503</v>
      </c>
      <c r="AJ141">
        <v>68.857046904735199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-0.06</v>
      </c>
      <c r="AM141" t="s">
        <v>10475</v>
      </c>
      <c r="AN141">
        <v>2.58</v>
      </c>
      <c r="AO141" t="s">
        <v>10474</v>
      </c>
      <c r="AP141">
        <v>0.25204291888257702</v>
      </c>
      <c r="AQ141">
        <f>(Table2[[#This Row],[Sharpe Ratio]]-AVERAGE(Table2[Sharpe Ratio]))/_xlfn.STDEV.P(Table2[Sharpe Ratio])</f>
        <v>2.2274057422718418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2.1581217912700765</v>
      </c>
      <c r="AS141">
        <f>_xlfn.RANK.AVG(Table2[[#This Row],[1Y Return vs Nifty Z-Score]],Table2[1Y Return vs Nifty Z-Score])</f>
        <v>286</v>
      </c>
      <c r="AT141">
        <f>_xlfn.RANK.AVG(Table2[[#This Row],[6M Return vs Nifty Z-Score]],Table2[6M Return vs Nifty Z-Score])</f>
        <v>245</v>
      </c>
      <c r="AU141">
        <f>_xlfn.RANK.AVG(Table2[[#This Row],[Sharpe Ratio Z-Score]],Table2[Sharpe Ratio Z-Score])</f>
        <v>10</v>
      </c>
      <c r="AV141">
        <f>(Table2[[#This Row],[Rank 1Y]]+Table2[[#This Row],[Rank 6M]]+Table2[[#This Row],[Rank Sharpe]])/3</f>
        <v>180.33333333333334</v>
      </c>
    </row>
    <row r="142" spans="1:48" x14ac:dyDescent="0.3">
      <c r="A142" t="s">
        <v>281</v>
      </c>
      <c r="B142" t="s">
        <v>282</v>
      </c>
      <c r="C142" t="s">
        <v>10444</v>
      </c>
      <c r="D142" t="s">
        <v>140</v>
      </c>
      <c r="E142">
        <v>92092.466807999997</v>
      </c>
      <c r="F142">
        <v>3312</v>
      </c>
      <c r="G142">
        <v>84.176615177725196</v>
      </c>
      <c r="H142">
        <f>(Table2[[#This Row],[1Y Return vs Nifty]]-AVERAGE(Table2[1Y Return vs Nifty]))/_xlfn.STDEV.P(Table2[1Y Return vs Nifty])</f>
        <v>0.41856082303760206</v>
      </c>
      <c r="I142">
        <v>9.2594805400657805</v>
      </c>
      <c r="J142">
        <f>(Table2[[#This Row],[1M Return vs Nifty]]-AVERAGE(Table2[1M Return vs Nifty]))/_xlfn.STDEV.P(Table2[1M Return vs Nifty])</f>
        <v>0.41208743404963599</v>
      </c>
      <c r="K142">
        <v>40.1418160884554</v>
      </c>
      <c r="L142">
        <f>(Table2[[#This Row],[6M Return vs Nifty]]-AVERAGE(Table2[6M Return vs Nifty]))/_xlfn.STDEV.P(Table2[6M Return vs Nifty])</f>
        <v>0.81893296408503158</v>
      </c>
      <c r="M142">
        <v>-0.73979095228297698</v>
      </c>
      <c r="N142">
        <f>(Table2[[#This Row],[1W Return vs Nifty]]-AVERAGE(Table2[1W Return vs Nifty]))/_xlfn.STDEV.P(Table2[1W Return vs Nifty])</f>
        <v>-0.5297901996358132</v>
      </c>
      <c r="O142">
        <v>3121.23</v>
      </c>
      <c r="P142">
        <v>2921.20752027351</v>
      </c>
      <c r="Q142">
        <v>2384.6641841833198</v>
      </c>
      <c r="R142">
        <v>70.090659004275395</v>
      </c>
      <c r="S142" s="2">
        <f>(Table2[[#This Row],[Close Price]]-Table2[[#This Row],[20D EMA]])/Table2[[#This Row],[20D EMA]]</f>
        <v>6.1120135331263634E-2</v>
      </c>
      <c r="T142" s="2">
        <f>(Table2[[#This Row],[Close Price]]-Table2[[#This Row],[50D EMA]])/Table2[[#This Row],[50D EMA]]</f>
        <v>0.13377771932132382</v>
      </c>
      <c r="U142" s="2">
        <f>(Table2[[#This Row],[Close Price]]-Table2[[#This Row],[200D EMA]])/Table2[[#This Row],[200D EMA]]</f>
        <v>0.3888748034072842</v>
      </c>
      <c r="V142">
        <v>0.862617256914332</v>
      </c>
      <c r="W142">
        <v>3246.1</v>
      </c>
      <c r="X142">
        <v>3316.35</v>
      </c>
      <c r="Y142">
        <v>3254.8</v>
      </c>
      <c r="Z142">
        <v>3325</v>
      </c>
      <c r="AA142">
        <v>3154.05</v>
      </c>
      <c r="AB142">
        <v>3358.05</v>
      </c>
      <c r="AC142" s="2">
        <f>(Table2[[#This Row],[Close Price]]/Table2[[#This Row],[Day Low]])-1</f>
        <v>2.0301284618465365E-2</v>
      </c>
      <c r="AD142" s="2">
        <f>(Table2[[#This Row],[Day High]]/Table2[[#This Row],[Close Price]])-1</f>
        <v>1.3134057971013746E-3</v>
      </c>
      <c r="AE142" s="2">
        <f>(Table2[[#This Row],[Close Price]]/Table2[[#This Row],[Current Week Low]])-1</f>
        <v>1.7574044488140483E-2</v>
      </c>
      <c r="AF142" s="2">
        <f>(Table2[[#This Row],[Current Week High]]/Table2[[#This Row],[Close Price]])-1</f>
        <v>3.9251207729469328E-3</v>
      </c>
      <c r="AG142" s="2">
        <f>(Table2[[#This Row],[Close Price]]/Table2[[#This Row],[Current Month Low]])-1</f>
        <v>5.0078470537879838E-2</v>
      </c>
      <c r="AH142" s="2">
        <f>(Table2[[#This Row],[Current Month High]]/Table2[[#This Row],[Close Price]])-1</f>
        <v>1.3903985507246475E-2</v>
      </c>
      <c r="AI142">
        <v>1.3903985507246399</v>
      </c>
      <c r="AJ142">
        <v>121.49401457901401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0.09</v>
      </c>
      <c r="AM142" t="s">
        <v>10474</v>
      </c>
      <c r="AN142">
        <v>10.01</v>
      </c>
      <c r="AO142" t="s">
        <v>10474</v>
      </c>
      <c r="AP142">
        <v>6.9805018936638999E-2</v>
      </c>
      <c r="AQ142">
        <f>(Table2[[#This Row],[Sharpe Ratio]]-AVERAGE(Table2[Sharpe Ratio]))/_xlfn.STDEV.P(Table2[Sharpe Ratio])</f>
        <v>0.17280207991067825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1.2925931014471346</v>
      </c>
      <c r="AS142">
        <f>_xlfn.RANK.AVG(Table2[[#This Row],[1Y Return vs Nifty Z-Score]],Table2[1Y Return vs Nifty Z-Score])</f>
        <v>158</v>
      </c>
      <c r="AT142">
        <f>_xlfn.RANK.AVG(Table2[[#This Row],[6M Return vs Nifty Z-Score]],Table2[6M Return vs Nifty Z-Score])</f>
        <v>107</v>
      </c>
      <c r="AU142">
        <f>_xlfn.RANK.AVG(Table2[[#This Row],[Sharpe Ratio Z-Score]],Table2[Sharpe Ratio Z-Score])</f>
        <v>279</v>
      </c>
      <c r="AV142">
        <f>(Table2[[#This Row],[Rank 1Y]]+Table2[[#This Row],[Rank 6M]]+Table2[[#This Row],[Rank Sharpe]])/3</f>
        <v>181.33333333333334</v>
      </c>
    </row>
    <row r="143" spans="1:48" x14ac:dyDescent="0.3">
      <c r="A143" t="s">
        <v>1627</v>
      </c>
      <c r="B143" t="s">
        <v>1628</v>
      </c>
      <c r="C143" t="s">
        <v>10433</v>
      </c>
      <c r="D143" t="s">
        <v>986</v>
      </c>
      <c r="E143">
        <v>5187.7836241140003</v>
      </c>
      <c r="F143">
        <v>40.67</v>
      </c>
      <c r="G143">
        <v>117.433172533877</v>
      </c>
      <c r="H143">
        <f>(Table2[[#This Row],[1Y Return vs Nifty]]-AVERAGE(Table2[1Y Return vs Nifty]))/_xlfn.STDEV.P(Table2[1Y Return vs Nifty])</f>
        <v>0.79911347431973379</v>
      </c>
      <c r="I143">
        <v>16.584918765241</v>
      </c>
      <c r="J143">
        <f>(Table2[[#This Row],[1M Return vs Nifty]]-AVERAGE(Table2[1M Return vs Nifty]))/_xlfn.STDEV.P(Table2[1M Return vs Nifty])</f>
        <v>1.0310614113113068</v>
      </c>
      <c r="K143">
        <v>31.376732512267498</v>
      </c>
      <c r="L143">
        <f>(Table2[[#This Row],[6M Return vs Nifty]]-AVERAGE(Table2[6M Return vs Nifty]))/_xlfn.STDEV.P(Table2[6M Return vs Nifty])</f>
        <v>0.57229898751716402</v>
      </c>
      <c r="M143">
        <v>0.201213044723725</v>
      </c>
      <c r="N143">
        <f>(Table2[[#This Row],[1W Return vs Nifty]]-AVERAGE(Table2[1W Return vs Nifty]))/_xlfn.STDEV.P(Table2[1W Return vs Nifty])</f>
        <v>-0.35727022410498449</v>
      </c>
      <c r="O143">
        <v>39.700000000000003</v>
      </c>
      <c r="P143">
        <v>36.8975454965707</v>
      </c>
      <c r="Q143">
        <v>31.219549619533399</v>
      </c>
      <c r="R143">
        <v>52.484736922363197</v>
      </c>
      <c r="S143" s="2">
        <f>(Table2[[#This Row],[Close Price]]-Table2[[#This Row],[20D EMA]])/Table2[[#This Row],[20D EMA]]</f>
        <v>2.4433249370277049E-2</v>
      </c>
      <c r="T143" s="2">
        <f>(Table2[[#This Row],[Close Price]]-Table2[[#This Row],[50D EMA]])/Table2[[#This Row],[50D EMA]]</f>
        <v>0.10224134024795546</v>
      </c>
      <c r="U143" s="2">
        <f>(Table2[[#This Row],[Close Price]]-Table2[[#This Row],[200D EMA]])/Table2[[#This Row],[200D EMA]]</f>
        <v>0.30270937587625091</v>
      </c>
      <c r="V143">
        <v>0.85590353727438495</v>
      </c>
      <c r="W143">
        <v>40.15</v>
      </c>
      <c r="X143">
        <v>44.3</v>
      </c>
      <c r="Y143">
        <v>40.4</v>
      </c>
      <c r="Z143">
        <v>41.98</v>
      </c>
      <c r="AA143">
        <v>39.979999999999997</v>
      </c>
      <c r="AB143">
        <v>43.08</v>
      </c>
      <c r="AC143" s="2">
        <f>(Table2[[#This Row],[Close Price]]/Table2[[#This Row],[Day Low]])-1</f>
        <v>1.2951432129514329E-2</v>
      </c>
      <c r="AD143" s="2">
        <f>(Table2[[#This Row],[Day High]]/Table2[[#This Row],[Close Price]])-1</f>
        <v>8.9254979100073628E-2</v>
      </c>
      <c r="AE143" s="2">
        <f>(Table2[[#This Row],[Close Price]]/Table2[[#This Row],[Current Week Low]])-1</f>
        <v>6.6831683168318001E-3</v>
      </c>
      <c r="AF143" s="2">
        <f>(Table2[[#This Row],[Current Week High]]/Table2[[#This Row],[Close Price]])-1</f>
        <v>3.2210474551266133E-2</v>
      </c>
      <c r="AG143" s="2">
        <f>(Table2[[#This Row],[Close Price]]/Table2[[#This Row],[Current Month Low]])-1</f>
        <v>1.7258629314657492E-2</v>
      </c>
      <c r="AH143" s="2">
        <f>(Table2[[#This Row],[Current Month High]]/Table2[[#This Row],[Close Price]])-1</f>
        <v>5.9257437914924882E-2</v>
      </c>
      <c r="AI143">
        <v>9.1713793951315292</v>
      </c>
      <c r="AJ143">
        <v>155.786163522012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0.19</v>
      </c>
      <c r="AM143" t="s">
        <v>10474</v>
      </c>
      <c r="AN143">
        <v>-5.29</v>
      </c>
      <c r="AO143" t="s">
        <v>10475</v>
      </c>
      <c r="AP143">
        <v>6.5392609630603005E-2</v>
      </c>
      <c r="AQ143">
        <f>(Table2[[#This Row],[Sharpe Ratio]]-AVERAGE(Table2[Sharpe Ratio]))/_xlfn.STDEV.P(Table2[Sharpe Ratio])</f>
        <v>0.12305528013572778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2.1682589291789478</v>
      </c>
      <c r="AS143">
        <f>_xlfn.RANK.AVG(Table2[[#This Row],[1Y Return vs Nifty Z-Score]],Table2[1Y Return vs Nifty Z-Score])</f>
        <v>103</v>
      </c>
      <c r="AT143">
        <f>_xlfn.RANK.AVG(Table2[[#This Row],[6M Return vs Nifty Z-Score]],Table2[6M Return vs Nifty Z-Score])</f>
        <v>145</v>
      </c>
      <c r="AU143">
        <f>_xlfn.RANK.AVG(Table2[[#This Row],[Sharpe Ratio Z-Score]],Table2[Sharpe Ratio Z-Score])</f>
        <v>298</v>
      </c>
      <c r="AV143">
        <f>(Table2[[#This Row],[Rank 1Y]]+Table2[[#This Row],[Rank 6M]]+Table2[[#This Row],[Rank Sharpe]])/3</f>
        <v>182</v>
      </c>
    </row>
    <row r="144" spans="1:48" x14ac:dyDescent="0.3">
      <c r="A144" t="s">
        <v>151</v>
      </c>
      <c r="B144" t="s">
        <v>152</v>
      </c>
      <c r="C144" t="s">
        <v>10442</v>
      </c>
      <c r="D144" t="s">
        <v>153</v>
      </c>
      <c r="E144">
        <v>180638.285104593</v>
      </c>
      <c r="F144">
        <v>207.93</v>
      </c>
      <c r="G144">
        <v>151.63975936022501</v>
      </c>
      <c r="H144">
        <f>(Table2[[#This Row],[1Y Return vs Nifty]]-AVERAGE(Table2[1Y Return vs Nifty]))/_xlfn.STDEV.P(Table2[1Y Return vs Nifty])</f>
        <v>1.1905372518524742</v>
      </c>
      <c r="I144">
        <v>7.3619877473200903</v>
      </c>
      <c r="J144">
        <f>(Table2[[#This Row],[1M Return vs Nifty]]-AVERAGE(Table2[1M Return vs Nifty]))/_xlfn.STDEV.P(Table2[1M Return vs Nifty])</f>
        <v>0.25175591194154234</v>
      </c>
      <c r="K144">
        <v>43.415577588546498</v>
      </c>
      <c r="L144">
        <f>(Table2[[#This Row],[6M Return vs Nifty]]-AVERAGE(Table2[6M Return vs Nifty]))/_xlfn.STDEV.P(Table2[6M Return vs Nifty])</f>
        <v>0.91105083268080567</v>
      </c>
      <c r="M144">
        <v>4.1890351515435302</v>
      </c>
      <c r="N144">
        <f>(Table2[[#This Row],[1W Return vs Nifty]]-AVERAGE(Table2[1W Return vs Nifty]))/_xlfn.STDEV.P(Table2[1W Return vs Nifty])</f>
        <v>0.37384141248559888</v>
      </c>
      <c r="O144">
        <v>199.2</v>
      </c>
      <c r="P144">
        <v>191.00966032170899</v>
      </c>
      <c r="Q144">
        <v>154.97924229435401</v>
      </c>
      <c r="R144">
        <v>70.998093847744997</v>
      </c>
      <c r="S144" s="2">
        <f>(Table2[[#This Row],[Close Price]]-Table2[[#This Row],[20D EMA]])/Table2[[#This Row],[20D EMA]]</f>
        <v>4.3825301204819374E-2</v>
      </c>
      <c r="T144" s="2">
        <f>(Table2[[#This Row],[Close Price]]-Table2[[#This Row],[50D EMA]])/Table2[[#This Row],[50D EMA]]</f>
        <v>8.858368550466425E-2</v>
      </c>
      <c r="U144" s="2">
        <f>(Table2[[#This Row],[Close Price]]-Table2[[#This Row],[200D EMA]])/Table2[[#This Row],[200D EMA]]</f>
        <v>0.34166354746447891</v>
      </c>
      <c r="V144">
        <v>0.94874021521055896</v>
      </c>
      <c r="W144">
        <v>206.61</v>
      </c>
      <c r="X144">
        <v>214</v>
      </c>
      <c r="Y144">
        <v>206</v>
      </c>
      <c r="Z144">
        <v>210</v>
      </c>
      <c r="AA144">
        <v>194.56</v>
      </c>
      <c r="AB144">
        <v>213.95</v>
      </c>
      <c r="AC144" s="2">
        <f>(Table2[[#This Row],[Close Price]]/Table2[[#This Row],[Day Low]])-1</f>
        <v>6.388848555249016E-3</v>
      </c>
      <c r="AD144" s="2">
        <f>(Table2[[#This Row],[Day High]]/Table2[[#This Row],[Close Price]])-1</f>
        <v>2.919251671235501E-2</v>
      </c>
      <c r="AE144" s="2">
        <f>(Table2[[#This Row],[Close Price]]/Table2[[#This Row],[Current Week Low]])-1</f>
        <v>9.3689320388350428E-3</v>
      </c>
      <c r="AF144" s="2">
        <f>(Table2[[#This Row],[Current Week High]]/Table2[[#This Row],[Close Price]])-1</f>
        <v>9.9552734093204531E-3</v>
      </c>
      <c r="AG144" s="2">
        <f>(Table2[[#This Row],[Close Price]]/Table2[[#This Row],[Current Month Low]])-1</f>
        <v>6.871916118421062E-2</v>
      </c>
      <c r="AH144" s="2">
        <f>(Table2[[#This Row],[Current Month High]]/Table2[[#This Row],[Close Price]])-1</f>
        <v>2.8952051171067028E-2</v>
      </c>
      <c r="AI144">
        <v>2.8952051171067001</v>
      </c>
      <c r="AJ144">
        <v>183.283378746594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</v>
      </c>
      <c r="AM144" t="s">
        <v>10476</v>
      </c>
      <c r="AN144">
        <v>5.52</v>
      </c>
      <c r="AO144" t="s">
        <v>10474</v>
      </c>
      <c r="AP144">
        <v>4.2319844671739E-2</v>
      </c>
      <c r="AQ144">
        <f>(Table2[[#This Row],[Sharpe Ratio]]-AVERAGE(Table2[Sharpe Ratio]))/_xlfn.STDEV.P(Table2[Sharpe Ratio])</f>
        <v>-0.13707385545760054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2.5901115535028207</v>
      </c>
      <c r="AS144">
        <f>_xlfn.RANK.AVG(Table2[[#This Row],[1Y Return vs Nifty Z-Score]],Table2[1Y Return vs Nifty Z-Score])</f>
        <v>72</v>
      </c>
      <c r="AT144">
        <f>_xlfn.RANK.AVG(Table2[[#This Row],[6M Return vs Nifty Z-Score]],Table2[6M Return vs Nifty Z-Score])</f>
        <v>97</v>
      </c>
      <c r="AU144">
        <f>_xlfn.RANK.AVG(Table2[[#This Row],[Sharpe Ratio Z-Score]],Table2[Sharpe Ratio Z-Score])</f>
        <v>378</v>
      </c>
      <c r="AV144">
        <f>(Table2[[#This Row],[Rank 1Y]]+Table2[[#This Row],[Rank 6M]]+Table2[[#This Row],[Rank Sharpe]])/3</f>
        <v>182.33333333333334</v>
      </c>
    </row>
    <row r="145" spans="1:48" x14ac:dyDescent="0.3">
      <c r="A145" t="s">
        <v>261</v>
      </c>
      <c r="B145" t="s">
        <v>262</v>
      </c>
      <c r="C145" t="s">
        <v>10432</v>
      </c>
      <c r="D145" t="s">
        <v>263</v>
      </c>
      <c r="E145">
        <v>103919.86447452501</v>
      </c>
      <c r="F145">
        <v>385.75</v>
      </c>
      <c r="G145">
        <v>111.985913206378</v>
      </c>
      <c r="H145">
        <f>(Table2[[#This Row],[1Y Return vs Nifty]]-AVERAGE(Table2[1Y Return vs Nifty]))/_xlfn.STDEV.P(Table2[1Y Return vs Nifty])</f>
        <v>0.73678083546294593</v>
      </c>
      <c r="I145">
        <v>9.0927263594650807</v>
      </c>
      <c r="J145">
        <f>(Table2[[#This Row],[1M Return vs Nifty]]-AVERAGE(Table2[1M Return vs Nifty]))/_xlfn.STDEV.P(Table2[1M Return vs Nifty])</f>
        <v>0.3979972874647254</v>
      </c>
      <c r="K145">
        <v>67.919012464891097</v>
      </c>
      <c r="L145">
        <f>(Table2[[#This Row],[6M Return vs Nifty]]-AVERAGE(Table2[6M Return vs Nifty]))/_xlfn.STDEV.P(Table2[6M Return vs Nifty])</f>
        <v>1.600534227858313</v>
      </c>
      <c r="M145">
        <v>4.3782307720436</v>
      </c>
      <c r="N145">
        <f>(Table2[[#This Row],[1W Return vs Nifty]]-AVERAGE(Table2[1W Return vs Nifty]))/_xlfn.STDEV.P(Table2[1W Return vs Nifty])</f>
        <v>0.40852779418327351</v>
      </c>
      <c r="O145">
        <v>367.69</v>
      </c>
      <c r="P145">
        <v>347.016424715048</v>
      </c>
      <c r="Q145">
        <v>274.71819355682499</v>
      </c>
      <c r="R145">
        <v>60.2863724985991</v>
      </c>
      <c r="S145" s="2">
        <f>(Table2[[#This Row],[Close Price]]-Table2[[#This Row],[20D EMA]])/Table2[[#This Row],[20D EMA]]</f>
        <v>4.9117463080312229E-2</v>
      </c>
      <c r="T145" s="2">
        <f>(Table2[[#This Row],[Close Price]]-Table2[[#This Row],[50D EMA]])/Table2[[#This Row],[50D EMA]]</f>
        <v>0.11161885295993701</v>
      </c>
      <c r="U145" s="2">
        <f>(Table2[[#This Row],[Close Price]]-Table2[[#This Row],[200D EMA]])/Table2[[#This Row],[200D EMA]]</f>
        <v>0.4041661930199329</v>
      </c>
      <c r="V145">
        <v>1.0322353899332299</v>
      </c>
      <c r="W145">
        <v>376.35</v>
      </c>
      <c r="X145">
        <v>387.45</v>
      </c>
      <c r="Y145">
        <v>384.2</v>
      </c>
      <c r="Z145">
        <v>398.85</v>
      </c>
      <c r="AA145">
        <v>372.75</v>
      </c>
      <c r="AB145">
        <v>408.4</v>
      </c>
      <c r="AC145" s="2">
        <f>(Table2[[#This Row],[Close Price]]/Table2[[#This Row],[Day Low]])-1</f>
        <v>2.4976750365351297E-2</v>
      </c>
      <c r="AD145" s="2">
        <f>(Table2[[#This Row],[Day High]]/Table2[[#This Row],[Close Price]])-1</f>
        <v>4.4069993519118E-3</v>
      </c>
      <c r="AE145" s="2">
        <f>(Table2[[#This Row],[Close Price]]/Table2[[#This Row],[Current Week Low]])-1</f>
        <v>4.0343571056742356E-3</v>
      </c>
      <c r="AF145" s="2">
        <f>(Table2[[#This Row],[Current Week High]]/Table2[[#This Row],[Close Price]])-1</f>
        <v>3.3959818535320929E-2</v>
      </c>
      <c r="AG145" s="2">
        <f>(Table2[[#This Row],[Close Price]]/Table2[[#This Row],[Current Month Low]])-1</f>
        <v>3.4875922199865794E-2</v>
      </c>
      <c r="AH145" s="2">
        <f>(Table2[[#This Row],[Current Month High]]/Table2[[#This Row],[Close Price]])-1</f>
        <v>5.8716785482825662E-2</v>
      </c>
      <c r="AI145">
        <v>5.87167854828256</v>
      </c>
      <c r="AJ145">
        <v>145.154115030187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0.01</v>
      </c>
      <c r="AM145" t="s">
        <v>10474</v>
      </c>
      <c r="AN145">
        <v>14.7</v>
      </c>
      <c r="AO145" t="s">
        <v>10474</v>
      </c>
      <c r="AP145">
        <v>3.6572360381077001E-2</v>
      </c>
      <c r="AQ145">
        <f>(Table2[[#This Row],[Sharpe Ratio]]-AVERAGE(Table2[Sharpe Ratio]))/_xlfn.STDEV.P(Table2[Sharpe Ratio])</f>
        <v>-0.20187268312440612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2.9419674618448517</v>
      </c>
      <c r="AS145">
        <f>_xlfn.RANK.AVG(Table2[[#This Row],[1Y Return vs Nifty Z-Score]],Table2[1Y Return vs Nifty Z-Score])</f>
        <v>108</v>
      </c>
      <c r="AT145">
        <f>_xlfn.RANK.AVG(Table2[[#This Row],[6M Return vs Nifty Z-Score]],Table2[6M Return vs Nifty Z-Score])</f>
        <v>45</v>
      </c>
      <c r="AU145">
        <f>_xlfn.RANK.AVG(Table2[[#This Row],[Sharpe Ratio Z-Score]],Table2[Sharpe Ratio Z-Score])</f>
        <v>395</v>
      </c>
      <c r="AV145">
        <f>(Table2[[#This Row],[Rank 1Y]]+Table2[[#This Row],[Rank 6M]]+Table2[[#This Row],[Rank Sharpe]])/3</f>
        <v>182.66666666666666</v>
      </c>
    </row>
    <row r="146" spans="1:48" x14ac:dyDescent="0.3">
      <c r="A146" t="s">
        <v>1805</v>
      </c>
      <c r="B146" t="s">
        <v>1806</v>
      </c>
      <c r="C146" t="s">
        <v>10439</v>
      </c>
      <c r="D146" t="s">
        <v>130</v>
      </c>
      <c r="E146">
        <v>3966.4361025899998</v>
      </c>
      <c r="F146">
        <v>735.15</v>
      </c>
      <c r="G146">
        <v>87.091918053340606</v>
      </c>
      <c r="H146">
        <f>(Table2[[#This Row],[1Y Return vs Nifty]]-AVERAGE(Table2[1Y Return vs Nifty]))/_xlfn.STDEV.P(Table2[1Y Return vs Nifty])</f>
        <v>0.45192044672699289</v>
      </c>
      <c r="I146">
        <v>-5.8421617809697901</v>
      </c>
      <c r="J146">
        <f>(Table2[[#This Row],[1M Return vs Nifty]]-AVERAGE(Table2[1M Return vs Nifty]))/_xlfn.STDEV.P(Table2[1M Return vs Nifty])</f>
        <v>-0.86394866417450411</v>
      </c>
      <c r="K146">
        <v>32.734871086791202</v>
      </c>
      <c r="L146">
        <f>(Table2[[#This Row],[6M Return vs Nifty]]-AVERAGE(Table2[6M Return vs Nifty]))/_xlfn.STDEV.P(Table2[6M Return vs Nifty])</f>
        <v>0.61051460913142797</v>
      </c>
      <c r="M146">
        <v>-1.7568479348016901</v>
      </c>
      <c r="N146">
        <f>(Table2[[#This Row],[1W Return vs Nifty]]-AVERAGE(Table2[1W Return vs Nifty]))/_xlfn.STDEV.P(Table2[1W Return vs Nifty])</f>
        <v>-0.71625343071211767</v>
      </c>
      <c r="O146">
        <v>748.54</v>
      </c>
      <c r="P146">
        <v>729.72170796763601</v>
      </c>
      <c r="Q146">
        <v>603.91147008548796</v>
      </c>
      <c r="R146">
        <v>39.911308526056601</v>
      </c>
      <c r="S146" s="2">
        <f>(Table2[[#This Row],[Close Price]]-Table2[[#This Row],[20D EMA]])/Table2[[#This Row],[20D EMA]]</f>
        <v>-1.7888155609586644E-2</v>
      </c>
      <c r="T146" s="2">
        <f>(Table2[[#This Row],[Close Price]]-Table2[[#This Row],[50D EMA]])/Table2[[#This Row],[50D EMA]]</f>
        <v>7.438852336574207E-3</v>
      </c>
      <c r="U146" s="2">
        <f>(Table2[[#This Row],[Close Price]]-Table2[[#This Row],[200D EMA]])/Table2[[#This Row],[200D EMA]]</f>
        <v>0.21731418662396704</v>
      </c>
      <c r="V146">
        <v>0.271551315405963</v>
      </c>
      <c r="W146">
        <v>720</v>
      </c>
      <c r="X146">
        <v>740</v>
      </c>
      <c r="Y146">
        <v>726</v>
      </c>
      <c r="Z146">
        <v>741.85</v>
      </c>
      <c r="AA146">
        <v>726</v>
      </c>
      <c r="AB146">
        <v>760</v>
      </c>
      <c r="AC146" s="2">
        <f>(Table2[[#This Row],[Close Price]]/Table2[[#This Row],[Day Low]])-1</f>
        <v>2.1041666666666625E-2</v>
      </c>
      <c r="AD146" s="2">
        <f>(Table2[[#This Row],[Day High]]/Table2[[#This Row],[Close Price]])-1</f>
        <v>6.5972930694415677E-3</v>
      </c>
      <c r="AE146" s="2">
        <f>(Table2[[#This Row],[Close Price]]/Table2[[#This Row],[Current Week Low]])-1</f>
        <v>1.260330578512403E-2</v>
      </c>
      <c r="AF146" s="2">
        <f>(Table2[[#This Row],[Current Week High]]/Table2[[#This Row],[Close Price]])-1</f>
        <v>9.1137863021153454E-3</v>
      </c>
      <c r="AG146" s="2">
        <f>(Table2[[#This Row],[Close Price]]/Table2[[#This Row],[Current Month Low]])-1</f>
        <v>1.260330578512403E-2</v>
      </c>
      <c r="AH146" s="2">
        <f>(Table2[[#This Row],[Current Month High]]/Table2[[#This Row],[Close Price]])-1</f>
        <v>3.3802625314561796E-2</v>
      </c>
      <c r="AI146">
        <v>19.703461878528199</v>
      </c>
      <c r="AJ146">
        <v>126.863138404567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-0.02</v>
      </c>
      <c r="AM146" t="s">
        <v>10475</v>
      </c>
      <c r="AN146">
        <v>-7.14</v>
      </c>
      <c r="AO146" t="s">
        <v>10475</v>
      </c>
      <c r="AP146">
        <v>7.5834158988901001E-2</v>
      </c>
      <c r="AQ146">
        <f>(Table2[[#This Row],[Sharpe Ratio]]-AVERAGE(Table2[Sharpe Ratio]))/_xlfn.STDEV.P(Table2[Sharpe Ratio])</f>
        <v>0.2407763774412178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-0.27699066158698316</v>
      </c>
      <c r="AS146">
        <f>_xlfn.RANK.AVG(Table2[[#This Row],[1Y Return vs Nifty Z-Score]],Table2[1Y Return vs Nifty Z-Score])</f>
        <v>150</v>
      </c>
      <c r="AT146">
        <f>_xlfn.RANK.AVG(Table2[[#This Row],[6M Return vs Nifty Z-Score]],Table2[6M Return vs Nifty Z-Score])</f>
        <v>139</v>
      </c>
      <c r="AU146">
        <f>_xlfn.RANK.AVG(Table2[[#This Row],[Sharpe Ratio Z-Score]],Table2[Sharpe Ratio Z-Score])</f>
        <v>262</v>
      </c>
      <c r="AV146">
        <f>(Table2[[#This Row],[Rank 1Y]]+Table2[[#This Row],[Rank 6M]]+Table2[[#This Row],[Rank Sharpe]])/3</f>
        <v>183.66666666666666</v>
      </c>
    </row>
    <row r="147" spans="1:48" x14ac:dyDescent="0.3">
      <c r="A147" t="s">
        <v>912</v>
      </c>
      <c r="B147" t="s">
        <v>913</v>
      </c>
      <c r="C147" t="s">
        <v>10439</v>
      </c>
      <c r="D147" t="s">
        <v>130</v>
      </c>
      <c r="E147">
        <v>16265.98046619</v>
      </c>
      <c r="F147">
        <v>916.65</v>
      </c>
      <c r="G147">
        <v>962.23499745546303</v>
      </c>
      <c r="H147">
        <f>(Table2[[#This Row],[1Y Return vs Nifty]]-AVERAGE(Table2[1Y Return vs Nifty]))/_xlfn.STDEV.P(Table2[1Y Return vs Nifty])</f>
        <v>10.466126533999025</v>
      </c>
      <c r="I147">
        <v>-1.0366870746607399</v>
      </c>
      <c r="J147">
        <f>(Table2[[#This Row],[1M Return vs Nifty]]-AVERAGE(Table2[1M Return vs Nifty]))/_xlfn.STDEV.P(Table2[1M Return vs Nifty])</f>
        <v>-0.45790281406110356</v>
      </c>
      <c r="K147">
        <v>-10.5255742606324</v>
      </c>
      <c r="L147">
        <f>(Table2[[#This Row],[6M Return vs Nifty]]-AVERAGE(Table2[6M Return vs Nifty]))/_xlfn.STDEV.P(Table2[6M Return vs Nifty])</f>
        <v>-0.60675794410671813</v>
      </c>
      <c r="M147">
        <v>4.5667927655631297</v>
      </c>
      <c r="N147">
        <f>(Table2[[#This Row],[1W Return vs Nifty]]-AVERAGE(Table2[1W Return vs Nifty]))/_xlfn.STDEV.P(Table2[1W Return vs Nifty])</f>
        <v>0.44309800919990733</v>
      </c>
      <c r="O147">
        <v>910.34</v>
      </c>
      <c r="P147">
        <v>926.86965223017705</v>
      </c>
      <c r="Q147">
        <v>803.88778811515795</v>
      </c>
      <c r="R147">
        <v>52.497380885579403</v>
      </c>
      <c r="S147" s="2">
        <f>(Table2[[#This Row],[Close Price]]-Table2[[#This Row],[20D EMA]])/Table2[[#This Row],[20D EMA]]</f>
        <v>6.9314761517674109E-3</v>
      </c>
      <c r="T147" s="2">
        <f>(Table2[[#This Row],[Close Price]]-Table2[[#This Row],[50D EMA]])/Table2[[#This Row],[50D EMA]]</f>
        <v>-1.102598645406846E-2</v>
      </c>
      <c r="U147" s="2">
        <f>(Table2[[#This Row],[Close Price]]-Table2[[#This Row],[200D EMA]])/Table2[[#This Row],[200D EMA]]</f>
        <v>0.14027108453684919</v>
      </c>
      <c r="V147">
        <v>0.75639172442195501</v>
      </c>
      <c r="W147">
        <v>902.1</v>
      </c>
      <c r="X147">
        <v>927.4</v>
      </c>
      <c r="Y147">
        <v>901</v>
      </c>
      <c r="Z147">
        <v>949</v>
      </c>
      <c r="AA147">
        <v>873</v>
      </c>
      <c r="AB147">
        <v>962.6</v>
      </c>
      <c r="AC147" s="2">
        <f>(Table2[[#This Row],[Close Price]]/Table2[[#This Row],[Day Low]])-1</f>
        <v>1.6129032258064502E-2</v>
      </c>
      <c r="AD147" s="2">
        <f>(Table2[[#This Row],[Day High]]/Table2[[#This Row],[Close Price]])-1</f>
        <v>1.1727485954290184E-2</v>
      </c>
      <c r="AE147" s="2">
        <f>(Table2[[#This Row],[Close Price]]/Table2[[#This Row],[Current Week Low]])-1</f>
        <v>1.7369589345171965E-2</v>
      </c>
      <c r="AF147" s="2">
        <f>(Table2[[#This Row],[Current Week High]]/Table2[[#This Row],[Close Price]])-1</f>
        <v>3.5291550755468304E-2</v>
      </c>
      <c r="AG147" s="2">
        <f>(Table2[[#This Row],[Close Price]]/Table2[[#This Row],[Current Month Low]])-1</f>
        <v>5.0000000000000044E-2</v>
      </c>
      <c r="AH147" s="2">
        <f>(Table2[[#This Row],[Current Month High]]/Table2[[#This Row],[Close Price]])-1</f>
        <v>5.0128184148802823E-2</v>
      </c>
      <c r="AI147">
        <v>43.348060873834001</v>
      </c>
      <c r="AJ147">
        <v>991.25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-0.2</v>
      </c>
      <c r="AM147" t="s">
        <v>10475</v>
      </c>
      <c r="AN147">
        <v>3.3</v>
      </c>
      <c r="AO147" t="s">
        <v>10474</v>
      </c>
      <c r="AP147">
        <v>0.21223725929055801</v>
      </c>
      <c r="AQ147">
        <f>(Table2[[#This Row],[Sharpe Ratio]]-AVERAGE(Table2[Sharpe Ratio]))/_xlfn.STDEV.P(Table2[Sharpe Ratio])</f>
        <v>1.7786250330739968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</v>
      </c>
      <c r="AT147">
        <f>_xlfn.RANK.AVG(Table2[[#This Row],[6M Return vs Nifty Z-Score]],Table2[6M Return vs Nifty Z-Score])</f>
        <v>523</v>
      </c>
      <c r="AU147">
        <f>_xlfn.RANK.AVG(Table2[[#This Row],[Sharpe Ratio Z-Score]],Table2[Sharpe Ratio Z-Score])</f>
        <v>29</v>
      </c>
      <c r="AV147">
        <f>(Table2[[#This Row],[Rank 1Y]]+Table2[[#This Row],[Rank 6M]]+Table2[[#This Row],[Rank Sharpe]])/3</f>
        <v>184.33333333333334</v>
      </c>
    </row>
    <row r="148" spans="1:48" x14ac:dyDescent="0.3">
      <c r="A148" t="s">
        <v>1487</v>
      </c>
      <c r="B148" t="s">
        <v>1488</v>
      </c>
      <c r="C148" t="s">
        <v>10440</v>
      </c>
      <c r="D148" t="s">
        <v>400</v>
      </c>
      <c r="E148">
        <v>6543.5087337690002</v>
      </c>
      <c r="F148">
        <v>210.63</v>
      </c>
      <c r="G148">
        <v>210.08872267760901</v>
      </c>
      <c r="H148">
        <f>(Table2[[#This Row],[1Y Return vs Nifty]]-AVERAGE(Table2[1Y Return vs Nifty]))/_xlfn.STDEV.P(Table2[1Y Return vs Nifty])</f>
        <v>1.8593649875954841</v>
      </c>
      <c r="I148">
        <v>7.2227288660587101</v>
      </c>
      <c r="J148">
        <f>(Table2[[#This Row],[1M Return vs Nifty]]-AVERAGE(Table2[1M Return vs Nifty]))/_xlfn.STDEV.P(Table2[1M Return vs Nifty])</f>
        <v>0.23998902224105542</v>
      </c>
      <c r="K148">
        <v>11.166197923544001</v>
      </c>
      <c r="L148">
        <f>(Table2[[#This Row],[6M Return vs Nifty]]-AVERAGE(Table2[6M Return vs Nifty]))/_xlfn.STDEV.P(Table2[6M Return vs Nifty])</f>
        <v>3.6102270675796638E-3</v>
      </c>
      <c r="M148">
        <v>-7.3977722645962501E-2</v>
      </c>
      <c r="N148">
        <f>(Table2[[#This Row],[1W Return vs Nifty]]-AVERAGE(Table2[1W Return vs Nifty]))/_xlfn.STDEV.P(Table2[1W Return vs Nifty])</f>
        <v>-0.40772261814788702</v>
      </c>
      <c r="O148">
        <v>203.42</v>
      </c>
      <c r="P148">
        <v>192.59950173054699</v>
      </c>
      <c r="Q148">
        <v>157.90975324013499</v>
      </c>
      <c r="R148">
        <v>63.864857416046497</v>
      </c>
      <c r="S148" s="2">
        <f>(Table2[[#This Row],[Close Price]]-Table2[[#This Row],[20D EMA]])/Table2[[#This Row],[20D EMA]]</f>
        <v>3.544390915347561E-2</v>
      </c>
      <c r="T148" s="2">
        <f>(Table2[[#This Row],[Close Price]]-Table2[[#This Row],[50D EMA]])/Table2[[#This Row],[50D EMA]]</f>
        <v>9.3616536426341657E-2</v>
      </c>
      <c r="U148" s="2">
        <f>(Table2[[#This Row],[Close Price]]-Table2[[#This Row],[200D EMA]])/Table2[[#This Row],[200D EMA]]</f>
        <v>0.33386314447400084</v>
      </c>
      <c r="V148">
        <v>1.09507470023395</v>
      </c>
      <c r="W148">
        <v>208.05</v>
      </c>
      <c r="X148">
        <v>211.34</v>
      </c>
      <c r="Y148">
        <v>209.73</v>
      </c>
      <c r="Z148">
        <v>213.45</v>
      </c>
      <c r="AA148">
        <v>209.54</v>
      </c>
      <c r="AB148">
        <v>217.97</v>
      </c>
      <c r="AC148" s="2">
        <f>(Table2[[#This Row],[Close Price]]/Table2[[#This Row],[Day Low]])-1</f>
        <v>1.2400865176640075E-2</v>
      </c>
      <c r="AD148" s="2">
        <f>(Table2[[#This Row],[Day High]]/Table2[[#This Row],[Close Price]])-1</f>
        <v>3.3708398613683244E-3</v>
      </c>
      <c r="AE148" s="2">
        <f>(Table2[[#This Row],[Close Price]]/Table2[[#This Row],[Current Week Low]])-1</f>
        <v>4.2912315834644499E-3</v>
      </c>
      <c r="AF148" s="2">
        <f>(Table2[[#This Row],[Current Week High]]/Table2[[#This Row],[Close Price]])-1</f>
        <v>1.3388406209941639E-2</v>
      </c>
      <c r="AG148" s="2">
        <f>(Table2[[#This Row],[Close Price]]/Table2[[#This Row],[Current Month Low]])-1</f>
        <v>5.2018707645318241E-3</v>
      </c>
      <c r="AH148" s="2">
        <f>(Table2[[#This Row],[Current Month High]]/Table2[[#This Row],[Close Price]])-1</f>
        <v>3.4847837440060703E-2</v>
      </c>
      <c r="AI148">
        <v>3.4847837440060698</v>
      </c>
      <c r="AJ148">
        <v>238.36144578313201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0.13</v>
      </c>
      <c r="AM148" t="s">
        <v>10474</v>
      </c>
      <c r="AN148">
        <v>7.61</v>
      </c>
      <c r="AO148" t="s">
        <v>10474</v>
      </c>
      <c r="AP148">
        <v>9.7272312173895994E-2</v>
      </c>
      <c r="AQ148">
        <f>(Table2[[#This Row],[Sharpe Ratio]]-AVERAGE(Table2[Sharpe Ratio]))/_xlfn.STDEV.P(Table2[Sharpe Ratio])</f>
        <v>0.48247641931624569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2.1777180380724772</v>
      </c>
      <c r="AS148">
        <f>_xlfn.RANK.AVG(Table2[[#This Row],[1Y Return vs Nifty Z-Score]],Table2[1Y Return vs Nifty Z-Score])</f>
        <v>30</v>
      </c>
      <c r="AT148">
        <f>_xlfn.RANK.AVG(Table2[[#This Row],[6M Return vs Nifty Z-Score]],Table2[6M Return vs Nifty Z-Score])</f>
        <v>300</v>
      </c>
      <c r="AU148">
        <f>_xlfn.RANK.AVG(Table2[[#This Row],[Sharpe Ratio Z-Score]],Table2[Sharpe Ratio Z-Score])</f>
        <v>224</v>
      </c>
      <c r="AV148">
        <f>(Table2[[#This Row],[Rank 1Y]]+Table2[[#This Row],[Rank 6M]]+Table2[[#This Row],[Rank Sharpe]])/3</f>
        <v>184.66666666666666</v>
      </c>
    </row>
    <row r="149" spans="1:48" x14ac:dyDescent="0.3">
      <c r="A149" t="s">
        <v>1472</v>
      </c>
      <c r="B149" t="s">
        <v>1473</v>
      </c>
      <c r="C149" t="s">
        <v>10447</v>
      </c>
      <c r="D149" t="s">
        <v>1474</v>
      </c>
      <c r="E149">
        <v>6676.4520126999996</v>
      </c>
      <c r="F149">
        <v>374.75</v>
      </c>
      <c r="G149">
        <v>103.458494153412</v>
      </c>
      <c r="H149">
        <f>(Table2[[#This Row],[1Y Return vs Nifty]]-AVERAGE(Table2[1Y Return vs Nifty]))/_xlfn.STDEV.P(Table2[1Y Return vs Nifty])</f>
        <v>0.63920212656511433</v>
      </c>
      <c r="I149">
        <v>14.525506723561399</v>
      </c>
      <c r="J149">
        <f>(Table2[[#This Row],[1M Return vs Nifty]]-AVERAGE(Table2[1M Return vs Nifty]))/_xlfn.STDEV.P(Table2[1M Return vs Nifty])</f>
        <v>0.85704827747882395</v>
      </c>
      <c r="K149">
        <v>17.657864024119</v>
      </c>
      <c r="L149">
        <f>(Table2[[#This Row],[6M Return vs Nifty]]-AVERAGE(Table2[6M Return vs Nifty]))/_xlfn.STDEV.P(Table2[6M Return vs Nifty])</f>
        <v>0.18627424972279405</v>
      </c>
      <c r="M149">
        <v>10.636643201635801</v>
      </c>
      <c r="N149">
        <f>(Table2[[#This Row],[1W Return vs Nifty]]-AVERAGE(Table2[1W Return vs Nifty]))/_xlfn.STDEV.P(Table2[1W Return vs Nifty])</f>
        <v>1.5559205392189679</v>
      </c>
      <c r="O149">
        <v>328.07</v>
      </c>
      <c r="P149">
        <v>307.93982796251998</v>
      </c>
      <c r="Q149">
        <v>273.495233198633</v>
      </c>
      <c r="R149">
        <v>85.417638243008994</v>
      </c>
      <c r="S149" s="2">
        <f>(Table2[[#This Row],[Close Price]]-Table2[[#This Row],[20D EMA]])/Table2[[#This Row],[20D EMA]]</f>
        <v>0.14228670710519098</v>
      </c>
      <c r="T149" s="2">
        <f>(Table2[[#This Row],[Close Price]]-Table2[[#This Row],[50D EMA]])/Table2[[#This Row],[50D EMA]]</f>
        <v>0.21695852881236144</v>
      </c>
      <c r="U149" s="2">
        <f>(Table2[[#This Row],[Close Price]]-Table2[[#This Row],[200D EMA]])/Table2[[#This Row],[200D EMA]]</f>
        <v>0.3702249783923221</v>
      </c>
      <c r="V149">
        <v>1.6255597914153801</v>
      </c>
      <c r="W149">
        <v>364</v>
      </c>
      <c r="X149">
        <v>379.9</v>
      </c>
      <c r="Y149">
        <v>359.05</v>
      </c>
      <c r="Z149">
        <v>379.4</v>
      </c>
      <c r="AA149">
        <v>321.2</v>
      </c>
      <c r="AB149">
        <v>379.4</v>
      </c>
      <c r="AC149" s="2">
        <f>(Table2[[#This Row],[Close Price]]/Table2[[#This Row],[Day Low]])-1</f>
        <v>2.9532967032966928E-2</v>
      </c>
      <c r="AD149" s="2">
        <f>(Table2[[#This Row],[Day High]]/Table2[[#This Row],[Close Price]])-1</f>
        <v>1.3742494996664467E-2</v>
      </c>
      <c r="AE149" s="2">
        <f>(Table2[[#This Row],[Close Price]]/Table2[[#This Row],[Current Week Low]])-1</f>
        <v>4.3726500487397235E-2</v>
      </c>
      <c r="AF149" s="2">
        <f>(Table2[[#This Row],[Current Week High]]/Table2[[#This Row],[Close Price]])-1</f>
        <v>1.2408272181454238E-2</v>
      </c>
      <c r="AG149" s="2">
        <f>(Table2[[#This Row],[Close Price]]/Table2[[#This Row],[Current Month Low]])-1</f>
        <v>0.1667185554171855</v>
      </c>
      <c r="AH149" s="2">
        <f>(Table2[[#This Row],[Current Month High]]/Table2[[#This Row],[Close Price]])-1</f>
        <v>1.2408272181454238E-2</v>
      </c>
      <c r="AI149">
        <v>1.2408272181454201</v>
      </c>
      <c r="AJ149">
        <v>140.60995184590601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0.23</v>
      </c>
      <c r="AM149" t="s">
        <v>10474</v>
      </c>
      <c r="AN149">
        <v>20.95</v>
      </c>
      <c r="AO149" t="s">
        <v>10474</v>
      </c>
      <c r="AP149">
        <v>0.110629391705531</v>
      </c>
      <c r="AQ149">
        <f>(Table2[[#This Row],[Sharpe Ratio]]-AVERAGE(Table2[Sharpe Ratio]))/_xlfn.STDEV.P(Table2[Sharpe Ratio])</f>
        <v>0.63306806096865664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3.8715132539543573</v>
      </c>
      <c r="AS149">
        <f>_xlfn.RANK.AVG(Table2[[#This Row],[1Y Return vs Nifty Z-Score]],Table2[1Y Return vs Nifty Z-Score])</f>
        <v>125</v>
      </c>
      <c r="AT149">
        <f>_xlfn.RANK.AVG(Table2[[#This Row],[6M Return vs Nifty Z-Score]],Table2[6M Return vs Nifty Z-Score])</f>
        <v>242</v>
      </c>
      <c r="AU149">
        <f>_xlfn.RANK.AVG(Table2[[#This Row],[Sharpe Ratio Z-Score]],Table2[Sharpe Ratio Z-Score])</f>
        <v>190</v>
      </c>
      <c r="AV149">
        <f>(Table2[[#This Row],[Rank 1Y]]+Table2[[#This Row],[Rank 6M]]+Table2[[#This Row],[Rank Sharpe]])/3</f>
        <v>185.66666666666666</v>
      </c>
    </row>
    <row r="150" spans="1:48" x14ac:dyDescent="0.3">
      <c r="A150" t="s">
        <v>1509</v>
      </c>
      <c r="B150" t="s">
        <v>1510</v>
      </c>
      <c r="C150" t="s">
        <v>10431</v>
      </c>
      <c r="D150" t="s">
        <v>49</v>
      </c>
      <c r="E150">
        <v>6357.2533344200001</v>
      </c>
      <c r="F150">
        <v>70.790000000000006</v>
      </c>
      <c r="G150">
        <v>162.490064859206</v>
      </c>
      <c r="H150">
        <f>(Table2[[#This Row],[1Y Return vs Nifty]]-AVERAGE(Table2[1Y Return vs Nifty]))/_xlfn.STDEV.P(Table2[1Y Return vs Nifty])</f>
        <v>1.314696601259532</v>
      </c>
      <c r="I150">
        <v>8.0058244411169497</v>
      </c>
      <c r="J150">
        <f>(Table2[[#This Row],[1M Return vs Nifty]]-AVERAGE(Table2[1M Return vs Nifty]))/_xlfn.STDEV.P(Table2[1M Return vs Nifty])</f>
        <v>0.30615786672110284</v>
      </c>
      <c r="K150">
        <v>20.782507888187599</v>
      </c>
      <c r="L150">
        <f>(Table2[[#This Row],[6M Return vs Nifty]]-AVERAGE(Table2[6M Return vs Nifty]))/_xlfn.STDEV.P(Table2[6M Return vs Nifty])</f>
        <v>0.27419621131677502</v>
      </c>
      <c r="M150">
        <v>-2.5365329982520599</v>
      </c>
      <c r="N150">
        <f>(Table2[[#This Row],[1W Return vs Nifty]]-AVERAGE(Table2[1W Return vs Nifty]))/_xlfn.STDEV.P(Table2[1W Return vs Nifty])</f>
        <v>-0.85919782679979162</v>
      </c>
      <c r="O150">
        <v>72.55</v>
      </c>
      <c r="P150">
        <v>70.614658883772407</v>
      </c>
      <c r="Q150">
        <v>60.120247852352797</v>
      </c>
      <c r="R150">
        <v>37.234265178138202</v>
      </c>
      <c r="S150" s="2">
        <f>(Table2[[#This Row],[Close Price]]-Table2[[#This Row],[20D EMA]])/Table2[[#This Row],[20D EMA]]</f>
        <v>-2.4259131633356183E-2</v>
      </c>
      <c r="T150" s="2">
        <f>(Table2[[#This Row],[Close Price]]-Table2[[#This Row],[50D EMA]])/Table2[[#This Row],[50D EMA]]</f>
        <v>2.4830696487000061E-3</v>
      </c>
      <c r="U150" s="2">
        <f>(Table2[[#This Row],[Close Price]]-Table2[[#This Row],[200D EMA]])/Table2[[#This Row],[200D EMA]]</f>
        <v>0.17747352229569444</v>
      </c>
      <c r="V150">
        <v>1.78404588737978</v>
      </c>
      <c r="W150">
        <v>70.989999999999995</v>
      </c>
      <c r="X150">
        <v>75.319999999999993</v>
      </c>
      <c r="Y150">
        <v>70.5</v>
      </c>
      <c r="Z150">
        <v>74.39</v>
      </c>
      <c r="AA150">
        <v>70.5</v>
      </c>
      <c r="AB150">
        <v>78.25</v>
      </c>
      <c r="AC150" s="2">
        <f>(Table2[[#This Row],[Close Price]]/Table2[[#This Row],[Day Low]])-1</f>
        <v>-2.8172982110155065E-3</v>
      </c>
      <c r="AD150" s="2">
        <f>(Table2[[#This Row],[Day High]]/Table2[[#This Row],[Close Price]])-1</f>
        <v>6.399208927814648E-2</v>
      </c>
      <c r="AE150" s="2">
        <f>(Table2[[#This Row],[Close Price]]/Table2[[#This Row],[Current Week Low]])-1</f>
        <v>4.1134751773050926E-3</v>
      </c>
      <c r="AF150" s="2">
        <f>(Table2[[#This Row],[Current Week High]]/Table2[[#This Row],[Close Price]])-1</f>
        <v>5.0854640485944236E-2</v>
      </c>
      <c r="AG150" s="2">
        <f>(Table2[[#This Row],[Close Price]]/Table2[[#This Row],[Current Month Low]])-1</f>
        <v>4.1134751773050926E-3</v>
      </c>
      <c r="AH150" s="2">
        <f>(Table2[[#This Row],[Current Month High]]/Table2[[#This Row],[Close Price]])-1</f>
        <v>0.10538211611809567</v>
      </c>
      <c r="AI150">
        <v>40.7402175448509</v>
      </c>
      <c r="AJ150">
        <v>196.192468619246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-0.2</v>
      </c>
      <c r="AM150" t="s">
        <v>10475</v>
      </c>
      <c r="AN150">
        <v>-4.1399999999999997</v>
      </c>
      <c r="AO150" t="s">
        <v>10475</v>
      </c>
      <c r="AP150">
        <v>7.0189843006778996E-2</v>
      </c>
      <c r="AQ150">
        <f>(Table2[[#This Row],[Sharpe Ratio]]-AVERAGE(Table2[Sharpe Ratio]))/_xlfn.STDEV.P(Table2[Sharpe Ratio])</f>
        <v>0.17714069961661713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1.2129935521142352</v>
      </c>
      <c r="AS150">
        <f>_xlfn.RANK.AVG(Table2[[#This Row],[1Y Return vs Nifty Z-Score]],Table2[1Y Return vs Nifty Z-Score])</f>
        <v>64</v>
      </c>
      <c r="AT150">
        <f>_xlfn.RANK.AVG(Table2[[#This Row],[6M Return vs Nifty Z-Score]],Table2[6M Return vs Nifty Z-Score])</f>
        <v>222</v>
      </c>
      <c r="AU150">
        <f>_xlfn.RANK.AVG(Table2[[#This Row],[Sharpe Ratio Z-Score]],Table2[Sharpe Ratio Z-Score])</f>
        <v>274</v>
      </c>
      <c r="AV150">
        <f>(Table2[[#This Row],[Rank 1Y]]+Table2[[#This Row],[Rank 6M]]+Table2[[#This Row],[Rank Sharpe]])/3</f>
        <v>186.66666666666666</v>
      </c>
    </row>
    <row r="151" spans="1:48" x14ac:dyDescent="0.3">
      <c r="A151" t="s">
        <v>1414</v>
      </c>
      <c r="B151" t="s">
        <v>1415</v>
      </c>
      <c r="C151" t="s">
        <v>10445</v>
      </c>
      <c r="D151" t="s">
        <v>346</v>
      </c>
      <c r="E151">
        <v>7270.8624663999999</v>
      </c>
      <c r="F151">
        <v>148.21</v>
      </c>
      <c r="G151">
        <v>81.656906136631093</v>
      </c>
      <c r="H151">
        <f>(Table2[[#This Row],[1Y Return vs Nifty]]-AVERAGE(Table2[1Y Return vs Nifty]))/_xlfn.STDEV.P(Table2[1Y Return vs Nifty])</f>
        <v>0.38972795420577916</v>
      </c>
      <c r="I151">
        <v>25.239410513189998</v>
      </c>
      <c r="J151">
        <f>(Table2[[#This Row],[1M Return vs Nifty]]-AVERAGE(Table2[1M Return vs Nifty]))/_xlfn.STDEV.P(Table2[1M Return vs Nifty])</f>
        <v>1.7623357752116544</v>
      </c>
      <c r="K151">
        <v>37.904277168333699</v>
      </c>
      <c r="L151">
        <f>(Table2[[#This Row],[6M Return vs Nifty]]-AVERAGE(Table2[6M Return vs Nifty]))/_xlfn.STDEV.P(Table2[6M Return vs Nifty])</f>
        <v>0.75597256937821933</v>
      </c>
      <c r="M151">
        <v>2.2646055207081401</v>
      </c>
      <c r="N151">
        <f>(Table2[[#This Row],[1W Return vs Nifty]]-AVERAGE(Table2[1W Return vs Nifty]))/_xlfn.STDEV.P(Table2[1W Return vs Nifty])</f>
        <v>2.1024045207021294E-2</v>
      </c>
      <c r="O151">
        <v>128.38999999999999</v>
      </c>
      <c r="P151">
        <v>117.084332282574</v>
      </c>
      <c r="Q151">
        <v>98.349843763766003</v>
      </c>
      <c r="R151">
        <v>75.084142376394496</v>
      </c>
      <c r="S151" s="2">
        <f>(Table2[[#This Row],[Close Price]]-Table2[[#This Row],[20D EMA]])/Table2[[#This Row],[20D EMA]]</f>
        <v>0.15437339356647733</v>
      </c>
      <c r="T151" s="2">
        <f>(Table2[[#This Row],[Close Price]]-Table2[[#This Row],[50D EMA]])/Table2[[#This Row],[50D EMA]]</f>
        <v>0.26583973372548786</v>
      </c>
      <c r="U151" s="2">
        <f>(Table2[[#This Row],[Close Price]]-Table2[[#This Row],[200D EMA]])/Table2[[#This Row],[200D EMA]]</f>
        <v>0.50696731512860271</v>
      </c>
      <c r="V151">
        <v>1.64825991426229</v>
      </c>
      <c r="W151">
        <v>151</v>
      </c>
      <c r="X151">
        <v>160.9</v>
      </c>
      <c r="Y151">
        <v>135.52000000000001</v>
      </c>
      <c r="Z151">
        <v>151.79</v>
      </c>
      <c r="AA151">
        <v>129.25</v>
      </c>
      <c r="AB151">
        <v>151.79</v>
      </c>
      <c r="AC151" s="2">
        <f>(Table2[[#This Row],[Close Price]]/Table2[[#This Row],[Day Low]])-1</f>
        <v>-1.8476821192052961E-2</v>
      </c>
      <c r="AD151" s="2">
        <f>(Table2[[#This Row],[Day High]]/Table2[[#This Row],[Close Price]])-1</f>
        <v>8.5621752918156657E-2</v>
      </c>
      <c r="AE151" s="2">
        <f>(Table2[[#This Row],[Close Price]]/Table2[[#This Row],[Current Week Low]])-1</f>
        <v>9.3639315230224396E-2</v>
      </c>
      <c r="AF151" s="2">
        <f>(Table2[[#This Row],[Current Week High]]/Table2[[#This Row],[Close Price]])-1</f>
        <v>2.4154915322852633E-2</v>
      </c>
      <c r="AG151" s="2">
        <f>(Table2[[#This Row],[Close Price]]/Table2[[#This Row],[Current Month Low]])-1</f>
        <v>0.14669245647969054</v>
      </c>
      <c r="AH151" s="2">
        <f>(Table2[[#This Row],[Current Month High]]/Table2[[#This Row],[Close Price]])-1</f>
        <v>2.4154915322852633E-2</v>
      </c>
      <c r="AI151">
        <v>4.91869644423452</v>
      </c>
      <c r="AJ151">
        <v>127.84012298232101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0.39</v>
      </c>
      <c r="AM151" t="s">
        <v>10474</v>
      </c>
      <c r="AN151">
        <v>-1.79</v>
      </c>
      <c r="AO151" t="s">
        <v>10475</v>
      </c>
      <c r="AP151">
        <v>6.8492325210818994E-2</v>
      </c>
      <c r="AQ151">
        <f>(Table2[[#This Row],[Sharpe Ratio]]-AVERAGE(Table2[Sharpe Ratio]))/_xlfn.STDEV.P(Table2[Sharpe Ratio])</f>
        <v>0.15800238491074461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3.0870627289134185</v>
      </c>
      <c r="AS151">
        <f>_xlfn.RANK.AVG(Table2[[#This Row],[1Y Return vs Nifty Z-Score]],Table2[1Y Return vs Nifty Z-Score])</f>
        <v>164</v>
      </c>
      <c r="AT151">
        <f>_xlfn.RANK.AVG(Table2[[#This Row],[6M Return vs Nifty Z-Score]],Table2[6M Return vs Nifty Z-Score])</f>
        <v>115</v>
      </c>
      <c r="AU151">
        <f>_xlfn.RANK.AVG(Table2[[#This Row],[Sharpe Ratio Z-Score]],Table2[Sharpe Ratio Z-Score])</f>
        <v>285</v>
      </c>
      <c r="AV151">
        <f>(Table2[[#This Row],[Rank 1Y]]+Table2[[#This Row],[Rank 6M]]+Table2[[#This Row],[Rank Sharpe]])/3</f>
        <v>188</v>
      </c>
    </row>
    <row r="152" spans="1:48" x14ac:dyDescent="0.3">
      <c r="A152" t="s">
        <v>817</v>
      </c>
      <c r="B152" t="s">
        <v>818</v>
      </c>
      <c r="C152" t="s">
        <v>10441</v>
      </c>
      <c r="D152" t="s">
        <v>445</v>
      </c>
      <c r="E152">
        <v>19176.485065519999</v>
      </c>
      <c r="F152">
        <v>1343.2</v>
      </c>
      <c r="G152">
        <v>52.520987939186298</v>
      </c>
      <c r="H152">
        <f>(Table2[[#This Row],[1Y Return vs Nifty]]-AVERAGE(Table2[1Y Return vs Nifty]))/_xlfn.STDEV.P(Table2[1Y Return vs Nifty])</f>
        <v>5.632751233695435E-2</v>
      </c>
      <c r="I152">
        <v>3.3460190715280098</v>
      </c>
      <c r="J152">
        <f>(Table2[[#This Row],[1M Return vs Nifty]]-AVERAGE(Table2[1M Return vs Nifty]))/_xlfn.STDEV.P(Table2[1M Return vs Nifty])</f>
        <v>-8.7579432566649393E-2</v>
      </c>
      <c r="K152">
        <v>25.403495277071901</v>
      </c>
      <c r="L152">
        <f>(Table2[[#This Row],[6M Return vs Nifty]]-AVERAGE(Table2[6M Return vs Nifty]))/_xlfn.STDEV.P(Table2[6M Return vs Nifty])</f>
        <v>0.40422263781733964</v>
      </c>
      <c r="M152">
        <v>2.6320498046440002</v>
      </c>
      <c r="N152">
        <f>(Table2[[#This Row],[1W Return vs Nifty]]-AVERAGE(Table2[1W Return vs Nifty]))/_xlfn.STDEV.P(Table2[1W Return vs Nifty])</f>
        <v>8.8389836505680289E-2</v>
      </c>
      <c r="O152">
        <v>1204.4000000000001</v>
      </c>
      <c r="P152">
        <v>1131.8014724565301</v>
      </c>
      <c r="Q152">
        <v>978.87398409061802</v>
      </c>
      <c r="R152">
        <v>86.065574610579105</v>
      </c>
      <c r="S152" s="2">
        <f>(Table2[[#This Row],[Close Price]]-Table2[[#This Row],[20D EMA]])/Table2[[#This Row],[20D EMA]]</f>
        <v>0.11524410494852204</v>
      </c>
      <c r="T152" s="2">
        <f>(Table2[[#This Row],[Close Price]]-Table2[[#This Row],[50D EMA]])/Table2[[#This Row],[50D EMA]]</f>
        <v>0.1867805729962852</v>
      </c>
      <c r="U152" s="2">
        <f>(Table2[[#This Row],[Close Price]]-Table2[[#This Row],[200D EMA]])/Table2[[#This Row],[200D EMA]]</f>
        <v>0.37218888419824936</v>
      </c>
      <c r="V152">
        <v>1.1703283777684801</v>
      </c>
      <c r="W152">
        <v>1371</v>
      </c>
      <c r="X152">
        <v>1428.4</v>
      </c>
      <c r="Y152">
        <v>1303.3499999999999</v>
      </c>
      <c r="Z152">
        <v>1449.95</v>
      </c>
      <c r="AA152">
        <v>1206.05</v>
      </c>
      <c r="AB152">
        <v>1449.95</v>
      </c>
      <c r="AC152" s="2">
        <f>(Table2[[#This Row],[Close Price]]/Table2[[#This Row],[Day Low]])-1</f>
        <v>-2.0277169948942353E-2</v>
      </c>
      <c r="AD152" s="2">
        <f>(Table2[[#This Row],[Day High]]/Table2[[#This Row],[Close Price]])-1</f>
        <v>6.3430613460393026E-2</v>
      </c>
      <c r="AE152" s="2">
        <f>(Table2[[#This Row],[Close Price]]/Table2[[#This Row],[Current Week Low]])-1</f>
        <v>3.0575056584954297E-2</v>
      </c>
      <c r="AF152" s="2">
        <f>(Table2[[#This Row],[Current Week High]]/Table2[[#This Row],[Close Price]])-1</f>
        <v>7.9474389517570021E-2</v>
      </c>
      <c r="AG152" s="2">
        <f>(Table2[[#This Row],[Close Price]]/Table2[[#This Row],[Current Month Low]])-1</f>
        <v>0.11371833671904152</v>
      </c>
      <c r="AH152" s="2">
        <f>(Table2[[#This Row],[Current Month High]]/Table2[[#This Row],[Close Price]])-1</f>
        <v>7.9474389517570021E-2</v>
      </c>
      <c r="AI152">
        <v>7.9474389517570003</v>
      </c>
      <c r="AJ152">
        <v>85.268965517241298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0.18</v>
      </c>
      <c r="AM152" t="s">
        <v>10474</v>
      </c>
      <c r="AN152">
        <v>13.91</v>
      </c>
      <c r="AO152" t="s">
        <v>10474</v>
      </c>
      <c r="AP152">
        <v>0.13502002185369</v>
      </c>
      <c r="AQ152">
        <f>(Table2[[#This Row],[Sharpe Ratio]]-AVERAGE(Table2[Sharpe Ratio]))/_xlfn.STDEV.P(Table2[Sharpe Ratio])</f>
        <v>0.90805519616155794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1.3694157502548829</v>
      </c>
      <c r="AS152">
        <f>_xlfn.RANK.AVG(Table2[[#This Row],[1Y Return vs Nifty Z-Score]],Table2[1Y Return vs Nifty Z-Score])</f>
        <v>252</v>
      </c>
      <c r="AT152">
        <f>_xlfn.RANK.AVG(Table2[[#This Row],[6M Return vs Nifty Z-Score]],Table2[6M Return vs Nifty Z-Score])</f>
        <v>176</v>
      </c>
      <c r="AU152">
        <f>_xlfn.RANK.AVG(Table2[[#This Row],[Sharpe Ratio Z-Score]],Table2[Sharpe Ratio Z-Score])</f>
        <v>141</v>
      </c>
      <c r="AV152">
        <f>(Table2[[#This Row],[Rank 1Y]]+Table2[[#This Row],[Rank 6M]]+Table2[[#This Row],[Rank Sharpe]])/3</f>
        <v>189.66666666666666</v>
      </c>
    </row>
    <row r="153" spans="1:48" x14ac:dyDescent="0.3">
      <c r="A153" t="s">
        <v>185</v>
      </c>
      <c r="B153" t="s">
        <v>186</v>
      </c>
      <c r="C153" t="s">
        <v>10438</v>
      </c>
      <c r="D153" t="s">
        <v>89</v>
      </c>
      <c r="E153">
        <v>138501.99266471399</v>
      </c>
      <c r="F153">
        <v>433.45</v>
      </c>
      <c r="G153">
        <v>67.006426026891702</v>
      </c>
      <c r="H153">
        <f>(Table2[[#This Row],[1Y Return vs Nifty]]-AVERAGE(Table2[1Y Return vs Nifty]))/_xlfn.STDEV.P(Table2[1Y Return vs Nifty])</f>
        <v>0.22208345063884136</v>
      </c>
      <c r="I153">
        <v>-5.7704491345648297</v>
      </c>
      <c r="J153">
        <f>(Table2[[#This Row],[1M Return vs Nifty]]-AVERAGE(Table2[1M Return vs Nifty]))/_xlfn.STDEV.P(Table2[1M Return vs Nifty])</f>
        <v>-0.85788919570302213</v>
      </c>
      <c r="K153">
        <v>14.7809295191666</v>
      </c>
      <c r="L153">
        <f>(Table2[[#This Row],[6M Return vs Nifty]]-AVERAGE(Table2[6M Return vs Nifty]))/_xlfn.STDEV.P(Table2[6M Return vs Nifty])</f>
        <v>0.1053223921490279</v>
      </c>
      <c r="M153">
        <v>-1.12253960309823</v>
      </c>
      <c r="N153">
        <f>(Table2[[#This Row],[1W Return vs Nifty]]-AVERAGE(Table2[1W Return vs Nifty]))/_xlfn.STDEV.P(Table2[1W Return vs Nifty])</f>
        <v>-0.5999618334260518</v>
      </c>
      <c r="O153">
        <v>437.48</v>
      </c>
      <c r="P153">
        <v>432.929464333645</v>
      </c>
      <c r="Q153">
        <v>370.836081889875</v>
      </c>
      <c r="R153">
        <v>43.480374029418201</v>
      </c>
      <c r="S153" s="2">
        <f>(Table2[[#This Row],[Close Price]]-Table2[[#This Row],[20D EMA]])/Table2[[#This Row],[20D EMA]]</f>
        <v>-9.2118496845570753E-3</v>
      </c>
      <c r="T153" s="2">
        <f>(Table2[[#This Row],[Close Price]]-Table2[[#This Row],[50D EMA]])/Table2[[#This Row],[50D EMA]]</f>
        <v>1.2023567560969413E-3</v>
      </c>
      <c r="U153" s="2">
        <f>(Table2[[#This Row],[Close Price]]-Table2[[#This Row],[200D EMA]])/Table2[[#This Row],[200D EMA]]</f>
        <v>0.16884526929264415</v>
      </c>
      <c r="V153">
        <v>0.66508512988477697</v>
      </c>
      <c r="W153">
        <v>434.7</v>
      </c>
      <c r="X153">
        <v>441.8</v>
      </c>
      <c r="Y153">
        <v>431.9</v>
      </c>
      <c r="Z153">
        <v>443.45</v>
      </c>
      <c r="AA153">
        <v>428</v>
      </c>
      <c r="AB153">
        <v>443.45</v>
      </c>
      <c r="AC153" s="2">
        <f>(Table2[[#This Row],[Close Price]]/Table2[[#This Row],[Day Low]])-1</f>
        <v>-2.8755463538072679E-3</v>
      </c>
      <c r="AD153" s="2">
        <f>(Table2[[#This Row],[Day High]]/Table2[[#This Row],[Close Price]])-1</f>
        <v>1.9264044295766558E-2</v>
      </c>
      <c r="AE153" s="2">
        <f>(Table2[[#This Row],[Close Price]]/Table2[[#This Row],[Current Week Low]])-1</f>
        <v>3.5887937022458516E-3</v>
      </c>
      <c r="AF153" s="2">
        <f>(Table2[[#This Row],[Current Week High]]/Table2[[#This Row],[Close Price]])-1</f>
        <v>2.3070711731456806E-2</v>
      </c>
      <c r="AG153" s="2">
        <f>(Table2[[#This Row],[Close Price]]/Table2[[#This Row],[Current Month Low]])-1</f>
        <v>1.2733644859812987E-2</v>
      </c>
      <c r="AH153" s="2">
        <f>(Table2[[#This Row],[Current Month High]]/Table2[[#This Row],[Close Price]])-1</f>
        <v>2.3070711731456806E-2</v>
      </c>
      <c r="AI153">
        <v>7.0942438574230096</v>
      </c>
      <c r="AJ153">
        <v>99.976931949250201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-7.0000000000000007E-2</v>
      </c>
      <c r="AM153" t="s">
        <v>10475</v>
      </c>
      <c r="AN153">
        <v>-2.2999999999999998</v>
      </c>
      <c r="AO153" t="s">
        <v>10475</v>
      </c>
      <c r="AP153">
        <v>0.15245694137207899</v>
      </c>
      <c r="AQ153">
        <f>(Table2[[#This Row],[Sharpe Ratio]]-AVERAGE(Table2[Sharpe Ratio]))/_xlfn.STDEV.P(Table2[Sharpe Ratio])</f>
        <v>1.1046441533071729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-2.5801033034031695E-2</v>
      </c>
      <c r="AS153">
        <f>_xlfn.RANK.AVG(Table2[[#This Row],[1Y Return vs Nifty Z-Score]],Table2[1Y Return vs Nifty Z-Score])</f>
        <v>208</v>
      </c>
      <c r="AT153">
        <f>_xlfn.RANK.AVG(Table2[[#This Row],[6M Return vs Nifty Z-Score]],Table2[6M Return vs Nifty Z-Score])</f>
        <v>268</v>
      </c>
      <c r="AU153">
        <f>_xlfn.RANK.AVG(Table2[[#This Row],[Sharpe Ratio Z-Score]],Table2[Sharpe Ratio Z-Score])</f>
        <v>96</v>
      </c>
      <c r="AV153">
        <f>(Table2[[#This Row],[Rank 1Y]]+Table2[[#This Row],[Rank 6M]]+Table2[[#This Row],[Rank Sharpe]])/3</f>
        <v>190.66666666666666</v>
      </c>
    </row>
    <row r="154" spans="1:48" x14ac:dyDescent="0.3">
      <c r="A154" t="s">
        <v>1054</v>
      </c>
      <c r="B154" t="s">
        <v>1055</v>
      </c>
      <c r="C154" t="s">
        <v>10444</v>
      </c>
      <c r="D154" t="s">
        <v>140</v>
      </c>
      <c r="E154">
        <v>12160.166183253001</v>
      </c>
      <c r="F154">
        <v>225.83</v>
      </c>
      <c r="G154">
        <v>157.05115176528801</v>
      </c>
      <c r="H154">
        <f>(Table2[[#This Row],[1Y Return vs Nifty]]-AVERAGE(Table2[1Y Return vs Nifty]))/_xlfn.STDEV.P(Table2[1Y Return vs Nifty])</f>
        <v>1.2524594678179155</v>
      </c>
      <c r="I154">
        <v>5.9483398591421599</v>
      </c>
      <c r="J154">
        <f>(Table2[[#This Row],[1M Return vs Nifty]]-AVERAGE(Table2[1M Return vs Nifty]))/_xlfn.STDEV.P(Table2[1M Return vs Nifty])</f>
        <v>0.13230759651026644</v>
      </c>
      <c r="K154">
        <v>1.8561706023089699</v>
      </c>
      <c r="L154">
        <f>(Table2[[#This Row],[6M Return vs Nifty]]-AVERAGE(Table2[6M Return vs Nifty]))/_xlfn.STDEV.P(Table2[6M Return vs Nifty])</f>
        <v>-0.25835750435596189</v>
      </c>
      <c r="M154">
        <v>16.070687591046902</v>
      </c>
      <c r="N154">
        <f>(Table2[[#This Row],[1W Return vs Nifty]]-AVERAGE(Table2[1W Return vs Nifty]))/_xlfn.STDEV.P(Table2[1W Return vs Nifty])</f>
        <v>2.5521768867761856</v>
      </c>
      <c r="O154">
        <v>202.32</v>
      </c>
      <c r="P154">
        <v>204.93527947983799</v>
      </c>
      <c r="Q154">
        <v>196.39000749171299</v>
      </c>
      <c r="R154">
        <v>75.024516990025205</v>
      </c>
      <c r="S154" s="2">
        <f>(Table2[[#This Row],[Close Price]]-Table2[[#This Row],[20D EMA]])/Table2[[#This Row],[20D EMA]]</f>
        <v>0.11620205614867546</v>
      </c>
      <c r="T154" s="2">
        <f>(Table2[[#This Row],[Close Price]]-Table2[[#This Row],[50D EMA]])/Table2[[#This Row],[50D EMA]]</f>
        <v>0.10195765498842622</v>
      </c>
      <c r="U154" s="2">
        <f>(Table2[[#This Row],[Close Price]]-Table2[[#This Row],[200D EMA]])/Table2[[#This Row],[200D EMA]]</f>
        <v>0.1499057558187083</v>
      </c>
      <c r="V154">
        <v>1.2080863261888799</v>
      </c>
      <c r="W154">
        <v>217.05</v>
      </c>
      <c r="X154">
        <v>225.28</v>
      </c>
      <c r="Y154">
        <v>215.41</v>
      </c>
      <c r="Z154">
        <v>228.95</v>
      </c>
      <c r="AA154">
        <v>185.4</v>
      </c>
      <c r="AB154">
        <v>228.95</v>
      </c>
      <c r="AC154" s="2">
        <f>(Table2[[#This Row],[Close Price]]/Table2[[#This Row],[Day Low]])-1</f>
        <v>4.0451508868924124E-2</v>
      </c>
      <c r="AD154" s="2">
        <f>(Table2[[#This Row],[Day High]]/Table2[[#This Row],[Close Price]])-1</f>
        <v>-2.4354603019971499E-3</v>
      </c>
      <c r="AE154" s="2">
        <f>(Table2[[#This Row],[Close Price]]/Table2[[#This Row],[Current Week Low]])-1</f>
        <v>4.8372870340281482E-2</v>
      </c>
      <c r="AF154" s="2">
        <f>(Table2[[#This Row],[Current Week High]]/Table2[[#This Row],[Close Price]])-1</f>
        <v>1.3815702076783287E-2</v>
      </c>
      <c r="AG154" s="2">
        <f>(Table2[[#This Row],[Close Price]]/Table2[[#This Row],[Current Month Low]])-1</f>
        <v>0.21806903991370019</v>
      </c>
      <c r="AH154" s="2">
        <f>(Table2[[#This Row],[Current Month High]]/Table2[[#This Row],[Close Price]])-1</f>
        <v>1.3815702076783287E-2</v>
      </c>
      <c r="AI154">
        <v>26.1568436434485</v>
      </c>
      <c r="AJ154">
        <v>218.29457364340999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</v>
      </c>
      <c r="AM154" t="s">
        <v>10475</v>
      </c>
      <c r="AN154">
        <v>13.96</v>
      </c>
      <c r="AO154" t="s">
        <v>10474</v>
      </c>
      <c r="AP154">
        <v>0.14996935612993301</v>
      </c>
      <c r="AQ154">
        <f>(Table2[[#This Row],[Sharpe Ratio]]-AVERAGE(Table2[Sharpe Ratio]))/_xlfn.STDEV.P(Table2[Sharpe Ratio])</f>
        <v>1.0765983859313146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69</v>
      </c>
      <c r="AT154">
        <f>_xlfn.RANK.AVG(Table2[[#This Row],[6M Return vs Nifty Z-Score]],Table2[6M Return vs Nifty Z-Score])</f>
        <v>401</v>
      </c>
      <c r="AU154">
        <f>_xlfn.RANK.AVG(Table2[[#This Row],[Sharpe Ratio Z-Score]],Table2[Sharpe Ratio Z-Score])</f>
        <v>104</v>
      </c>
      <c r="AV154">
        <f>(Table2[[#This Row],[Rank 1Y]]+Table2[[#This Row],[Rank 6M]]+Table2[[#This Row],[Rank Sharpe]])/3</f>
        <v>191.33333333333334</v>
      </c>
    </row>
    <row r="155" spans="1:48" x14ac:dyDescent="0.3">
      <c r="A155" t="s">
        <v>1094</v>
      </c>
      <c r="B155" t="s">
        <v>1095</v>
      </c>
      <c r="C155" t="s">
        <v>10436</v>
      </c>
      <c r="D155" t="s">
        <v>239</v>
      </c>
      <c r="E155">
        <v>11339.97657902</v>
      </c>
      <c r="F155">
        <v>1704.35</v>
      </c>
      <c r="G155">
        <v>37.6889200316879</v>
      </c>
      <c r="H155">
        <f>(Table2[[#This Row],[1Y Return vs Nifty]]-AVERAGE(Table2[1Y Return vs Nifty]))/_xlfn.STDEV.P(Table2[1Y Return vs Nifty])</f>
        <v>-0.11339488874467889</v>
      </c>
      <c r="I155">
        <v>2.0080428510296899</v>
      </c>
      <c r="J155">
        <f>(Table2[[#This Row],[1M Return vs Nifty]]-AVERAGE(Table2[1M Return vs Nifty]))/_xlfn.STDEV.P(Table2[1M Return vs Nifty])</f>
        <v>-0.2006337560386863</v>
      </c>
      <c r="K155">
        <v>35.047088702335103</v>
      </c>
      <c r="L155">
        <f>(Table2[[#This Row],[6M Return vs Nifty]]-AVERAGE(Table2[6M Return vs Nifty]))/_xlfn.STDEV.P(Table2[6M Return vs Nifty])</f>
        <v>0.67557633047783028</v>
      </c>
      <c r="M155">
        <v>4.9846051435873298</v>
      </c>
      <c r="N155">
        <f>(Table2[[#This Row],[1W Return vs Nifty]]-AVERAGE(Table2[1W Return vs Nifty]))/_xlfn.STDEV.P(Table2[1W Return vs Nifty])</f>
        <v>0.51969808896843028</v>
      </c>
      <c r="O155">
        <v>1643.39</v>
      </c>
      <c r="P155">
        <v>1563.24858255719</v>
      </c>
      <c r="Q155">
        <v>1283.35792063385</v>
      </c>
      <c r="R155">
        <v>59.493819353238102</v>
      </c>
      <c r="S155" s="2">
        <f>(Table2[[#This Row],[Close Price]]-Table2[[#This Row],[20D EMA]])/Table2[[#This Row],[20D EMA]]</f>
        <v>3.7094055580233425E-2</v>
      </c>
      <c r="T155" s="2">
        <f>(Table2[[#This Row],[Close Price]]-Table2[[#This Row],[50D EMA]])/Table2[[#This Row],[50D EMA]]</f>
        <v>9.0261663447021093E-2</v>
      </c>
      <c r="U155" s="2">
        <f>(Table2[[#This Row],[Close Price]]-Table2[[#This Row],[200D EMA]])/Table2[[#This Row],[200D EMA]]</f>
        <v>0.32803949124202397</v>
      </c>
      <c r="V155">
        <v>1.01081404156333</v>
      </c>
      <c r="W155">
        <v>1706.75</v>
      </c>
      <c r="X155">
        <v>1917.85</v>
      </c>
      <c r="Y155">
        <v>1691</v>
      </c>
      <c r="Z155">
        <v>1748.9</v>
      </c>
      <c r="AA155">
        <v>1610</v>
      </c>
      <c r="AB155">
        <v>1799</v>
      </c>
      <c r="AC155" s="2">
        <f>(Table2[[#This Row],[Close Price]]/Table2[[#This Row],[Day Low]])-1</f>
        <v>-1.4061813388018818E-3</v>
      </c>
      <c r="AD155" s="2">
        <f>(Table2[[#This Row],[Day High]]/Table2[[#This Row],[Close Price]])-1</f>
        <v>0.12526769736263099</v>
      </c>
      <c r="AE155" s="2">
        <f>(Table2[[#This Row],[Close Price]]/Table2[[#This Row],[Current Week Low]])-1</f>
        <v>7.8947368421051767E-3</v>
      </c>
      <c r="AF155" s="2">
        <f>(Table2[[#This Row],[Current Week High]]/Table2[[#This Row],[Close Price]])-1</f>
        <v>2.6138997271687225E-2</v>
      </c>
      <c r="AG155" s="2">
        <f>(Table2[[#This Row],[Close Price]]/Table2[[#This Row],[Current Month Low]])-1</f>
        <v>5.8602484472049632E-2</v>
      </c>
      <c r="AH155" s="2">
        <f>(Table2[[#This Row],[Current Month High]]/Table2[[#This Row],[Close Price]])-1</f>
        <v>5.553436794085731E-2</v>
      </c>
      <c r="AI155">
        <v>5.5534367940857301</v>
      </c>
      <c r="AJ155">
        <v>102.489010336224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10474</v>
      </c>
      <c r="AN155">
        <v>5.14</v>
      </c>
      <c r="AO155" t="s">
        <v>10474</v>
      </c>
      <c r="AP155">
        <v>0.13599007928117501</v>
      </c>
      <c r="AQ155">
        <f>(Table2[[#This Row],[Sharpe Ratio]]-AVERAGE(Table2[Sharpe Ratio]))/_xlfn.STDEV.P(Table2[Sharpe Ratio])</f>
        <v>0.91899190879818637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1.800237683461082</v>
      </c>
      <c r="AS155">
        <f>_xlfn.RANK.AVG(Table2[[#This Row],[1Y Return vs Nifty Z-Score]],Table2[1Y Return vs Nifty Z-Score])</f>
        <v>313</v>
      </c>
      <c r="AT155">
        <f>_xlfn.RANK.AVG(Table2[[#This Row],[6M Return vs Nifty Z-Score]],Table2[6M Return vs Nifty Z-Score])</f>
        <v>124</v>
      </c>
      <c r="AU155">
        <f>_xlfn.RANK.AVG(Table2[[#This Row],[Sharpe Ratio Z-Score]],Table2[Sharpe Ratio Z-Score])</f>
        <v>138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112</v>
      </c>
      <c r="B156" t="s">
        <v>113</v>
      </c>
      <c r="C156" t="s">
        <v>10435</v>
      </c>
      <c r="D156" t="s">
        <v>114</v>
      </c>
      <c r="E156">
        <v>266041.55668263999</v>
      </c>
      <c r="F156">
        <v>9529.4</v>
      </c>
      <c r="G156">
        <v>68.853874449190897</v>
      </c>
      <c r="H156">
        <f>(Table2[[#This Row],[1Y Return vs Nifty]]-AVERAGE(Table2[1Y Return vs Nifty]))/_xlfn.STDEV.P(Table2[1Y Return vs Nifty])</f>
        <v>0.24322368435827954</v>
      </c>
      <c r="I156">
        <v>-6.6140870242261798</v>
      </c>
      <c r="J156">
        <f>(Table2[[#This Row],[1M Return vs Nifty]]-AVERAGE(Table2[1M Return vs Nifty]))/_xlfn.STDEV.P(Table2[1M Return vs Nifty])</f>
        <v>-0.92917365458190904</v>
      </c>
      <c r="K156">
        <v>23.349804463056401</v>
      </c>
      <c r="L156">
        <f>(Table2[[#This Row],[6M Return vs Nifty]]-AVERAGE(Table2[6M Return vs Nifty]))/_xlfn.STDEV.P(Table2[6M Return vs Nifty])</f>
        <v>0.34643540422180624</v>
      </c>
      <c r="M156">
        <v>-0.17899674051984299</v>
      </c>
      <c r="N156">
        <f>(Table2[[#This Row],[1W Return vs Nifty]]-AVERAGE(Table2[1W Return vs Nifty]))/_xlfn.STDEV.P(Table2[1W Return vs Nifty])</f>
        <v>-0.42697639225671741</v>
      </c>
      <c r="O156">
        <v>9523.1200000000008</v>
      </c>
      <c r="P156">
        <v>9303.1226256793798</v>
      </c>
      <c r="Q156">
        <v>7810.3643753239403</v>
      </c>
      <c r="R156">
        <v>49.186726646813803</v>
      </c>
      <c r="S156" s="2">
        <f>(Table2[[#This Row],[Close Price]]-Table2[[#This Row],[20D EMA]])/Table2[[#This Row],[20D EMA]]</f>
        <v>6.5944774401654452E-4</v>
      </c>
      <c r="T156" s="2">
        <f>(Table2[[#This Row],[Close Price]]-Table2[[#This Row],[50D EMA]])/Table2[[#This Row],[50D EMA]]</f>
        <v>2.4322733712659785E-2</v>
      </c>
      <c r="U156" s="2">
        <f>(Table2[[#This Row],[Close Price]]-Table2[[#This Row],[200D EMA]])/Table2[[#This Row],[200D EMA]]</f>
        <v>0.22009672559031679</v>
      </c>
      <c r="V156">
        <v>0.86116734146271801</v>
      </c>
      <c r="W156">
        <v>9481.2000000000007</v>
      </c>
      <c r="X156">
        <v>9565</v>
      </c>
      <c r="Y156">
        <v>9470</v>
      </c>
      <c r="Z156">
        <v>9666.15</v>
      </c>
      <c r="AA156">
        <v>9381.1</v>
      </c>
      <c r="AB156">
        <v>9693.9500000000007</v>
      </c>
      <c r="AC156" s="2">
        <f>(Table2[[#This Row],[Close Price]]/Table2[[#This Row],[Day Low]])-1</f>
        <v>5.0837446736697878E-3</v>
      </c>
      <c r="AD156" s="2">
        <f>(Table2[[#This Row],[Day High]]/Table2[[#This Row],[Close Price]])-1</f>
        <v>3.7358070812434363E-3</v>
      </c>
      <c r="AE156" s="2">
        <f>(Table2[[#This Row],[Close Price]]/Table2[[#This Row],[Current Week Low]])-1</f>
        <v>6.2724392819428765E-3</v>
      </c>
      <c r="AF156" s="2">
        <f>(Table2[[#This Row],[Current Week High]]/Table2[[#This Row],[Close Price]])-1</f>
        <v>1.4350326358427701E-2</v>
      </c>
      <c r="AG156" s="2">
        <f>(Table2[[#This Row],[Close Price]]/Table2[[#This Row],[Current Month Low]])-1</f>
        <v>1.5808380680303991E-2</v>
      </c>
      <c r="AH156" s="2">
        <f>(Table2[[#This Row],[Current Month High]]/Table2[[#This Row],[Close Price]])-1</f>
        <v>1.7267613910634472E-2</v>
      </c>
      <c r="AI156">
        <v>5.3455621550150001</v>
      </c>
      <c r="AJ156">
        <v>109.85245540629801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-0.1</v>
      </c>
      <c r="AM156" t="s">
        <v>10475</v>
      </c>
      <c r="AN156">
        <v>-1.07</v>
      </c>
      <c r="AO156" t="s">
        <v>10475</v>
      </c>
      <c r="AP156">
        <v>0.114817170760874</v>
      </c>
      <c r="AQ156">
        <f>(Table2[[#This Row],[Sharpe Ratio]]-AVERAGE(Table2[Sharpe Ratio]))/_xlfn.STDEV.P(Table2[Sharpe Ratio])</f>
        <v>0.68028231325547295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-8.6208645003067685E-2</v>
      </c>
      <c r="AS156">
        <f>_xlfn.RANK.AVG(Table2[[#This Row],[1Y Return vs Nifty Z-Score]],Table2[1Y Return vs Nifty Z-Score])</f>
        <v>204</v>
      </c>
      <c r="AT156">
        <f>_xlfn.RANK.AVG(Table2[[#This Row],[6M Return vs Nifty Z-Score]],Table2[6M Return vs Nifty Z-Score])</f>
        <v>196</v>
      </c>
      <c r="AU156">
        <f>_xlfn.RANK.AVG(Table2[[#This Row],[Sharpe Ratio Z-Score]],Table2[Sharpe Ratio Z-Score])</f>
        <v>177</v>
      </c>
      <c r="AV156">
        <f>(Table2[[#This Row],[Rank 1Y]]+Table2[[#This Row],[Rank 6M]]+Table2[[#This Row],[Rank Sharpe]])/3</f>
        <v>192.33333333333334</v>
      </c>
    </row>
    <row r="157" spans="1:48" x14ac:dyDescent="0.3">
      <c r="A157" t="s">
        <v>472</v>
      </c>
      <c r="B157" t="s">
        <v>473</v>
      </c>
      <c r="C157" t="s">
        <v>10431</v>
      </c>
      <c r="D157" t="s">
        <v>32</v>
      </c>
      <c r="E157">
        <v>44754.281398480001</v>
      </c>
      <c r="F157">
        <v>63.2</v>
      </c>
      <c r="G157">
        <v>74.710282339622793</v>
      </c>
      <c r="H157">
        <f>(Table2[[#This Row],[1Y Return vs Nifty]]-AVERAGE(Table2[1Y Return vs Nifty]))/_xlfn.STDEV.P(Table2[1Y Return vs Nifty])</f>
        <v>0.31023818395985042</v>
      </c>
      <c r="I157">
        <v>-9.5451867953507499</v>
      </c>
      <c r="J157">
        <f>(Table2[[#This Row],[1M Return vs Nifty]]-AVERAGE(Table2[1M Return vs Nifty]))/_xlfn.STDEV.P(Table2[1M Return vs Nifty])</f>
        <v>-1.1768413609108845</v>
      </c>
      <c r="K157">
        <v>24.441516420948901</v>
      </c>
      <c r="L157">
        <f>(Table2[[#This Row],[6M Return vs Nifty]]-AVERAGE(Table2[6M Return vs Nifty]))/_xlfn.STDEV.P(Table2[6M Return vs Nifty])</f>
        <v>0.37715425123579249</v>
      </c>
      <c r="M157">
        <v>-2.6029679620928801</v>
      </c>
      <c r="N157">
        <f>(Table2[[#This Row],[1W Return vs Nifty]]-AVERAGE(Table2[1W Return vs Nifty]))/_xlfn.STDEV.P(Table2[1W Return vs Nifty])</f>
        <v>-0.87137775204205192</v>
      </c>
      <c r="O157">
        <v>64.86</v>
      </c>
      <c r="P157">
        <v>64.962307105491107</v>
      </c>
      <c r="Q157">
        <v>56.108555974026402</v>
      </c>
      <c r="R157">
        <v>32.231656235246703</v>
      </c>
      <c r="S157" s="2">
        <f>(Table2[[#This Row],[Close Price]]-Table2[[#This Row],[20D EMA]])/Table2[[#This Row],[20D EMA]]</f>
        <v>-2.5593586185630537E-2</v>
      </c>
      <c r="T157" s="2">
        <f>(Table2[[#This Row],[Close Price]]-Table2[[#This Row],[50D EMA]])/Table2[[#This Row],[50D EMA]]</f>
        <v>-2.7128148368088672E-2</v>
      </c>
      <c r="U157" s="2">
        <f>(Table2[[#This Row],[Close Price]]-Table2[[#This Row],[200D EMA]])/Table2[[#This Row],[200D EMA]]</f>
        <v>0.12638792609912025</v>
      </c>
      <c r="V157">
        <v>0.46247068393454599</v>
      </c>
      <c r="W157">
        <v>63.05</v>
      </c>
      <c r="X157">
        <v>66.849999999999994</v>
      </c>
      <c r="Y157">
        <v>63.05</v>
      </c>
      <c r="Z157">
        <v>64</v>
      </c>
      <c r="AA157">
        <v>63.05</v>
      </c>
      <c r="AB157">
        <v>65.28</v>
      </c>
      <c r="AC157" s="2">
        <f>(Table2[[#This Row],[Close Price]]/Table2[[#This Row],[Day Low]])-1</f>
        <v>2.3790642347343294E-3</v>
      </c>
      <c r="AD157" s="2">
        <f>(Table2[[#This Row],[Day High]]/Table2[[#This Row],[Close Price]])-1</f>
        <v>5.7753164556961778E-2</v>
      </c>
      <c r="AE157" s="2">
        <f>(Table2[[#This Row],[Close Price]]/Table2[[#This Row],[Current Week Low]])-1</f>
        <v>2.3790642347343294E-3</v>
      </c>
      <c r="AF157" s="2">
        <f>(Table2[[#This Row],[Current Week High]]/Table2[[#This Row],[Close Price]])-1</f>
        <v>1.2658227848101111E-2</v>
      </c>
      <c r="AG157" s="2">
        <f>(Table2[[#This Row],[Close Price]]/Table2[[#This Row],[Current Month Low]])-1</f>
        <v>2.3790642347343294E-3</v>
      </c>
      <c r="AH157" s="2">
        <f>(Table2[[#This Row],[Current Month High]]/Table2[[#This Row],[Close Price]])-1</f>
        <v>3.2911392405063244E-2</v>
      </c>
      <c r="AI157">
        <v>16.297468354430301</v>
      </c>
      <c r="AJ157">
        <v>111.72529313232801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-0.08</v>
      </c>
      <c r="AM157" t="s">
        <v>10475</v>
      </c>
      <c r="AN157">
        <v>-4.6500000000000004</v>
      </c>
      <c r="AO157" t="s">
        <v>10475</v>
      </c>
      <c r="AP157">
        <v>9.9651583400795996E-2</v>
      </c>
      <c r="AQ157">
        <f>(Table2[[#This Row],[Sharpe Ratio]]-AVERAGE(Table2[Sharpe Ratio]))/_xlfn.STDEV.P(Table2[Sharpe Ratio])</f>
        <v>0.50930102263964583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183</v>
      </c>
      <c r="AT157">
        <f>_xlfn.RANK.AVG(Table2[[#This Row],[6M Return vs Nifty Z-Score]],Table2[6M Return vs Nifty Z-Score])</f>
        <v>181</v>
      </c>
      <c r="AU157">
        <f>_xlfn.RANK.AVG(Table2[[#This Row],[Sharpe Ratio Z-Score]],Table2[Sharpe Ratio Z-Score])</f>
        <v>214</v>
      </c>
      <c r="AV157">
        <f>(Table2[[#This Row],[Rank 1Y]]+Table2[[#This Row],[Rank 6M]]+Table2[[#This Row],[Rank Sharpe]])/3</f>
        <v>192.66666666666666</v>
      </c>
    </row>
    <row r="158" spans="1:48" x14ac:dyDescent="0.3">
      <c r="A158" t="s">
        <v>1190</v>
      </c>
      <c r="B158" t="s">
        <v>1191</v>
      </c>
      <c r="C158" t="s">
        <v>10448</v>
      </c>
      <c r="D158" t="s">
        <v>692</v>
      </c>
      <c r="E158">
        <v>9654.2395845600004</v>
      </c>
      <c r="F158">
        <v>569.9</v>
      </c>
      <c r="G158">
        <v>59.700560271831797</v>
      </c>
      <c r="H158">
        <f>(Table2[[#This Row],[1Y Return vs Nifty]]-AVERAGE(Table2[1Y Return vs Nifty]))/_xlfn.STDEV.P(Table2[1Y Return vs Nifty])</f>
        <v>0.13848289772457267</v>
      </c>
      <c r="I158">
        <v>35.034360616935402</v>
      </c>
      <c r="J158">
        <f>(Table2[[#This Row],[1M Return vs Nifty]]-AVERAGE(Table2[1M Return vs Nifty]))/_xlfn.STDEV.P(Table2[1M Return vs Nifty])</f>
        <v>2.5899748920031813</v>
      </c>
      <c r="K158">
        <v>32.2833642591048</v>
      </c>
      <c r="L158">
        <f>(Table2[[#This Row],[6M Return vs Nifty]]-AVERAGE(Table2[6M Return vs Nifty]))/_xlfn.STDEV.P(Table2[6M Return vs Nifty])</f>
        <v>0.59781000416195984</v>
      </c>
      <c r="M158">
        <v>4.1313385406395398</v>
      </c>
      <c r="N158">
        <f>(Table2[[#This Row],[1W Return vs Nifty]]-AVERAGE(Table2[1W Return vs Nifty]))/_xlfn.STDEV.P(Table2[1W Return vs Nifty])</f>
        <v>0.36326354253708548</v>
      </c>
      <c r="O158">
        <v>527.09</v>
      </c>
      <c r="P158">
        <v>462.04544472074599</v>
      </c>
      <c r="Q158">
        <v>400.85576918344202</v>
      </c>
      <c r="R158">
        <v>57.933644115942599</v>
      </c>
      <c r="S158" s="2">
        <f>(Table2[[#This Row],[Close Price]]-Table2[[#This Row],[20D EMA]])/Table2[[#This Row],[20D EMA]]</f>
        <v>8.1219526077140419E-2</v>
      </c>
      <c r="T158" s="2">
        <f>(Table2[[#This Row],[Close Price]]-Table2[[#This Row],[50D EMA]])/Table2[[#This Row],[50D EMA]]</f>
        <v>0.23342845711732926</v>
      </c>
      <c r="U158" s="2">
        <f>(Table2[[#This Row],[Close Price]]-Table2[[#This Row],[200D EMA]])/Table2[[#This Row],[200D EMA]]</f>
        <v>0.42170836448458077</v>
      </c>
      <c r="V158">
        <v>2.67820592183398</v>
      </c>
      <c r="W158">
        <v>568</v>
      </c>
      <c r="X158">
        <v>591</v>
      </c>
      <c r="Y158">
        <v>562.1</v>
      </c>
      <c r="Z158">
        <v>584</v>
      </c>
      <c r="AA158">
        <v>531.29999999999995</v>
      </c>
      <c r="AB158">
        <v>638.75</v>
      </c>
      <c r="AC158" s="2">
        <f>(Table2[[#This Row],[Close Price]]/Table2[[#This Row],[Day Low]])-1</f>
        <v>3.345070422535068E-3</v>
      </c>
      <c r="AD158" s="2">
        <f>(Table2[[#This Row],[Day High]]/Table2[[#This Row],[Close Price]])-1</f>
        <v>3.702403930514131E-2</v>
      </c>
      <c r="AE158" s="2">
        <f>(Table2[[#This Row],[Close Price]]/Table2[[#This Row],[Current Week Low]])-1</f>
        <v>1.3876534424479559E-2</v>
      </c>
      <c r="AF158" s="2">
        <f>(Table2[[#This Row],[Current Week High]]/Table2[[#This Row],[Close Price]])-1</f>
        <v>2.4741182663625239E-2</v>
      </c>
      <c r="AG158" s="2">
        <f>(Table2[[#This Row],[Close Price]]/Table2[[#This Row],[Current Month Low]])-1</f>
        <v>7.2651985695463939E-2</v>
      </c>
      <c r="AH158" s="2">
        <f>(Table2[[#This Row],[Current Month High]]/Table2[[#This Row],[Close Price]])-1</f>
        <v>0.1208106685383401</v>
      </c>
      <c r="AI158">
        <v>12.081066853834001</v>
      </c>
      <c r="AJ158">
        <v>85.998694516971199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0.44</v>
      </c>
      <c r="AM158" t="s">
        <v>10474</v>
      </c>
      <c r="AN158">
        <v>9.02</v>
      </c>
      <c r="AO158" t="s">
        <v>10474</v>
      </c>
      <c r="AP158">
        <v>9.9086494493329E-2</v>
      </c>
      <c r="AQ158">
        <f>(Table2[[#This Row],[Sharpe Ratio]]-AVERAGE(Table2[Sharpe Ratio]))/_xlfn.STDEV.P(Table2[Sharpe Ratio])</f>
        <v>0.50293004415939679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4.1924613805861961</v>
      </c>
      <c r="AS158">
        <f>_xlfn.RANK.AVG(Table2[[#This Row],[1Y Return vs Nifty Z-Score]],Table2[1Y Return vs Nifty Z-Score])</f>
        <v>226</v>
      </c>
      <c r="AT158">
        <f>_xlfn.RANK.AVG(Table2[[#This Row],[6M Return vs Nifty Z-Score]],Table2[6M Return vs Nifty Z-Score])</f>
        <v>141</v>
      </c>
      <c r="AU158">
        <f>_xlfn.RANK.AVG(Table2[[#This Row],[Sharpe Ratio Z-Score]],Table2[Sharpe Ratio Z-Score])</f>
        <v>216</v>
      </c>
      <c r="AV158">
        <f>(Table2[[#This Row],[Rank 1Y]]+Table2[[#This Row],[Rank 6M]]+Table2[[#This Row],[Rank Sharpe]])/3</f>
        <v>194.33333333333334</v>
      </c>
    </row>
    <row r="159" spans="1:48" x14ac:dyDescent="0.3">
      <c r="A159" t="s">
        <v>566</v>
      </c>
      <c r="B159" t="s">
        <v>567</v>
      </c>
      <c r="C159" t="s">
        <v>10439</v>
      </c>
      <c r="D159" t="s">
        <v>568</v>
      </c>
      <c r="E159">
        <v>33096.3970845</v>
      </c>
      <c r="F159">
        <v>342.25</v>
      </c>
      <c r="G159">
        <v>164.47874241107201</v>
      </c>
      <c r="H159">
        <f>(Table2[[#This Row],[1Y Return vs Nifty]]-AVERAGE(Table2[1Y Return vs Nifty]))/_xlfn.STDEV.P(Table2[1Y Return vs Nifty])</f>
        <v>1.3374529108439297</v>
      </c>
      <c r="I159">
        <v>-7.3180231798596296</v>
      </c>
      <c r="J159">
        <f>(Table2[[#This Row],[1M Return vs Nifty]]-AVERAGE(Table2[1M Return vs Nifty]))/_xlfn.STDEV.P(Table2[1M Return vs Nifty])</f>
        <v>-0.98865380424630744</v>
      </c>
      <c r="K159">
        <v>14.677451910966001</v>
      </c>
      <c r="L159">
        <f>(Table2[[#This Row],[6M Return vs Nifty]]-AVERAGE(Table2[6M Return vs Nifty]))/_xlfn.STDEV.P(Table2[6M Return vs Nifty])</f>
        <v>0.1024107149500131</v>
      </c>
      <c r="M159">
        <v>2.5131722536235999</v>
      </c>
      <c r="N159">
        <f>(Table2[[#This Row],[1W Return vs Nifty]]-AVERAGE(Table2[1W Return vs Nifty]))/_xlfn.STDEV.P(Table2[1W Return vs Nifty])</f>
        <v>6.6595293381058226E-2</v>
      </c>
      <c r="O159">
        <v>332.15</v>
      </c>
      <c r="P159">
        <v>337.09715842588201</v>
      </c>
      <c r="Q159">
        <v>275.50247047686298</v>
      </c>
      <c r="R159">
        <v>67.323854116773603</v>
      </c>
      <c r="S159" s="2">
        <f>(Table2[[#This Row],[Close Price]]-Table2[[#This Row],[20D EMA]])/Table2[[#This Row],[20D EMA]]</f>
        <v>3.0407948216167466E-2</v>
      </c>
      <c r="T159" s="2">
        <f>(Table2[[#This Row],[Close Price]]-Table2[[#This Row],[50D EMA]])/Table2[[#This Row],[50D EMA]]</f>
        <v>1.5285924088413659E-2</v>
      </c>
      <c r="U159" s="2">
        <f>(Table2[[#This Row],[Close Price]]-Table2[[#This Row],[200D EMA]])/Table2[[#This Row],[200D EMA]]</f>
        <v>0.24227561156749247</v>
      </c>
      <c r="V159">
        <v>0.61014128454695205</v>
      </c>
      <c r="W159">
        <v>341.55</v>
      </c>
      <c r="X159">
        <v>348.5</v>
      </c>
      <c r="Y159">
        <v>331.15</v>
      </c>
      <c r="Z159">
        <v>343.75</v>
      </c>
      <c r="AA159">
        <v>315.60000000000002</v>
      </c>
      <c r="AB159">
        <v>343.75</v>
      </c>
      <c r="AC159" s="2">
        <f>(Table2[[#This Row],[Close Price]]/Table2[[#This Row],[Day Low]])-1</f>
        <v>2.0494803103499049E-3</v>
      </c>
      <c r="AD159" s="2">
        <f>(Table2[[#This Row],[Day High]]/Table2[[#This Row],[Close Price]])-1</f>
        <v>1.8261504747991264E-2</v>
      </c>
      <c r="AE159" s="2">
        <f>(Table2[[#This Row],[Close Price]]/Table2[[#This Row],[Current Week Low]])-1</f>
        <v>3.3519553072625774E-2</v>
      </c>
      <c r="AF159" s="2">
        <f>(Table2[[#This Row],[Current Week High]]/Table2[[#This Row],[Close Price]])-1</f>
        <v>4.3827611395179655E-3</v>
      </c>
      <c r="AG159" s="2">
        <f>(Table2[[#This Row],[Close Price]]/Table2[[#This Row],[Current Month Low]])-1</f>
        <v>8.4442332065906234E-2</v>
      </c>
      <c r="AH159" s="2">
        <f>(Table2[[#This Row],[Current Month High]]/Table2[[#This Row],[Close Price]])-1</f>
        <v>4.3827611395179655E-3</v>
      </c>
      <c r="AI159">
        <v>21.490138787435999</v>
      </c>
      <c r="AJ159">
        <v>195.42511868795799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-0.14000000000000001</v>
      </c>
      <c r="AM159" t="s">
        <v>10475</v>
      </c>
      <c r="AN159">
        <v>2.52</v>
      </c>
      <c r="AO159" t="s">
        <v>10474</v>
      </c>
      <c r="AP159">
        <v>7.7629434184863996E-2</v>
      </c>
      <c r="AQ159">
        <f>(Table2[[#This Row],[Sharpe Ratio]]-AVERAGE(Table2[Sharpe Ratio]))/_xlfn.STDEV.P(Table2[Sharpe Ratio])</f>
        <v>0.26101683781562929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61</v>
      </c>
      <c r="AT159">
        <f>_xlfn.RANK.AVG(Table2[[#This Row],[6M Return vs Nifty Z-Score]],Table2[6M Return vs Nifty Z-Score])</f>
        <v>270</v>
      </c>
      <c r="AU159">
        <f>_xlfn.RANK.AVG(Table2[[#This Row],[Sharpe Ratio Z-Score]],Table2[Sharpe Ratio Z-Score])</f>
        <v>255</v>
      </c>
      <c r="AV159">
        <f>(Table2[[#This Row],[Rank 1Y]]+Table2[[#This Row],[Rank 6M]]+Table2[[#This Row],[Rank Sharpe]])/3</f>
        <v>195.33333333333334</v>
      </c>
    </row>
    <row r="160" spans="1:48" x14ac:dyDescent="0.3">
      <c r="A160" t="s">
        <v>1475</v>
      </c>
      <c r="B160" t="s">
        <v>1476</v>
      </c>
      <c r="C160" t="s">
        <v>10443</v>
      </c>
      <c r="D160" t="s">
        <v>100</v>
      </c>
      <c r="E160">
        <v>6655.8652450549998</v>
      </c>
      <c r="F160">
        <v>2718.85</v>
      </c>
      <c r="G160">
        <v>53.863869979986198</v>
      </c>
      <c r="H160">
        <f>(Table2[[#This Row],[1Y Return vs Nifty]]-AVERAGE(Table2[1Y Return vs Nifty]))/_xlfn.STDEV.P(Table2[1Y Return vs Nifty])</f>
        <v>7.1694025338067194E-2</v>
      </c>
      <c r="I160">
        <v>2.7552806953255899</v>
      </c>
      <c r="J160">
        <f>(Table2[[#This Row],[1M Return vs Nifty]]-AVERAGE(Table2[1M Return vs Nifty]))/_xlfn.STDEV.P(Table2[1M Return vs Nifty])</f>
        <v>-0.1374947647282781</v>
      </c>
      <c r="K160">
        <v>11.8449909708634</v>
      </c>
      <c r="L160">
        <f>(Table2[[#This Row],[6M Return vs Nifty]]-AVERAGE(Table2[6M Return vs Nifty]))/_xlfn.STDEV.P(Table2[6M Return vs Nifty])</f>
        <v>2.2710264970448726E-2</v>
      </c>
      <c r="M160">
        <v>-1.51355243243584</v>
      </c>
      <c r="N160">
        <f>(Table2[[#This Row],[1W Return vs Nifty]]-AVERAGE(Table2[1W Return vs Nifty]))/_xlfn.STDEV.P(Table2[1W Return vs Nifty])</f>
        <v>-0.67164858923595738</v>
      </c>
      <c r="O160">
        <v>2721.09</v>
      </c>
      <c r="P160">
        <v>2594.9145198231499</v>
      </c>
      <c r="Q160">
        <v>2259.5874902707001</v>
      </c>
      <c r="R160">
        <v>42.784851097841702</v>
      </c>
      <c r="S160" s="2">
        <f>(Table2[[#This Row],[Close Price]]-Table2[[#This Row],[20D EMA]])/Table2[[#This Row],[20D EMA]]</f>
        <v>-8.2319952666035903E-4</v>
      </c>
      <c r="T160" s="2">
        <f>(Table2[[#This Row],[Close Price]]-Table2[[#This Row],[50D EMA]])/Table2[[#This Row],[50D EMA]]</f>
        <v>4.7760910515578951E-2</v>
      </c>
      <c r="U160" s="2">
        <f>(Table2[[#This Row],[Close Price]]-Table2[[#This Row],[200D EMA]])/Table2[[#This Row],[200D EMA]]</f>
        <v>0.20325059848613336</v>
      </c>
      <c r="V160">
        <v>1.11978698663839</v>
      </c>
      <c r="W160">
        <v>2664.55</v>
      </c>
      <c r="X160">
        <v>2760</v>
      </c>
      <c r="Y160">
        <v>2701</v>
      </c>
      <c r="Z160">
        <v>2854</v>
      </c>
      <c r="AA160">
        <v>2701</v>
      </c>
      <c r="AB160">
        <v>2899</v>
      </c>
      <c r="AC160" s="2">
        <f>(Table2[[#This Row],[Close Price]]/Table2[[#This Row],[Day Low]])-1</f>
        <v>2.0378675573736516E-2</v>
      </c>
      <c r="AD160" s="2">
        <f>(Table2[[#This Row],[Day High]]/Table2[[#This Row],[Close Price]])-1</f>
        <v>1.5135075491476302E-2</v>
      </c>
      <c r="AE160" s="2">
        <f>(Table2[[#This Row],[Close Price]]/Table2[[#This Row],[Current Week Low]])-1</f>
        <v>6.6086634579785031E-3</v>
      </c>
      <c r="AF160" s="2">
        <f>(Table2[[#This Row],[Current Week High]]/Table2[[#This Row],[Close Price]])-1</f>
        <v>4.970851646835972E-2</v>
      </c>
      <c r="AG160" s="2">
        <f>(Table2[[#This Row],[Close Price]]/Table2[[#This Row],[Current Month Low]])-1</f>
        <v>6.6086634579785031E-3</v>
      </c>
      <c r="AH160" s="2">
        <f>(Table2[[#This Row],[Current Month High]]/Table2[[#This Row],[Close Price]])-1</f>
        <v>6.6259631829633792E-2</v>
      </c>
      <c r="AI160">
        <v>11.959100354929401</v>
      </c>
      <c r="AJ160">
        <v>96.292686448631798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0.03</v>
      </c>
      <c r="AM160" t="s">
        <v>10474</v>
      </c>
      <c r="AN160">
        <v>3</v>
      </c>
      <c r="AO160" t="s">
        <v>10474</v>
      </c>
      <c r="AP160">
        <v>0.18879511715062799</v>
      </c>
      <c r="AQ160">
        <f>(Table2[[#This Row],[Sharpe Ratio]]-AVERAGE(Table2[Sharpe Ratio]))/_xlfn.STDEV.P(Table2[Sharpe Ratio])</f>
        <v>1.5143314305435713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0.79959236688785174</v>
      </c>
      <c r="AS160">
        <f>_xlfn.RANK.AVG(Table2[[#This Row],[1Y Return vs Nifty Z-Score]],Table2[1Y Return vs Nifty Z-Score])</f>
        <v>247</v>
      </c>
      <c r="AT160">
        <f>_xlfn.RANK.AVG(Table2[[#This Row],[6M Return vs Nifty Z-Score]],Table2[6M Return vs Nifty Z-Score])</f>
        <v>291</v>
      </c>
      <c r="AU160">
        <f>_xlfn.RANK.AVG(Table2[[#This Row],[Sharpe Ratio Z-Score]],Table2[Sharpe Ratio Z-Score])</f>
        <v>50</v>
      </c>
      <c r="AV160">
        <f>(Table2[[#This Row],[Rank 1Y]]+Table2[[#This Row],[Rank 6M]]+Table2[[#This Row],[Rank Sharpe]])/3</f>
        <v>196</v>
      </c>
    </row>
    <row r="161" spans="1:48" x14ac:dyDescent="0.3">
      <c r="A161" t="s">
        <v>949</v>
      </c>
      <c r="B161" t="s">
        <v>950</v>
      </c>
      <c r="C161" t="s">
        <v>10430</v>
      </c>
      <c r="D161" t="s">
        <v>21</v>
      </c>
      <c r="E161">
        <v>15137.899339420001</v>
      </c>
      <c r="F161">
        <v>2685.65</v>
      </c>
      <c r="G161">
        <v>168.735541434038</v>
      </c>
      <c r="H161">
        <f>(Table2[[#This Row],[1Y Return vs Nifty]]-AVERAGE(Table2[1Y Return vs Nifty]))/_xlfn.STDEV.P(Table2[1Y Return vs Nifty])</f>
        <v>1.3861631888446453</v>
      </c>
      <c r="I161">
        <v>-0.976548666112529</v>
      </c>
      <c r="J161">
        <f>(Table2[[#This Row],[1M Return vs Nifty]]-AVERAGE(Table2[1M Return vs Nifty]))/_xlfn.STDEV.P(Table2[1M Return vs Nifty])</f>
        <v>-0.45282132831498861</v>
      </c>
      <c r="K161">
        <v>110.146762735702</v>
      </c>
      <c r="L161">
        <f>(Table2[[#This Row],[6M Return vs Nifty]]-AVERAGE(Table2[6M Return vs Nifty]))/_xlfn.STDEV.P(Table2[6M Return vs Nifty])</f>
        <v>2.7887485649239419</v>
      </c>
      <c r="M161">
        <v>0.71277860203649201</v>
      </c>
      <c r="N161">
        <f>(Table2[[#This Row],[1W Return vs Nifty]]-AVERAGE(Table2[1W Return vs Nifty]))/_xlfn.STDEV.P(Table2[1W Return vs Nifty])</f>
        <v>-0.26348180480947675</v>
      </c>
      <c r="O161">
        <v>2552.94</v>
      </c>
      <c r="P161">
        <v>2315.7320033691999</v>
      </c>
      <c r="Q161">
        <v>1579.96832431387</v>
      </c>
      <c r="R161">
        <v>66.764445242222493</v>
      </c>
      <c r="S161" s="2">
        <f>(Table2[[#This Row],[Close Price]]-Table2[[#This Row],[20D EMA]])/Table2[[#This Row],[20D EMA]]</f>
        <v>5.1983203678895716E-2</v>
      </c>
      <c r="T161" s="2">
        <f>(Table2[[#This Row],[Close Price]]-Table2[[#This Row],[50D EMA]])/Table2[[#This Row],[50D EMA]]</f>
        <v>0.15974128098268706</v>
      </c>
      <c r="U161" s="2">
        <f>(Table2[[#This Row],[Close Price]]-Table2[[#This Row],[200D EMA]])/Table2[[#This Row],[200D EMA]]</f>
        <v>0.69981255868929682</v>
      </c>
      <c r="V161">
        <v>0.68195407828881505</v>
      </c>
      <c r="W161">
        <v>2645.05</v>
      </c>
      <c r="X161">
        <v>2732</v>
      </c>
      <c r="Y161">
        <v>2650.05</v>
      </c>
      <c r="Z161">
        <v>2760</v>
      </c>
      <c r="AA161">
        <v>2593.15</v>
      </c>
      <c r="AB161">
        <v>2771.95</v>
      </c>
      <c r="AC161" s="2">
        <f>(Table2[[#This Row],[Close Price]]/Table2[[#This Row],[Day Low]])-1</f>
        <v>1.5349426286837664E-2</v>
      </c>
      <c r="AD161" s="2">
        <f>(Table2[[#This Row],[Day High]]/Table2[[#This Row],[Close Price]])-1</f>
        <v>1.7258391823208541E-2</v>
      </c>
      <c r="AE161" s="2">
        <f>(Table2[[#This Row],[Close Price]]/Table2[[#This Row],[Current Week Low]])-1</f>
        <v>1.3433708797947252E-2</v>
      </c>
      <c r="AF161" s="2">
        <f>(Table2[[#This Row],[Current Week High]]/Table2[[#This Row],[Close Price]])-1</f>
        <v>2.7684173291381953E-2</v>
      </c>
      <c r="AG161" s="2">
        <f>(Table2[[#This Row],[Close Price]]/Table2[[#This Row],[Current Month Low]])-1</f>
        <v>3.5670902184601783E-2</v>
      </c>
      <c r="AH161" s="2">
        <f>(Table2[[#This Row],[Current Month High]]/Table2[[#This Row],[Close Price]])-1</f>
        <v>3.2133747882262975E-2</v>
      </c>
      <c r="AI161">
        <v>3.21337478822629</v>
      </c>
      <c r="AJ161">
        <v>263.61359328459201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0.42</v>
      </c>
      <c r="AM161" t="s">
        <v>10474</v>
      </c>
      <c r="AN161">
        <v>4.55</v>
      </c>
      <c r="AO161" t="s">
        <v>10474</v>
      </c>
      <c r="AQ161">
        <f>(Table2[[#This Row],[Sharpe Ratio]]-AVERAGE(Table2[Sharpe Ratio]))/_xlfn.STDEV.P(Table2[Sharpe Ratio])</f>
        <v>-0.61420022642052829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2.8444083942235934</v>
      </c>
      <c r="AS161">
        <f>_xlfn.RANK.AVG(Table2[[#This Row],[1Y Return vs Nifty Z-Score]],Table2[1Y Return vs Nifty Z-Score])</f>
        <v>58</v>
      </c>
      <c r="AT161">
        <f>_xlfn.RANK.AVG(Table2[[#This Row],[6M Return vs Nifty Z-Score]],Table2[6M Return vs Nifty Z-Score])</f>
        <v>12</v>
      </c>
      <c r="AU161">
        <f>_xlfn.RANK.AVG(Table2[[#This Row],[Sharpe Ratio Z-Score]],Table2[Sharpe Ratio Z-Score])</f>
        <v>519.5</v>
      </c>
      <c r="AV161">
        <f>(Table2[[#This Row],[Rank 1Y]]+Table2[[#This Row],[Rank 6M]]+Table2[[#This Row],[Rank Sharpe]])/3</f>
        <v>196.5</v>
      </c>
    </row>
    <row r="162" spans="1:48" x14ac:dyDescent="0.3">
      <c r="A162" t="s">
        <v>520</v>
      </c>
      <c r="B162" t="s">
        <v>521</v>
      </c>
      <c r="C162" t="s">
        <v>10437</v>
      </c>
      <c r="D162" t="s">
        <v>65</v>
      </c>
      <c r="E162">
        <v>38274.5905390599</v>
      </c>
      <c r="F162">
        <v>1356.35</v>
      </c>
      <c r="G162">
        <v>77.755306211686403</v>
      </c>
      <c r="H162">
        <f>(Table2[[#This Row],[1Y Return vs Nifty]]-AVERAGE(Table2[1Y Return vs Nifty]))/_xlfn.STDEV.P(Table2[1Y Return vs Nifty])</f>
        <v>0.34508219668556439</v>
      </c>
      <c r="I162">
        <v>7.0850615305044098</v>
      </c>
      <c r="J162">
        <f>(Table2[[#This Row],[1M Return vs Nifty]]-AVERAGE(Table2[1M Return vs Nifty]))/_xlfn.STDEV.P(Table2[1M Return vs Nifty])</f>
        <v>0.22835661260114967</v>
      </c>
      <c r="K162">
        <v>42.142785136303097</v>
      </c>
      <c r="L162">
        <f>(Table2[[#This Row],[6M Return vs Nifty]]-AVERAGE(Table2[6M Return vs Nifty]))/_xlfn.STDEV.P(Table2[6M Return vs Nifty])</f>
        <v>0.87523670026395484</v>
      </c>
      <c r="M162">
        <v>6.9795712946035904</v>
      </c>
      <c r="N162">
        <f>(Table2[[#This Row],[1W Return vs Nifty]]-AVERAGE(Table2[1W Return vs Nifty]))/_xlfn.STDEV.P(Table2[1W Return vs Nifty])</f>
        <v>0.88544734471330844</v>
      </c>
      <c r="O162">
        <v>1246.25</v>
      </c>
      <c r="P162">
        <v>1165.7085033643</v>
      </c>
      <c r="Q162">
        <v>960.97931416645702</v>
      </c>
      <c r="R162">
        <v>83.480880517056704</v>
      </c>
      <c r="S162" s="2">
        <f>(Table2[[#This Row],[Close Price]]-Table2[[#This Row],[20D EMA]])/Table2[[#This Row],[20D EMA]]</f>
        <v>8.8345035105315869E-2</v>
      </c>
      <c r="T162" s="2">
        <f>(Table2[[#This Row],[Close Price]]-Table2[[#This Row],[50D EMA]])/Table2[[#This Row],[50D EMA]]</f>
        <v>0.16354131078695736</v>
      </c>
      <c r="U162" s="2">
        <f>(Table2[[#This Row],[Close Price]]-Table2[[#This Row],[200D EMA]])/Table2[[#This Row],[200D EMA]]</f>
        <v>0.41142476222444302</v>
      </c>
      <c r="V162">
        <v>0.84126471669201197</v>
      </c>
      <c r="W162">
        <v>1343.3</v>
      </c>
      <c r="X162">
        <v>1364.95</v>
      </c>
      <c r="Y162">
        <v>1335.25</v>
      </c>
      <c r="Z162">
        <v>1366.95</v>
      </c>
      <c r="AA162">
        <v>1232.0999999999999</v>
      </c>
      <c r="AB162">
        <v>1366.95</v>
      </c>
      <c r="AC162" s="2">
        <f>(Table2[[#This Row],[Close Price]]/Table2[[#This Row],[Day Low]])-1</f>
        <v>9.7148812625622583E-3</v>
      </c>
      <c r="AD162" s="2">
        <f>(Table2[[#This Row],[Day High]]/Table2[[#This Row],[Close Price]])-1</f>
        <v>6.3405463191654743E-3</v>
      </c>
      <c r="AE162" s="2">
        <f>(Table2[[#This Row],[Close Price]]/Table2[[#This Row],[Current Week Low]])-1</f>
        <v>1.58022842164387E-2</v>
      </c>
      <c r="AF162" s="2">
        <f>(Table2[[#This Row],[Current Week High]]/Table2[[#This Row],[Close Price]])-1</f>
        <v>7.8150919747854708E-3</v>
      </c>
      <c r="AG162" s="2">
        <f>(Table2[[#This Row],[Close Price]]/Table2[[#This Row],[Current Month Low]])-1</f>
        <v>0.10084408733057382</v>
      </c>
      <c r="AH162" s="2">
        <f>(Table2[[#This Row],[Current Month High]]/Table2[[#This Row],[Close Price]])-1</f>
        <v>7.8150919747854708E-3</v>
      </c>
      <c r="AI162">
        <v>0.78150919747854697</v>
      </c>
      <c r="AJ162">
        <v>105.196671709531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0.19</v>
      </c>
      <c r="AM162" t="s">
        <v>10474</v>
      </c>
      <c r="AN162">
        <v>9.27</v>
      </c>
      <c r="AO162" t="s">
        <v>10474</v>
      </c>
      <c r="AP162">
        <v>5.9306023666427003E-2</v>
      </c>
      <c r="AQ162">
        <f>(Table2[[#This Row],[Sharpe Ratio]]-AVERAGE(Table2[Sharpe Ratio]))/_xlfn.STDEV.P(Table2[Sharpe Ratio])</f>
        <v>5.4433320505036763E-2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2.3885561747690138</v>
      </c>
      <c r="AS162">
        <f>_xlfn.RANK.AVG(Table2[[#This Row],[1Y Return vs Nifty Z-Score]],Table2[1Y Return vs Nifty Z-Score])</f>
        <v>174</v>
      </c>
      <c r="AT162">
        <f>_xlfn.RANK.AVG(Table2[[#This Row],[6M Return vs Nifty Z-Score]],Table2[6M Return vs Nifty Z-Score])</f>
        <v>100</v>
      </c>
      <c r="AU162">
        <f>_xlfn.RANK.AVG(Table2[[#This Row],[Sharpe Ratio Z-Score]],Table2[Sharpe Ratio Z-Score])</f>
        <v>320</v>
      </c>
      <c r="AV162">
        <f>(Table2[[#This Row],[Rank 1Y]]+Table2[[#This Row],[Rank 6M]]+Table2[[#This Row],[Rank Sharpe]])/3</f>
        <v>198</v>
      </c>
    </row>
    <row r="163" spans="1:48" x14ac:dyDescent="0.3">
      <c r="A163" t="s">
        <v>87</v>
      </c>
      <c r="B163" t="s">
        <v>88</v>
      </c>
      <c r="C163" t="s">
        <v>10438</v>
      </c>
      <c r="D163" t="s">
        <v>89</v>
      </c>
      <c r="E163">
        <v>315662.49361686001</v>
      </c>
      <c r="F163">
        <v>339.4</v>
      </c>
      <c r="G163">
        <v>55.366426026891702</v>
      </c>
      <c r="H163">
        <f>(Table2[[#This Row],[1Y Return vs Nifty]]-AVERAGE(Table2[1Y Return vs Nifty]))/_xlfn.STDEV.P(Table2[1Y Return vs Nifty])</f>
        <v>8.8887677742503959E-2</v>
      </c>
      <c r="I163">
        <v>3.1401135637295998</v>
      </c>
      <c r="J163">
        <f>(Table2[[#This Row],[1M Return vs Nifty]]-AVERAGE(Table2[1M Return vs Nifty]))/_xlfn.STDEV.P(Table2[1M Return vs Nifty])</f>
        <v>-0.1049777297311876</v>
      </c>
      <c r="K163">
        <v>26.946100098231</v>
      </c>
      <c r="L163">
        <f>(Table2[[#This Row],[6M Return vs Nifty]]-AVERAGE(Table2[6M Return vs Nifty]))/_xlfn.STDEV.P(Table2[6M Return vs Nifty])</f>
        <v>0.44762881392601073</v>
      </c>
      <c r="M163">
        <v>1.59854961211416</v>
      </c>
      <c r="N163">
        <f>(Table2[[#This Row],[1W Return vs Nifty]]-AVERAGE(Table2[1W Return vs Nifty]))/_xlfn.STDEV.P(Table2[1W Return vs Nifty])</f>
        <v>-0.10108802808736971</v>
      </c>
      <c r="O163">
        <v>328.51</v>
      </c>
      <c r="P163">
        <v>316.25965933043102</v>
      </c>
      <c r="Q163">
        <v>269.28197110247299</v>
      </c>
      <c r="R163">
        <v>71.1060702573958</v>
      </c>
      <c r="S163" s="2">
        <f>(Table2[[#This Row],[Close Price]]-Table2[[#This Row],[20D EMA]])/Table2[[#This Row],[20D EMA]]</f>
        <v>3.3149675808955545E-2</v>
      </c>
      <c r="T163" s="2">
        <f>(Table2[[#This Row],[Close Price]]-Table2[[#This Row],[50D EMA]])/Table2[[#This Row],[50D EMA]]</f>
        <v>7.3168802870908406E-2</v>
      </c>
      <c r="U163" s="2">
        <f>(Table2[[#This Row],[Close Price]]-Table2[[#This Row],[200D EMA]])/Table2[[#This Row],[200D EMA]]</f>
        <v>0.26038887271381478</v>
      </c>
      <c r="V163">
        <v>0.74071880837449799</v>
      </c>
      <c r="W163">
        <v>338.1</v>
      </c>
      <c r="X163">
        <v>341.8</v>
      </c>
      <c r="Y163">
        <v>336.85</v>
      </c>
      <c r="Z163">
        <v>341</v>
      </c>
      <c r="AA163">
        <v>325.25</v>
      </c>
      <c r="AB163">
        <v>341</v>
      </c>
      <c r="AC163" s="2">
        <f>(Table2[[#This Row],[Close Price]]/Table2[[#This Row],[Day Low]])-1</f>
        <v>3.8450162673764332E-3</v>
      </c>
      <c r="AD163" s="2">
        <f>(Table2[[#This Row],[Day High]]/Table2[[#This Row],[Close Price]])-1</f>
        <v>7.0713022981734319E-3</v>
      </c>
      <c r="AE163" s="2">
        <f>(Table2[[#This Row],[Close Price]]/Table2[[#This Row],[Current Week Low]])-1</f>
        <v>7.5701350749590723E-3</v>
      </c>
      <c r="AF163" s="2">
        <f>(Table2[[#This Row],[Current Week High]]/Table2[[#This Row],[Close Price]])-1</f>
        <v>4.7142015321155473E-3</v>
      </c>
      <c r="AG163" s="2">
        <f>(Table2[[#This Row],[Close Price]]/Table2[[#This Row],[Current Month Low]])-1</f>
        <v>4.3504996156802367E-2</v>
      </c>
      <c r="AH163" s="2">
        <f>(Table2[[#This Row],[Current Month High]]/Table2[[#This Row],[Close Price]])-1</f>
        <v>4.7142015321155473E-3</v>
      </c>
      <c r="AI163">
        <v>2.74012964054213</v>
      </c>
      <c r="AJ163">
        <v>91.184340233769902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0.12</v>
      </c>
      <c r="AM163" t="s">
        <v>10474</v>
      </c>
      <c r="AN163">
        <v>4.58</v>
      </c>
      <c r="AO163" t="s">
        <v>10474</v>
      </c>
      <c r="AP163">
        <v>0.111587459790224</v>
      </c>
      <c r="AQ163">
        <f>(Table2[[#This Row],[Sharpe Ratio]]-AVERAGE(Table2[Sharpe Ratio]))/_xlfn.STDEV.P(Table2[Sharpe Ratio])</f>
        <v>0.64386960222975287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0.97432033607971025</v>
      </c>
      <c r="AS163">
        <f>_xlfn.RANK.AVG(Table2[[#This Row],[1Y Return vs Nifty Z-Score]],Table2[1Y Return vs Nifty Z-Score])</f>
        <v>243</v>
      </c>
      <c r="AT163">
        <f>_xlfn.RANK.AVG(Table2[[#This Row],[6M Return vs Nifty Z-Score]],Table2[6M Return vs Nifty Z-Score])</f>
        <v>165</v>
      </c>
      <c r="AU163">
        <f>_xlfn.RANK.AVG(Table2[[#This Row],[Sharpe Ratio Z-Score]],Table2[Sharpe Ratio Z-Score])</f>
        <v>187</v>
      </c>
      <c r="AV163">
        <f>(Table2[[#This Row],[Rank 1Y]]+Table2[[#This Row],[Rank 6M]]+Table2[[#This Row],[Rank Sharpe]])/3</f>
        <v>198.33333333333334</v>
      </c>
    </row>
    <row r="164" spans="1:48" x14ac:dyDescent="0.3">
      <c r="A164" t="s">
        <v>68</v>
      </c>
      <c r="B164" t="s">
        <v>174</v>
      </c>
      <c r="C164" t="s">
        <v>10435</v>
      </c>
      <c r="D164" t="s">
        <v>56</v>
      </c>
      <c r="E164">
        <v>151860.11489632499</v>
      </c>
      <c r="F164">
        <v>683.9</v>
      </c>
      <c r="G164">
        <v>83.876440315522103</v>
      </c>
      <c r="H164">
        <f>(Table2[[#This Row],[1Y Return vs Nifty]]-AVERAGE(Table2[1Y Return vs Nifty]))/_xlfn.STDEV.P(Table2[1Y Return vs Nifty])</f>
        <v>0.41512594135588449</v>
      </c>
      <c r="I164">
        <v>-1.0638165218339399</v>
      </c>
      <c r="J164">
        <f>(Table2[[#This Row],[1M Return vs Nifty]]-AVERAGE(Table2[1M Return vs Nifty]))/_xlfn.STDEV.P(Table2[1M Return vs Nifty])</f>
        <v>-0.46019515771366426</v>
      </c>
      <c r="K164">
        <v>17.179785395422901</v>
      </c>
      <c r="L164">
        <f>(Table2[[#This Row],[6M Return vs Nifty]]-AVERAGE(Table2[6M Return vs Nifty]))/_xlfn.STDEV.P(Table2[6M Return vs Nifty])</f>
        <v>0.17282196118697687</v>
      </c>
      <c r="M164">
        <v>0.86192253466984403</v>
      </c>
      <c r="N164">
        <f>(Table2[[#This Row],[1W Return vs Nifty]]-AVERAGE(Table2[1W Return vs Nifty]))/_xlfn.STDEV.P(Table2[1W Return vs Nifty])</f>
        <v>-0.23613834219898353</v>
      </c>
      <c r="O164">
        <v>660.5</v>
      </c>
      <c r="P164">
        <v>652.95848173468801</v>
      </c>
      <c r="Q164">
        <v>569.02298296780805</v>
      </c>
      <c r="R164">
        <v>39.2687657472623</v>
      </c>
      <c r="S164" s="2">
        <f>(Table2[[#This Row],[Close Price]]-Table2[[#This Row],[20D EMA]])/Table2[[#This Row],[20D EMA]]</f>
        <v>3.5427706283118816E-2</v>
      </c>
      <c r="T164" s="2">
        <f>(Table2[[#This Row],[Close Price]]-Table2[[#This Row],[50D EMA]])/Table2[[#This Row],[50D EMA]]</f>
        <v>4.7386654941843943E-2</v>
      </c>
      <c r="U164" s="2">
        <f>(Table2[[#This Row],[Close Price]]-Table2[[#This Row],[200D EMA]])/Table2[[#This Row],[200D EMA]]</f>
        <v>0.20188466981252143</v>
      </c>
      <c r="V164">
        <v>0.77628145806378801</v>
      </c>
      <c r="W164">
        <v>682.05</v>
      </c>
      <c r="X164">
        <v>690.5</v>
      </c>
      <c r="Y164">
        <v>680.1</v>
      </c>
      <c r="Z164">
        <v>692</v>
      </c>
      <c r="AA164">
        <v>655</v>
      </c>
      <c r="AB164">
        <v>692</v>
      </c>
      <c r="AC164" s="2">
        <f>(Table2[[#This Row],[Close Price]]/Table2[[#This Row],[Day Low]])-1</f>
        <v>2.7124111135548024E-3</v>
      </c>
      <c r="AD164" s="2">
        <f>(Table2[[#This Row],[Day High]]/Table2[[#This Row],[Close Price]])-1</f>
        <v>9.650533703757791E-3</v>
      </c>
      <c r="AE164" s="2">
        <f>(Table2[[#This Row],[Close Price]]/Table2[[#This Row],[Current Week Low]])-1</f>
        <v>5.5874136156446319E-3</v>
      </c>
      <c r="AF164" s="2">
        <f>(Table2[[#This Row],[Current Week High]]/Table2[[#This Row],[Close Price]])-1</f>
        <v>1.1843836818248299E-2</v>
      </c>
      <c r="AG164" s="2">
        <f>(Table2[[#This Row],[Close Price]]/Table2[[#This Row],[Current Month Low]])-1</f>
        <v>4.4122137404580153E-2</v>
      </c>
      <c r="AH164" s="2">
        <f>(Table2[[#This Row],[Current Month High]]/Table2[[#This Row],[Close Price]])-1</f>
        <v>1.1843836818248299E-2</v>
      </c>
      <c r="AI164">
        <v>4.1965199590583397</v>
      </c>
      <c r="AJ164">
        <v>111.308512281785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-0.09</v>
      </c>
      <c r="AM164" t="s">
        <v>10475</v>
      </c>
      <c r="AN164">
        <v>4.0199999999999996</v>
      </c>
      <c r="AO164" t="s">
        <v>10474</v>
      </c>
      <c r="AP164">
        <v>0.108572439416318</v>
      </c>
      <c r="AQ164">
        <f>(Table2[[#This Row],[Sharpe Ratio]]-AVERAGE(Table2[Sharpe Ratio]))/_xlfn.STDEV.P(Table2[Sharpe Ratio])</f>
        <v>0.60987737611126447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0.50149177874147799</v>
      </c>
      <c r="AS164">
        <f>_xlfn.RANK.AVG(Table2[[#This Row],[1Y Return vs Nifty Z-Score]],Table2[1Y Return vs Nifty Z-Score])</f>
        <v>159</v>
      </c>
      <c r="AT164">
        <f>_xlfn.RANK.AVG(Table2[[#This Row],[6M Return vs Nifty Z-Score]],Table2[6M Return vs Nifty Z-Score])</f>
        <v>247</v>
      </c>
      <c r="AU164">
        <f>_xlfn.RANK.AVG(Table2[[#This Row],[Sharpe Ratio Z-Score]],Table2[Sharpe Ratio Z-Score])</f>
        <v>193</v>
      </c>
      <c r="AV164">
        <f>(Table2[[#This Row],[Rank 1Y]]+Table2[[#This Row],[Rank 6M]]+Table2[[#This Row],[Rank Sharpe]])/3</f>
        <v>199.66666666666666</v>
      </c>
    </row>
    <row r="165" spans="1:48" x14ac:dyDescent="0.3">
      <c r="A165" t="s">
        <v>27</v>
      </c>
      <c r="B165" t="s">
        <v>28</v>
      </c>
      <c r="C165" t="s">
        <v>10432</v>
      </c>
      <c r="D165" t="s">
        <v>29</v>
      </c>
      <c r="E165">
        <v>856904.816431229</v>
      </c>
      <c r="F165">
        <v>1435.15</v>
      </c>
      <c r="G165">
        <v>36.162573907322397</v>
      </c>
      <c r="H165">
        <f>(Table2[[#This Row],[1Y Return vs Nifty]]-AVERAGE(Table2[1Y Return vs Nifty]))/_xlfn.STDEV.P(Table2[1Y Return vs Nifty])</f>
        <v>-0.13086076947854422</v>
      </c>
      <c r="I165">
        <v>-4.2344061289136903</v>
      </c>
      <c r="J165">
        <f>(Table2[[#This Row],[1M Return vs Nifty]]-AVERAGE(Table2[1M Return vs Nifty]))/_xlfn.STDEV.P(Table2[1M Return vs Nifty])</f>
        <v>-0.72809891978678309</v>
      </c>
      <c r="K165">
        <v>23.7054392851974</v>
      </c>
      <c r="L165">
        <f>(Table2[[#This Row],[6M Return vs Nifty]]-AVERAGE(Table2[6M Return vs Nifty]))/_xlfn.STDEV.P(Table2[6M Return vs Nifty])</f>
        <v>0.35644234022284188</v>
      </c>
      <c r="M165">
        <v>-2.5127873666556799</v>
      </c>
      <c r="N165">
        <f>(Table2[[#This Row],[1W Return vs Nifty]]-AVERAGE(Table2[1W Return vs Nifty]))/_xlfn.STDEV.P(Table2[1W Return vs Nifty])</f>
        <v>-0.85484439600140738</v>
      </c>
      <c r="O165">
        <v>1419.84</v>
      </c>
      <c r="P165">
        <v>1372.5554345880701</v>
      </c>
      <c r="Q165">
        <v>1179.1930044015301</v>
      </c>
      <c r="R165">
        <v>54.506878981240398</v>
      </c>
      <c r="S165" s="2">
        <f>(Table2[[#This Row],[Close Price]]-Table2[[#This Row],[20D EMA]])/Table2[[#This Row],[20D EMA]]</f>
        <v>1.0782905116069538E-2</v>
      </c>
      <c r="T165" s="2">
        <f>(Table2[[#This Row],[Close Price]]-Table2[[#This Row],[50D EMA]])/Table2[[#This Row],[50D EMA]]</f>
        <v>4.5604398798446966E-2</v>
      </c>
      <c r="U165" s="2">
        <f>(Table2[[#This Row],[Close Price]]-Table2[[#This Row],[200D EMA]])/Table2[[#This Row],[200D EMA]]</f>
        <v>0.21706115508069401</v>
      </c>
      <c r="V165">
        <v>1.19118600759555</v>
      </c>
      <c r="W165">
        <v>1430</v>
      </c>
      <c r="X165">
        <v>1441.65</v>
      </c>
      <c r="Y165">
        <v>1423.15</v>
      </c>
      <c r="Z165">
        <v>1438.85</v>
      </c>
      <c r="AA165">
        <v>1408.45</v>
      </c>
      <c r="AB165">
        <v>1473.4</v>
      </c>
      <c r="AC165" s="2">
        <f>(Table2[[#This Row],[Close Price]]/Table2[[#This Row],[Day Low]])-1</f>
        <v>3.601398601398742E-3</v>
      </c>
      <c r="AD165" s="2">
        <f>(Table2[[#This Row],[Day High]]/Table2[[#This Row],[Close Price]])-1</f>
        <v>4.5291432951259925E-3</v>
      </c>
      <c r="AE165" s="2">
        <f>(Table2[[#This Row],[Close Price]]/Table2[[#This Row],[Current Week Low]])-1</f>
        <v>8.4319994378667662E-3</v>
      </c>
      <c r="AF165" s="2">
        <f>(Table2[[#This Row],[Current Week High]]/Table2[[#This Row],[Close Price]])-1</f>
        <v>2.5781277218408505E-3</v>
      </c>
      <c r="AG165" s="2">
        <f>(Table2[[#This Row],[Close Price]]/Table2[[#This Row],[Current Month Low]])-1</f>
        <v>1.895700947850476E-2</v>
      </c>
      <c r="AH165" s="2">
        <f>(Table2[[#This Row],[Current Month High]]/Table2[[#This Row],[Close Price]])-1</f>
        <v>2.6652266313625717E-2</v>
      </c>
      <c r="AI165">
        <v>7.0445598021112703</v>
      </c>
      <c r="AJ165">
        <v>69.429195443008098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0.02</v>
      </c>
      <c r="AM165" t="s">
        <v>10474</v>
      </c>
      <c r="AN165">
        <v>3.91</v>
      </c>
      <c r="AO165" t="s">
        <v>10474</v>
      </c>
      <c r="AP165">
        <v>0.16155992711730099</v>
      </c>
      <c r="AQ165">
        <f>(Table2[[#This Row],[Sharpe Ratio]]-AVERAGE(Table2[Sharpe Ratio]))/_xlfn.STDEV.P(Table2[Sharpe Ratio])</f>
        <v>1.2072738908979979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-0.15008785414589498</v>
      </c>
      <c r="AS165">
        <f>_xlfn.RANK.AVG(Table2[[#This Row],[1Y Return vs Nifty Z-Score]],Table2[1Y Return vs Nifty Z-Score])</f>
        <v>322</v>
      </c>
      <c r="AT165">
        <f>_xlfn.RANK.AVG(Table2[[#This Row],[6M Return vs Nifty Z-Score]],Table2[6M Return vs Nifty Z-Score])</f>
        <v>191</v>
      </c>
      <c r="AU165">
        <f>_xlfn.RANK.AVG(Table2[[#This Row],[Sharpe Ratio Z-Score]],Table2[Sharpe Ratio Z-Score])</f>
        <v>86</v>
      </c>
      <c r="AV165">
        <f>(Table2[[#This Row],[Rank 1Y]]+Table2[[#This Row],[Rank 6M]]+Table2[[#This Row],[Rank Sharpe]])/3</f>
        <v>199.66666666666666</v>
      </c>
    </row>
    <row r="166" spans="1:48" x14ac:dyDescent="0.3">
      <c r="A166" t="s">
        <v>302</v>
      </c>
      <c r="B166" t="s">
        <v>303</v>
      </c>
      <c r="C166" t="s">
        <v>10442</v>
      </c>
      <c r="D166" t="s">
        <v>304</v>
      </c>
      <c r="E166">
        <v>86644.319657490007</v>
      </c>
      <c r="F166">
        <v>608.70000000000005</v>
      </c>
      <c r="G166">
        <v>32.266302169111597</v>
      </c>
      <c r="H166">
        <f>(Table2[[#This Row],[1Y Return vs Nifty]]-AVERAGE(Table2[1Y Return vs Nifty]))/_xlfn.STDEV.P(Table2[1Y Return vs Nifty])</f>
        <v>-0.17544555689994829</v>
      </c>
      <c r="I166">
        <v>-0.13989952768529301</v>
      </c>
      <c r="J166">
        <f>(Table2[[#This Row],[1M Return vs Nifty]]-AVERAGE(Table2[1M Return vs Nifty]))/_xlfn.STDEV.P(Table2[1M Return vs Nifty])</f>
        <v>-0.38212739453705835</v>
      </c>
      <c r="K166">
        <v>21.673212028169299</v>
      </c>
      <c r="L166">
        <f>(Table2[[#This Row],[6M Return vs Nifty]]-AVERAGE(Table2[6M Return vs Nifty]))/_xlfn.STDEV.P(Table2[6M Return vs Nifty])</f>
        <v>0.29925905322577268</v>
      </c>
      <c r="M166">
        <v>-2.5182252817848898</v>
      </c>
      <c r="N166">
        <f>(Table2[[#This Row],[1W Return vs Nifty]]-AVERAGE(Table2[1W Return vs Nifty]))/_xlfn.STDEV.P(Table2[1W Return vs Nifty])</f>
        <v>-0.85584136199519101</v>
      </c>
      <c r="O166">
        <v>611.14</v>
      </c>
      <c r="P166">
        <v>595.31257937932105</v>
      </c>
      <c r="Q166">
        <v>522.02584564829101</v>
      </c>
      <c r="R166">
        <v>45.029049885104598</v>
      </c>
      <c r="S166" s="2">
        <f>(Table2[[#This Row],[Close Price]]-Table2[[#This Row],[20D EMA]])/Table2[[#This Row],[20D EMA]]</f>
        <v>-3.9925385345419067E-3</v>
      </c>
      <c r="T166" s="2">
        <f>(Table2[[#This Row],[Close Price]]-Table2[[#This Row],[50D EMA]])/Table2[[#This Row],[50D EMA]]</f>
        <v>2.248805263721599E-2</v>
      </c>
      <c r="U166" s="2">
        <f>(Table2[[#This Row],[Close Price]]-Table2[[#This Row],[200D EMA]])/Table2[[#This Row],[200D EMA]]</f>
        <v>0.16603422047824193</v>
      </c>
      <c r="V166">
        <v>1.0231933604322401</v>
      </c>
      <c r="W166">
        <v>608.04999999999995</v>
      </c>
      <c r="X166">
        <v>624.95000000000005</v>
      </c>
      <c r="Y166">
        <v>604.1</v>
      </c>
      <c r="Z166">
        <v>616.1</v>
      </c>
      <c r="AA166">
        <v>595</v>
      </c>
      <c r="AB166">
        <v>626</v>
      </c>
      <c r="AC166" s="2">
        <f>(Table2[[#This Row],[Close Price]]/Table2[[#This Row],[Day Low]])-1</f>
        <v>1.068991036921485E-3</v>
      </c>
      <c r="AD166" s="2">
        <f>(Table2[[#This Row],[Day High]]/Table2[[#This Row],[Close Price]])-1</f>
        <v>2.6696237884015206E-2</v>
      </c>
      <c r="AE166" s="2">
        <f>(Table2[[#This Row],[Close Price]]/Table2[[#This Row],[Current Week Low]])-1</f>
        <v>7.6146333388511511E-3</v>
      </c>
      <c r="AF166" s="2">
        <f>(Table2[[#This Row],[Current Week High]]/Table2[[#This Row],[Close Price]])-1</f>
        <v>1.2157056021028456E-2</v>
      </c>
      <c r="AG166" s="2">
        <f>(Table2[[#This Row],[Close Price]]/Table2[[#This Row],[Current Month Low]])-1</f>
        <v>2.3025210084033798E-2</v>
      </c>
      <c r="AH166" s="2">
        <f>(Table2[[#This Row],[Current Month High]]/Table2[[#This Row],[Close Price]])-1</f>
        <v>2.8421225562674568E-2</v>
      </c>
      <c r="AI166">
        <v>8.9124363397404291</v>
      </c>
      <c r="AJ166">
        <v>63.805166846071003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-0.08</v>
      </c>
      <c r="AM166" t="s">
        <v>10475</v>
      </c>
      <c r="AN166">
        <v>-4.6500000000000004</v>
      </c>
      <c r="AO166" t="s">
        <v>10475</v>
      </c>
      <c r="AP166">
        <v>0.18451651601105901</v>
      </c>
      <c r="AQ166">
        <f>(Table2[[#This Row],[Sharpe Ratio]]-AVERAGE(Table2[Sharpe Ratio]))/_xlfn.STDEV.P(Table2[Sharpe Ratio])</f>
        <v>1.466093223377285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0.35193796317086012</v>
      </c>
      <c r="AS166">
        <f>_xlfn.RANK.AVG(Table2[[#This Row],[1Y Return vs Nifty Z-Score]],Table2[1Y Return vs Nifty Z-Score])</f>
        <v>332</v>
      </c>
      <c r="AT166">
        <f>_xlfn.RANK.AVG(Table2[[#This Row],[6M Return vs Nifty Z-Score]],Table2[6M Return vs Nifty Z-Score])</f>
        <v>211</v>
      </c>
      <c r="AU166">
        <f>_xlfn.RANK.AVG(Table2[[#This Row],[Sharpe Ratio Z-Score]],Table2[Sharpe Ratio Z-Score])</f>
        <v>56</v>
      </c>
      <c r="AV166">
        <f>(Table2[[#This Row],[Rank 1Y]]+Table2[[#This Row],[Rank 6M]]+Table2[[#This Row],[Rank Sharpe]])/3</f>
        <v>199.66666666666666</v>
      </c>
    </row>
    <row r="167" spans="1:48" x14ac:dyDescent="0.3">
      <c r="A167" t="s">
        <v>794</v>
      </c>
      <c r="B167" t="s">
        <v>795</v>
      </c>
      <c r="C167" t="s">
        <v>10445</v>
      </c>
      <c r="D167" t="s">
        <v>242</v>
      </c>
      <c r="E167">
        <v>20007.103532360001</v>
      </c>
      <c r="F167">
        <v>405.4</v>
      </c>
      <c r="G167">
        <v>192.036148685185</v>
      </c>
      <c r="H167">
        <f>(Table2[[#This Row],[1Y Return vs Nifty]]-AVERAGE(Table2[1Y Return vs Nifty]))/_xlfn.STDEV.P(Table2[1Y Return vs Nifty])</f>
        <v>1.6527905420895359</v>
      </c>
      <c r="I167">
        <v>11.106025976209301</v>
      </c>
      <c r="J167">
        <f>(Table2[[#This Row],[1M Return vs Nifty]]-AVERAGE(Table2[1M Return vs Nifty]))/_xlfn.STDEV.P(Table2[1M Return vs Nifty])</f>
        <v>0.568114082240612</v>
      </c>
      <c r="K167">
        <v>-8.5743435913422896</v>
      </c>
      <c r="L167">
        <f>(Table2[[#This Row],[6M Return vs Nifty]]-AVERAGE(Table2[6M Return vs Nifty]))/_xlfn.STDEV.P(Table2[6M Return vs Nifty])</f>
        <v>-0.55185375808439829</v>
      </c>
      <c r="M167">
        <v>0.50803526732223003</v>
      </c>
      <c r="N167">
        <f>(Table2[[#This Row],[1W Return vs Nifty]]-AVERAGE(Table2[1W Return vs Nifty]))/_xlfn.STDEV.P(Table2[1W Return vs Nifty])</f>
        <v>-0.30101864334296191</v>
      </c>
      <c r="O167">
        <v>387.13</v>
      </c>
      <c r="P167">
        <v>368.92207868261698</v>
      </c>
      <c r="Q167">
        <v>314.79407441588501</v>
      </c>
      <c r="R167">
        <v>70.935092880968796</v>
      </c>
      <c r="S167" s="2">
        <f>(Table2[[#This Row],[Close Price]]-Table2[[#This Row],[20D EMA]])/Table2[[#This Row],[20D EMA]]</f>
        <v>4.7193449228941135E-2</v>
      </c>
      <c r="T167" s="2">
        <f>(Table2[[#This Row],[Close Price]]-Table2[[#This Row],[50D EMA]])/Table2[[#This Row],[50D EMA]]</f>
        <v>9.887703508459543E-2</v>
      </c>
      <c r="U167" s="2">
        <f>(Table2[[#This Row],[Close Price]]-Table2[[#This Row],[200D EMA]])/Table2[[#This Row],[200D EMA]]</f>
        <v>0.28782602008070979</v>
      </c>
      <c r="V167">
        <v>1.2417939173403301</v>
      </c>
      <c r="W167">
        <v>406.45</v>
      </c>
      <c r="X167">
        <v>425.65</v>
      </c>
      <c r="Y167">
        <v>401</v>
      </c>
      <c r="Z167">
        <v>408.2</v>
      </c>
      <c r="AA167">
        <v>393</v>
      </c>
      <c r="AB167">
        <v>415</v>
      </c>
      <c r="AC167" s="2">
        <f>(Table2[[#This Row],[Close Price]]/Table2[[#This Row],[Day Low]])-1</f>
        <v>-2.5833435846968067E-3</v>
      </c>
      <c r="AD167" s="2">
        <f>(Table2[[#This Row],[Day High]]/Table2[[#This Row],[Close Price]])-1</f>
        <v>4.9950666008880207E-2</v>
      </c>
      <c r="AE167" s="2">
        <f>(Table2[[#This Row],[Close Price]]/Table2[[#This Row],[Current Week Low]])-1</f>
        <v>1.0972568578553554E-2</v>
      </c>
      <c r="AF167" s="2">
        <f>(Table2[[#This Row],[Current Week High]]/Table2[[#This Row],[Close Price]])-1</f>
        <v>6.9067587567834821E-3</v>
      </c>
      <c r="AG167" s="2">
        <f>(Table2[[#This Row],[Close Price]]/Table2[[#This Row],[Current Month Low]])-1</f>
        <v>3.1552162849872722E-2</v>
      </c>
      <c r="AH167" s="2">
        <f>(Table2[[#This Row],[Current Month High]]/Table2[[#This Row],[Close Price]])-1</f>
        <v>2.3680315737543145E-2</v>
      </c>
      <c r="AI167">
        <v>3.23137641835224</v>
      </c>
      <c r="AJ167">
        <v>223.027888446215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0.15</v>
      </c>
      <c r="AM167" t="s">
        <v>10474</v>
      </c>
      <c r="AN167">
        <v>1.07</v>
      </c>
      <c r="AO167" t="s">
        <v>10474</v>
      </c>
      <c r="AP167">
        <v>0.18736969171283699</v>
      </c>
      <c r="AQ167">
        <f>(Table2[[#This Row],[Sharpe Ratio]]-AVERAGE(Table2[Sharpe Ratio]))/_xlfn.STDEV.P(Table2[Sharpe Ratio])</f>
        <v>1.4982607650794886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2.8662929879822761</v>
      </c>
      <c r="AS167">
        <f>_xlfn.RANK.AVG(Table2[[#This Row],[1Y Return vs Nifty Z-Score]],Table2[1Y Return vs Nifty Z-Score])</f>
        <v>41</v>
      </c>
      <c r="AT167">
        <f>_xlfn.RANK.AVG(Table2[[#This Row],[6M Return vs Nifty Z-Score]],Table2[6M Return vs Nifty Z-Score])</f>
        <v>510</v>
      </c>
      <c r="AU167">
        <f>_xlfn.RANK.AVG(Table2[[#This Row],[Sharpe Ratio Z-Score]],Table2[Sharpe Ratio Z-Score])</f>
        <v>52</v>
      </c>
      <c r="AV167">
        <f>(Table2[[#This Row],[Rank 1Y]]+Table2[[#This Row],[Rank 6M]]+Table2[[#This Row],[Rank Sharpe]])/3</f>
        <v>201</v>
      </c>
    </row>
    <row r="168" spans="1:48" x14ac:dyDescent="0.3">
      <c r="A168" t="s">
        <v>187</v>
      </c>
      <c r="B168" t="s">
        <v>188</v>
      </c>
      <c r="C168" t="s">
        <v>10435</v>
      </c>
      <c r="D168" t="s">
        <v>189</v>
      </c>
      <c r="E168">
        <v>136504.23199670401</v>
      </c>
      <c r="F168">
        <v>201.44</v>
      </c>
      <c r="G168">
        <v>96.386455395467394</v>
      </c>
      <c r="H168">
        <f>(Table2[[#This Row],[1Y Return vs Nifty]]-AVERAGE(Table2[1Y Return vs Nifty]))/_xlfn.STDEV.P(Table2[1Y Return vs Nifty])</f>
        <v>0.55827724097084575</v>
      </c>
      <c r="I168">
        <v>24.949920574868202</v>
      </c>
      <c r="J168">
        <f>(Table2[[#This Row],[1M Return vs Nifty]]-AVERAGE(Table2[1M Return vs Nifty]))/_xlfn.STDEV.P(Table2[1M Return vs Nifty])</f>
        <v>1.7378748852290633</v>
      </c>
      <c r="K168">
        <v>77.477816212071403</v>
      </c>
      <c r="L168">
        <f>(Table2[[#This Row],[6M Return vs Nifty]]-AVERAGE(Table2[6M Return vs Nifty]))/_xlfn.STDEV.P(Table2[6M Return vs Nifty])</f>
        <v>1.8695020886786708</v>
      </c>
      <c r="M168">
        <v>5.0320717319024304</v>
      </c>
      <c r="N168">
        <f>(Table2[[#This Row],[1W Return vs Nifty]]-AVERAGE(Table2[1W Return vs Nifty]))/_xlfn.STDEV.P(Table2[1W Return vs Nifty])</f>
        <v>0.52840042677007815</v>
      </c>
      <c r="O168">
        <v>187.64</v>
      </c>
      <c r="P168">
        <v>164.76996566554601</v>
      </c>
      <c r="Q168">
        <v>126.660067854011</v>
      </c>
      <c r="R168">
        <v>66.232459382661006</v>
      </c>
      <c r="S168" s="2">
        <f>(Table2[[#This Row],[Close Price]]-Table2[[#This Row],[20D EMA]])/Table2[[#This Row],[20D EMA]]</f>
        <v>7.3545086335536206E-2</v>
      </c>
      <c r="T168" s="2">
        <f>(Table2[[#This Row],[Close Price]]-Table2[[#This Row],[50D EMA]])/Table2[[#This Row],[50D EMA]]</f>
        <v>0.22255290390050633</v>
      </c>
      <c r="U168" s="2">
        <f>(Table2[[#This Row],[Close Price]]-Table2[[#This Row],[200D EMA]])/Table2[[#This Row],[200D EMA]]</f>
        <v>0.5903986427054555</v>
      </c>
      <c r="V168">
        <v>1.19046676641321</v>
      </c>
      <c r="W168">
        <v>199.7</v>
      </c>
      <c r="X168">
        <v>203.5</v>
      </c>
      <c r="Y168">
        <v>200.83</v>
      </c>
      <c r="Z168">
        <v>206.36</v>
      </c>
      <c r="AA168">
        <v>192.09</v>
      </c>
      <c r="AB168">
        <v>208.88</v>
      </c>
      <c r="AC168" s="2">
        <f>(Table2[[#This Row],[Close Price]]/Table2[[#This Row],[Day Low]])-1</f>
        <v>8.7130696044066536E-3</v>
      </c>
      <c r="AD168" s="2">
        <f>(Table2[[#This Row],[Day High]]/Table2[[#This Row],[Close Price]])-1</f>
        <v>1.0226370135027807E-2</v>
      </c>
      <c r="AE168" s="2">
        <f>(Table2[[#This Row],[Close Price]]/Table2[[#This Row],[Current Week Low]])-1</f>
        <v>3.0373948115320903E-3</v>
      </c>
      <c r="AF168" s="2">
        <f>(Table2[[#This Row],[Current Week High]]/Table2[[#This Row],[Close Price]])-1</f>
        <v>2.4424146147736359E-2</v>
      </c>
      <c r="AG168" s="2">
        <f>(Table2[[#This Row],[Close Price]]/Table2[[#This Row],[Current Month Low]])-1</f>
        <v>4.8675100213441569E-2</v>
      </c>
      <c r="AH168" s="2">
        <f>(Table2[[#This Row],[Current Month High]]/Table2[[#This Row],[Close Price]])-1</f>
        <v>3.6934074662430483E-2</v>
      </c>
      <c r="AI168">
        <v>3.6934074662430398</v>
      </c>
      <c r="AJ168">
        <v>132.07373271889401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0.36</v>
      </c>
      <c r="AM168" t="s">
        <v>10474</v>
      </c>
      <c r="AN168">
        <v>8.6300000000000008</v>
      </c>
      <c r="AO168" t="s">
        <v>10474</v>
      </c>
      <c r="AP168">
        <v>2.4147840703366001E-2</v>
      </c>
      <c r="AQ168">
        <f>(Table2[[#This Row],[Sharpe Ratio]]-AVERAGE(Table2[Sharpe Ratio]))/_xlfn.STDEV.P(Table2[Sharpe Ratio])</f>
        <v>-0.34195037080889024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4.3521042708397681</v>
      </c>
      <c r="AS168">
        <f>_xlfn.RANK.AVG(Table2[[#This Row],[1Y Return vs Nifty Z-Score]],Table2[1Y Return vs Nifty Z-Score])</f>
        <v>138</v>
      </c>
      <c r="AT168">
        <f>_xlfn.RANK.AVG(Table2[[#This Row],[6M Return vs Nifty Z-Score]],Table2[6M Return vs Nifty Z-Score])</f>
        <v>34</v>
      </c>
      <c r="AU168">
        <f>_xlfn.RANK.AVG(Table2[[#This Row],[Sharpe Ratio Z-Score]],Table2[Sharpe Ratio Z-Score])</f>
        <v>432</v>
      </c>
      <c r="AV168">
        <f>(Table2[[#This Row],[Rank 1Y]]+Table2[[#This Row],[Rank 6M]]+Table2[[#This Row],[Rank Sharpe]])/3</f>
        <v>201.33333333333334</v>
      </c>
    </row>
    <row r="169" spans="1:48" x14ac:dyDescent="0.3">
      <c r="A169" t="s">
        <v>364</v>
      </c>
      <c r="B169" t="s">
        <v>365</v>
      </c>
      <c r="C169" t="s">
        <v>10430</v>
      </c>
      <c r="D169" t="s">
        <v>297</v>
      </c>
      <c r="E169">
        <v>69862.402527059996</v>
      </c>
      <c r="F169">
        <v>4586.3</v>
      </c>
      <c r="G169">
        <v>67.865802913571599</v>
      </c>
      <c r="H169">
        <f>(Table2[[#This Row],[1Y Return vs Nifty]]-AVERAGE(Table2[1Y Return vs Nifty]))/_xlfn.STDEV.P(Table2[1Y Return vs Nifty])</f>
        <v>0.23191724519473286</v>
      </c>
      <c r="I169">
        <v>19.133438394935101</v>
      </c>
      <c r="J169">
        <f>(Table2[[#This Row],[1M Return vs Nifty]]-AVERAGE(Table2[1M Return vs Nifty]))/_xlfn.STDEV.P(Table2[1M Return vs Nifty])</f>
        <v>1.246402430214441</v>
      </c>
      <c r="K169">
        <v>12.788158273576601</v>
      </c>
      <c r="L169">
        <f>(Table2[[#This Row],[6M Return vs Nifty]]-AVERAGE(Table2[6M Return vs Nifty]))/_xlfn.STDEV.P(Table2[6M Return vs Nifty])</f>
        <v>4.9249327651938409E-2</v>
      </c>
      <c r="M169">
        <v>12.008393676787801</v>
      </c>
      <c r="N169">
        <f>(Table2[[#This Row],[1W Return vs Nifty]]-AVERAGE(Table2[1W Return vs Nifty]))/_xlfn.STDEV.P(Table2[1W Return vs Nifty])</f>
        <v>1.8074118816154021</v>
      </c>
      <c r="O169">
        <v>4202.03</v>
      </c>
      <c r="P169">
        <v>3943.9065895509798</v>
      </c>
      <c r="Q169">
        <v>3592.20627804367</v>
      </c>
      <c r="R169">
        <v>70.516734600467601</v>
      </c>
      <c r="S169" s="2">
        <f>(Table2[[#This Row],[Close Price]]-Table2[[#This Row],[20D EMA]])/Table2[[#This Row],[20D EMA]]</f>
        <v>9.1448656958660571E-2</v>
      </c>
      <c r="T169" s="2">
        <f>(Table2[[#This Row],[Close Price]]-Table2[[#This Row],[50D EMA]])/Table2[[#This Row],[50D EMA]]</f>
        <v>0.16288251150546593</v>
      </c>
      <c r="U169" s="2">
        <f>(Table2[[#This Row],[Close Price]]-Table2[[#This Row],[200D EMA]])/Table2[[#This Row],[200D EMA]]</f>
        <v>0.27673625761205384</v>
      </c>
      <c r="V169">
        <v>1.1890498197195101</v>
      </c>
      <c r="W169">
        <v>4587.8</v>
      </c>
      <c r="X169">
        <v>4679</v>
      </c>
      <c r="Y169">
        <v>4566.25</v>
      </c>
      <c r="Z169">
        <v>4784.95</v>
      </c>
      <c r="AA169">
        <v>4227.2</v>
      </c>
      <c r="AB169">
        <v>4845.7</v>
      </c>
      <c r="AC169" s="2">
        <f>(Table2[[#This Row],[Close Price]]/Table2[[#This Row],[Day Low]])-1</f>
        <v>-3.2695409564498235E-4</v>
      </c>
      <c r="AD169" s="2">
        <f>(Table2[[#This Row],[Day High]]/Table2[[#This Row],[Close Price]])-1</f>
        <v>2.0212371628545833E-2</v>
      </c>
      <c r="AE169" s="2">
        <f>(Table2[[#This Row],[Close Price]]/Table2[[#This Row],[Current Week Low]])-1</f>
        <v>4.3909115795237597E-3</v>
      </c>
      <c r="AF169" s="2">
        <f>(Table2[[#This Row],[Current Week High]]/Table2[[#This Row],[Close Price]])-1</f>
        <v>4.3313782351786845E-2</v>
      </c>
      <c r="AG169" s="2">
        <f>(Table2[[#This Row],[Close Price]]/Table2[[#This Row],[Current Month Low]])-1</f>
        <v>8.4949848599545907E-2</v>
      </c>
      <c r="AH169" s="2">
        <f>(Table2[[#This Row],[Current Month High]]/Table2[[#This Row],[Close Price]])-1</f>
        <v>5.6559754050105715E-2</v>
      </c>
      <c r="AI169">
        <v>5.6559754050105697</v>
      </c>
      <c r="AJ169">
        <v>97.926354289166696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0.06</v>
      </c>
      <c r="AM169" t="s">
        <v>10474</v>
      </c>
      <c r="AN169">
        <v>17.649999999999999</v>
      </c>
      <c r="AO169" t="s">
        <v>10474</v>
      </c>
      <c r="AP169">
        <v>0.14289020545973699</v>
      </c>
      <c r="AQ169">
        <f>(Table2[[#This Row],[Sharpe Ratio]]-AVERAGE(Table2[Sharpe Ratio]))/_xlfn.STDEV.P(Table2[Sharpe Ratio])</f>
        <v>0.99678595998859898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4.331766844665113</v>
      </c>
      <c r="AS169">
        <f>_xlfn.RANK.AVG(Table2[[#This Row],[1Y Return vs Nifty Z-Score]],Table2[1Y Return vs Nifty Z-Score])</f>
        <v>205</v>
      </c>
      <c r="AT169">
        <f>_xlfn.RANK.AVG(Table2[[#This Row],[6M Return vs Nifty Z-Score]],Table2[6M Return vs Nifty Z-Score])</f>
        <v>283</v>
      </c>
      <c r="AU169">
        <f>_xlfn.RANK.AVG(Table2[[#This Row],[Sharpe Ratio Z-Score]],Table2[Sharpe Ratio Z-Score])</f>
        <v>118</v>
      </c>
      <c r="AV169">
        <f>(Table2[[#This Row],[Rank 1Y]]+Table2[[#This Row],[Rank 6M]]+Table2[[#This Row],[Rank Sharpe]])/3</f>
        <v>202</v>
      </c>
    </row>
    <row r="170" spans="1:48" x14ac:dyDescent="0.3">
      <c r="A170" t="s">
        <v>359</v>
      </c>
      <c r="B170" t="s">
        <v>360</v>
      </c>
      <c r="C170" t="s">
        <v>10435</v>
      </c>
      <c r="D170" t="s">
        <v>189</v>
      </c>
      <c r="E170">
        <v>69995.909499400004</v>
      </c>
      <c r="F170">
        <v>4478.2</v>
      </c>
      <c r="G170">
        <v>24.9331973681678</v>
      </c>
      <c r="H170">
        <f>(Table2[[#This Row],[1Y Return vs Nifty]]-AVERAGE(Table2[1Y Return vs Nifty]))/_xlfn.STDEV.P(Table2[1Y Return vs Nifty])</f>
        <v>-0.25935780446795098</v>
      </c>
      <c r="I170">
        <v>4.5687403168607403</v>
      </c>
      <c r="J170">
        <f>(Table2[[#This Row],[1M Return vs Nifty]]-AVERAGE(Table2[1M Return vs Nifty]))/_xlfn.STDEV.P(Table2[1M Return vs Nifty])</f>
        <v>1.5736247539006057E-2</v>
      </c>
      <c r="K170">
        <v>28.369673447130001</v>
      </c>
      <c r="L170">
        <f>(Table2[[#This Row],[6M Return vs Nifty]]-AVERAGE(Table2[6M Return vs Nifty]))/_xlfn.STDEV.P(Table2[6M Return vs Nifty])</f>
        <v>0.48768565456228652</v>
      </c>
      <c r="M170">
        <v>-4.0807661501876797</v>
      </c>
      <c r="N170">
        <f>(Table2[[#This Row],[1W Return vs Nifty]]-AVERAGE(Table2[1W Return vs Nifty]))/_xlfn.STDEV.P(Table2[1W Return vs Nifty])</f>
        <v>-1.1423114654594264</v>
      </c>
      <c r="O170">
        <v>4576.9799999999996</v>
      </c>
      <c r="P170">
        <v>4282.85128252711</v>
      </c>
      <c r="Q170">
        <v>3548.7150451380298</v>
      </c>
      <c r="R170">
        <v>36.810068088565799</v>
      </c>
      <c r="S170" s="2">
        <f>(Table2[[#This Row],[Close Price]]-Table2[[#This Row],[20D EMA]])/Table2[[#This Row],[20D EMA]]</f>
        <v>-2.1581916460198594E-2</v>
      </c>
      <c r="T170" s="2">
        <f>(Table2[[#This Row],[Close Price]]-Table2[[#This Row],[50D EMA]])/Table2[[#This Row],[50D EMA]]</f>
        <v>4.5611837672220941E-2</v>
      </c>
      <c r="U170" s="2">
        <f>(Table2[[#This Row],[Close Price]]-Table2[[#This Row],[200D EMA]])/Table2[[#This Row],[200D EMA]]</f>
        <v>0.26192155274214668</v>
      </c>
      <c r="V170">
        <v>0.82308943936490597</v>
      </c>
      <c r="W170">
        <v>4270</v>
      </c>
      <c r="X170">
        <v>4527.6499999999996</v>
      </c>
      <c r="Y170">
        <v>4440</v>
      </c>
      <c r="Z170">
        <v>4647.6000000000004</v>
      </c>
      <c r="AA170">
        <v>4440</v>
      </c>
      <c r="AB170">
        <v>4747</v>
      </c>
      <c r="AC170" s="2">
        <f>(Table2[[#This Row],[Close Price]]/Table2[[#This Row],[Day Low]])-1</f>
        <v>4.875878220140506E-2</v>
      </c>
      <c r="AD170" s="2">
        <f>(Table2[[#This Row],[Day High]]/Table2[[#This Row],[Close Price]])-1</f>
        <v>1.1042383100352771E-2</v>
      </c>
      <c r="AE170" s="2">
        <f>(Table2[[#This Row],[Close Price]]/Table2[[#This Row],[Current Week Low]])-1</f>
        <v>8.6036036036034602E-3</v>
      </c>
      <c r="AF170" s="2">
        <f>(Table2[[#This Row],[Current Week High]]/Table2[[#This Row],[Close Price]])-1</f>
        <v>3.7827698628913442E-2</v>
      </c>
      <c r="AG170" s="2">
        <f>(Table2[[#This Row],[Close Price]]/Table2[[#This Row],[Current Month Low]])-1</f>
        <v>8.6036036036034602E-3</v>
      </c>
      <c r="AH170" s="2">
        <f>(Table2[[#This Row],[Current Month High]]/Table2[[#This Row],[Close Price]])-1</f>
        <v>6.0024116832656071E-2</v>
      </c>
      <c r="AI170">
        <v>10.5578134071725</v>
      </c>
      <c r="AJ170">
        <v>71.434040272567103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0.17</v>
      </c>
      <c r="AM170" t="s">
        <v>10474</v>
      </c>
      <c r="AN170">
        <v>-4.12</v>
      </c>
      <c r="AO170" t="s">
        <v>10475</v>
      </c>
      <c r="AP170">
        <v>0.15555323074160801</v>
      </c>
      <c r="AQ170">
        <f>(Table2[[#This Row],[Sharpe Ratio]]-AVERAGE(Table2[Sharpe Ratio]))/_xlfn.STDEV.P(Table2[Sharpe Ratio])</f>
        <v>1.1395526299755909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0.24130526214950621</v>
      </c>
      <c r="AS170">
        <f>_xlfn.RANK.AVG(Table2[[#This Row],[1Y Return vs Nifty Z-Score]],Table2[1Y Return vs Nifty Z-Score])</f>
        <v>363</v>
      </c>
      <c r="AT170">
        <f>_xlfn.RANK.AVG(Table2[[#This Row],[6M Return vs Nifty Z-Score]],Table2[6M Return vs Nifty Z-Score])</f>
        <v>157</v>
      </c>
      <c r="AU170">
        <f>_xlfn.RANK.AVG(Table2[[#This Row],[Sharpe Ratio Z-Score]],Table2[Sharpe Ratio Z-Score])</f>
        <v>92</v>
      </c>
      <c r="AV170">
        <f>(Table2[[#This Row],[Rank 1Y]]+Table2[[#This Row],[Rank 6M]]+Table2[[#This Row],[Rank Sharpe]])/3</f>
        <v>204</v>
      </c>
    </row>
    <row r="171" spans="1:48" x14ac:dyDescent="0.3">
      <c r="A171" t="s">
        <v>1038</v>
      </c>
      <c r="B171" t="s">
        <v>1039</v>
      </c>
      <c r="C171" t="s">
        <v>10445</v>
      </c>
      <c r="D171" t="s">
        <v>346</v>
      </c>
      <c r="E171">
        <v>12600.0045159</v>
      </c>
      <c r="F171">
        <v>228.39</v>
      </c>
      <c r="G171">
        <v>70.398262761585698</v>
      </c>
      <c r="H171">
        <f>(Table2[[#This Row],[1Y Return vs Nifty]]-AVERAGE(Table2[1Y Return vs Nifty]))/_xlfn.STDEV.P(Table2[1Y Return vs Nifty])</f>
        <v>0.26089602069174139</v>
      </c>
      <c r="I171">
        <v>26.2614978864455</v>
      </c>
      <c r="J171">
        <f>(Table2[[#This Row],[1M Return vs Nifty]]-AVERAGE(Table2[1M Return vs Nifty]))/_xlfn.STDEV.P(Table2[1M Return vs Nifty])</f>
        <v>1.8486985929825681</v>
      </c>
      <c r="K171">
        <v>26.078042093675599</v>
      </c>
      <c r="L171">
        <f>(Table2[[#This Row],[6M Return vs Nifty]]-AVERAGE(Table2[6M Return vs Nifty]))/_xlfn.STDEV.P(Table2[6M Return vs Nifty])</f>
        <v>0.42320319428483677</v>
      </c>
      <c r="M171">
        <v>4.5607620701136504</v>
      </c>
      <c r="N171">
        <f>(Table2[[#This Row],[1W Return vs Nifty]]-AVERAGE(Table2[1W Return vs Nifty]))/_xlfn.STDEV.P(Table2[1W Return vs Nifty])</f>
        <v>0.44199236519128721</v>
      </c>
      <c r="O171">
        <v>190.98</v>
      </c>
      <c r="P171">
        <v>173.00834008473799</v>
      </c>
      <c r="Q171">
        <v>149.81979924643201</v>
      </c>
      <c r="R171">
        <v>80.380493346341197</v>
      </c>
      <c r="S171" s="2">
        <f>(Table2[[#This Row],[Close Price]]-Table2[[#This Row],[20D EMA]])/Table2[[#This Row],[20D EMA]]</f>
        <v>0.19588438579956016</v>
      </c>
      <c r="T171" s="2">
        <f>(Table2[[#This Row],[Close Price]]-Table2[[#This Row],[50D EMA]])/Table2[[#This Row],[50D EMA]]</f>
        <v>0.3201097697841418</v>
      </c>
      <c r="U171" s="2">
        <f>(Table2[[#This Row],[Close Price]]-Table2[[#This Row],[200D EMA]])/Table2[[#This Row],[200D EMA]]</f>
        <v>0.52443135786299711</v>
      </c>
      <c r="V171">
        <v>1.5937714941595</v>
      </c>
      <c r="W171">
        <v>229.33</v>
      </c>
      <c r="X171">
        <v>243.7</v>
      </c>
      <c r="Y171">
        <v>205</v>
      </c>
      <c r="Z171">
        <v>233</v>
      </c>
      <c r="AA171">
        <v>192.1</v>
      </c>
      <c r="AB171">
        <v>233</v>
      </c>
      <c r="AC171" s="2">
        <f>(Table2[[#This Row],[Close Price]]/Table2[[#This Row],[Day Low]])-1</f>
        <v>-4.0988967862906067E-3</v>
      </c>
      <c r="AD171" s="2">
        <f>(Table2[[#This Row],[Day High]]/Table2[[#This Row],[Close Price]])-1</f>
        <v>6.7034458601515023E-2</v>
      </c>
      <c r="AE171" s="2">
        <f>(Table2[[#This Row],[Close Price]]/Table2[[#This Row],[Current Week Low]])-1</f>
        <v>0.11409756097560964</v>
      </c>
      <c r="AF171" s="2">
        <f>(Table2[[#This Row],[Current Week High]]/Table2[[#This Row],[Close Price]])-1</f>
        <v>2.0184771662507206E-2</v>
      </c>
      <c r="AG171" s="2">
        <f>(Table2[[#This Row],[Close Price]]/Table2[[#This Row],[Current Month Low]])-1</f>
        <v>0.188912024986986</v>
      </c>
      <c r="AH171" s="2">
        <f>(Table2[[#This Row],[Current Month High]]/Table2[[#This Row],[Close Price]])-1</f>
        <v>2.0184771662507206E-2</v>
      </c>
      <c r="AI171">
        <v>2.0184771662507202</v>
      </c>
      <c r="AJ171">
        <v>116.997624703087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0.5</v>
      </c>
      <c r="AM171" t="s">
        <v>10474</v>
      </c>
      <c r="AN171">
        <v>2.76</v>
      </c>
      <c r="AO171" t="s">
        <v>10474</v>
      </c>
      <c r="AP171">
        <v>8.2668241255938996E-2</v>
      </c>
      <c r="AQ171">
        <f>(Table2[[#This Row],[Sharpe Ratio]]-AVERAGE(Table2[Sharpe Ratio]))/_xlfn.STDEV.P(Table2[Sharpe Ratio])</f>
        <v>0.31782583015604382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3.2926160033064775</v>
      </c>
      <c r="AS171">
        <f>_xlfn.RANK.AVG(Table2[[#This Row],[1Y Return vs Nifty Z-Score]],Table2[1Y Return vs Nifty Z-Score])</f>
        <v>198</v>
      </c>
      <c r="AT171">
        <f>_xlfn.RANK.AVG(Table2[[#This Row],[6M Return vs Nifty Z-Score]],Table2[6M Return vs Nifty Z-Score])</f>
        <v>172</v>
      </c>
      <c r="AU171">
        <f>_xlfn.RANK.AVG(Table2[[#This Row],[Sharpe Ratio Z-Score]],Table2[Sharpe Ratio Z-Score])</f>
        <v>243</v>
      </c>
      <c r="AV171">
        <f>(Table2[[#This Row],[Rank 1Y]]+Table2[[#This Row],[Rank 6M]]+Table2[[#This Row],[Rank Sharpe]])/3</f>
        <v>204.33333333333334</v>
      </c>
    </row>
    <row r="172" spans="1:48" x14ac:dyDescent="0.3">
      <c r="A172" t="s">
        <v>1338</v>
      </c>
      <c r="B172" t="s">
        <v>1339</v>
      </c>
      <c r="C172" t="s">
        <v>10445</v>
      </c>
      <c r="D172" t="s">
        <v>346</v>
      </c>
      <c r="E172">
        <v>8102.00287423999</v>
      </c>
      <c r="F172">
        <v>1777.6</v>
      </c>
      <c r="G172">
        <v>101.94072244208699</v>
      </c>
      <c r="H172">
        <f>(Table2[[#This Row],[1Y Return vs Nifty]]-AVERAGE(Table2[1Y Return vs Nifty]))/_xlfn.STDEV.P(Table2[1Y Return vs Nifty])</f>
        <v>0.62183436228932987</v>
      </c>
      <c r="I172">
        <v>24.058567259976801</v>
      </c>
      <c r="J172">
        <f>(Table2[[#This Row],[1M Return vs Nifty]]-AVERAGE(Table2[1M Return vs Nifty]))/_xlfn.STDEV.P(Table2[1M Return vs Nifty])</f>
        <v>1.662558639360304</v>
      </c>
      <c r="K172">
        <v>36.8964921446359</v>
      </c>
      <c r="L172">
        <f>(Table2[[#This Row],[6M Return vs Nifty]]-AVERAGE(Table2[6M Return vs Nifty]))/_xlfn.STDEV.P(Table2[6M Return vs Nifty])</f>
        <v>0.72761527811457671</v>
      </c>
      <c r="M172">
        <v>5.3247788139178001</v>
      </c>
      <c r="N172">
        <f>(Table2[[#This Row],[1W Return vs Nifty]]-AVERAGE(Table2[1W Return vs Nifty]))/_xlfn.STDEV.P(Table2[1W Return vs Nifty])</f>
        <v>0.58206419311711111</v>
      </c>
      <c r="O172">
        <v>1629.03</v>
      </c>
      <c r="P172">
        <v>1480.02606951496</v>
      </c>
      <c r="Q172">
        <v>1178.02716909738</v>
      </c>
      <c r="R172">
        <v>73.264130304485406</v>
      </c>
      <c r="S172" s="2">
        <f>(Table2[[#This Row],[Close Price]]-Table2[[#This Row],[20D EMA]])/Table2[[#This Row],[20D EMA]]</f>
        <v>9.1201512556552025E-2</v>
      </c>
      <c r="T172" s="2">
        <f>(Table2[[#This Row],[Close Price]]-Table2[[#This Row],[50D EMA]])/Table2[[#This Row],[50D EMA]]</f>
        <v>0.20105992496643119</v>
      </c>
      <c r="U172" s="2">
        <f>(Table2[[#This Row],[Close Price]]-Table2[[#This Row],[200D EMA]])/Table2[[#This Row],[200D EMA]]</f>
        <v>0.50896349985036471</v>
      </c>
      <c r="V172">
        <v>1.04309175006343</v>
      </c>
      <c r="W172">
        <v>1732</v>
      </c>
      <c r="X172">
        <v>1799</v>
      </c>
      <c r="Y172">
        <v>1745</v>
      </c>
      <c r="Z172">
        <v>1803.95</v>
      </c>
      <c r="AA172">
        <v>1603.7</v>
      </c>
      <c r="AB172">
        <v>1803.95</v>
      </c>
      <c r="AC172" s="2">
        <f>(Table2[[#This Row],[Close Price]]/Table2[[#This Row],[Day Low]])-1</f>
        <v>2.632794457274823E-2</v>
      </c>
      <c r="AD172" s="2">
        <f>(Table2[[#This Row],[Day High]]/Table2[[#This Row],[Close Price]])-1</f>
        <v>1.203870387038708E-2</v>
      </c>
      <c r="AE172" s="2">
        <f>(Table2[[#This Row],[Close Price]]/Table2[[#This Row],[Current Week Low]])-1</f>
        <v>1.8681948424068784E-2</v>
      </c>
      <c r="AF172" s="2">
        <f>(Table2[[#This Row],[Current Week High]]/Table2[[#This Row],[Close Price]])-1</f>
        <v>1.48233573357337E-2</v>
      </c>
      <c r="AG172" s="2">
        <f>(Table2[[#This Row],[Close Price]]/Table2[[#This Row],[Current Month Low]])-1</f>
        <v>0.10843674003866055</v>
      </c>
      <c r="AH172" s="2">
        <f>(Table2[[#This Row],[Current Month High]]/Table2[[#This Row],[Close Price]])-1</f>
        <v>1.48233573357337E-2</v>
      </c>
      <c r="AI172">
        <v>1.48233573357337</v>
      </c>
      <c r="AJ172">
        <v>152.73334755100501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0.28000000000000003</v>
      </c>
      <c r="AM172" t="s">
        <v>10474</v>
      </c>
      <c r="AN172">
        <v>5.45</v>
      </c>
      <c r="AO172" t="s">
        <v>10474</v>
      </c>
      <c r="AP172">
        <v>4.3478014471944E-2</v>
      </c>
      <c r="AQ172">
        <f>(Table2[[#This Row],[Sharpe Ratio]]-AVERAGE(Table2[Sharpe Ratio]))/_xlfn.STDEV.P(Table2[Sharpe Ratio])</f>
        <v>-0.12401630862544757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3.4700561642558743</v>
      </c>
      <c r="AS172">
        <f>_xlfn.RANK.AVG(Table2[[#This Row],[1Y Return vs Nifty Z-Score]],Table2[1Y Return vs Nifty Z-Score])</f>
        <v>128</v>
      </c>
      <c r="AT172">
        <f>_xlfn.RANK.AVG(Table2[[#This Row],[6M Return vs Nifty Z-Score]],Table2[6M Return vs Nifty Z-Score])</f>
        <v>117</v>
      </c>
      <c r="AU172">
        <f>_xlfn.RANK.AVG(Table2[[#This Row],[Sharpe Ratio Z-Score]],Table2[Sharpe Ratio Z-Score])</f>
        <v>371</v>
      </c>
      <c r="AV172">
        <f>(Table2[[#This Row],[Rank 1Y]]+Table2[[#This Row],[Rank 6M]]+Table2[[#This Row],[Rank Sharpe]])/3</f>
        <v>205.33333333333334</v>
      </c>
    </row>
    <row r="173" spans="1:48" x14ac:dyDescent="0.3">
      <c r="A173" t="s">
        <v>589</v>
      </c>
      <c r="B173" t="s">
        <v>590</v>
      </c>
      <c r="C173" t="s">
        <v>10431</v>
      </c>
      <c r="D173" t="s">
        <v>591</v>
      </c>
      <c r="E173">
        <v>32224.311614564998</v>
      </c>
      <c r="F173">
        <v>2380.35</v>
      </c>
      <c r="G173">
        <v>216.95994047277301</v>
      </c>
      <c r="H173">
        <f>(Table2[[#This Row],[1Y Return vs Nifty]]-AVERAGE(Table2[1Y Return vs Nifty]))/_xlfn.STDEV.P(Table2[1Y Return vs Nifty])</f>
        <v>1.9379918918021797</v>
      </c>
      <c r="I173">
        <v>-15.314542754097699</v>
      </c>
      <c r="J173">
        <f>(Table2[[#This Row],[1M Return vs Nifty]]-AVERAGE(Table2[1M Return vs Nifty]))/_xlfn.STDEV.P(Table2[1M Return vs Nifty])</f>
        <v>-1.6643318146220687</v>
      </c>
      <c r="K173">
        <v>-8.4731185238901094</v>
      </c>
      <c r="L173">
        <f>(Table2[[#This Row],[6M Return vs Nifty]]-AVERAGE(Table2[6M Return vs Nifty]))/_xlfn.STDEV.P(Table2[6M Return vs Nifty])</f>
        <v>-0.54900546340505185</v>
      </c>
      <c r="M173">
        <v>-8.3109899080185894</v>
      </c>
      <c r="N173">
        <f>(Table2[[#This Row],[1W Return vs Nifty]]-AVERAGE(Table2[1W Return vs Nifty]))/_xlfn.STDEV.P(Table2[1W Return vs Nifty])</f>
        <v>-1.9178640683308048</v>
      </c>
      <c r="O173">
        <v>2548.58</v>
      </c>
      <c r="P173">
        <v>2608.4754741360998</v>
      </c>
      <c r="Q173">
        <v>2236.5284501973401</v>
      </c>
      <c r="R173">
        <v>20.3280847341121</v>
      </c>
      <c r="S173" s="2">
        <f>(Table2[[#This Row],[Close Price]]-Table2[[#This Row],[20D EMA]])/Table2[[#This Row],[20D EMA]]</f>
        <v>-6.6009307143585855E-2</v>
      </c>
      <c r="T173" s="2">
        <f>(Table2[[#This Row],[Close Price]]-Table2[[#This Row],[50D EMA]])/Table2[[#This Row],[50D EMA]]</f>
        <v>-8.7455479799614641E-2</v>
      </c>
      <c r="U173" s="2">
        <f>(Table2[[#This Row],[Close Price]]-Table2[[#This Row],[200D EMA]])/Table2[[#This Row],[200D EMA]]</f>
        <v>6.4305709945236642E-2</v>
      </c>
      <c r="V173">
        <v>0.66161337920714103</v>
      </c>
      <c r="W173">
        <v>2390</v>
      </c>
      <c r="X173">
        <v>2453.9499999999998</v>
      </c>
      <c r="Y173">
        <v>2356</v>
      </c>
      <c r="Z173">
        <v>2420</v>
      </c>
      <c r="AA173">
        <v>2356</v>
      </c>
      <c r="AB173">
        <v>2619.75</v>
      </c>
      <c r="AC173" s="2">
        <f>(Table2[[#This Row],[Close Price]]/Table2[[#This Row],[Day Low]])-1</f>
        <v>-4.037656903765674E-3</v>
      </c>
      <c r="AD173" s="2">
        <f>(Table2[[#This Row],[Day High]]/Table2[[#This Row],[Close Price]])-1</f>
        <v>3.0919822715146816E-2</v>
      </c>
      <c r="AE173" s="2">
        <f>(Table2[[#This Row],[Close Price]]/Table2[[#This Row],[Current Week Low]])-1</f>
        <v>1.0335314091680869E-2</v>
      </c>
      <c r="AF173" s="2">
        <f>(Table2[[#This Row],[Current Week High]]/Table2[[#This Row],[Close Price]])-1</f>
        <v>1.6657214275211718E-2</v>
      </c>
      <c r="AG173" s="2">
        <f>(Table2[[#This Row],[Close Price]]/Table2[[#This Row],[Current Month Low]])-1</f>
        <v>1.0335314091680869E-2</v>
      </c>
      <c r="AH173" s="2">
        <f>(Table2[[#This Row],[Current Month High]]/Table2[[#This Row],[Close Price]])-1</f>
        <v>0.10057344508160559</v>
      </c>
      <c r="AI173">
        <v>37.152099481168698</v>
      </c>
      <c r="AJ173">
        <v>243.88182606183099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-0.24</v>
      </c>
      <c r="AM173" t="s">
        <v>10475</v>
      </c>
      <c r="AN173">
        <v>-9.82</v>
      </c>
      <c r="AO173" t="s">
        <v>10475</v>
      </c>
      <c r="AP173">
        <v>0.16406451199687699</v>
      </c>
      <c r="AQ173">
        <f>(Table2[[#This Row],[Sharpe Ratio]]-AVERAGE(Table2[Sharpe Ratio]))/_xlfn.STDEV.P(Table2[Sharpe Ratio])</f>
        <v>1.2355113171841754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28</v>
      </c>
      <c r="AT173">
        <f>_xlfn.RANK.AVG(Table2[[#This Row],[6M Return vs Nifty Z-Score]],Table2[6M Return vs Nifty Z-Score])</f>
        <v>507</v>
      </c>
      <c r="AU173">
        <f>_xlfn.RANK.AVG(Table2[[#This Row],[Sharpe Ratio Z-Score]],Table2[Sharpe Ratio Z-Score])</f>
        <v>82</v>
      </c>
      <c r="AV173">
        <f>(Table2[[#This Row],[Rank 1Y]]+Table2[[#This Row],[Rank 6M]]+Table2[[#This Row],[Rank Sharpe]])/3</f>
        <v>205.66666666666666</v>
      </c>
    </row>
    <row r="174" spans="1:48" x14ac:dyDescent="0.3">
      <c r="A174" t="s">
        <v>378</v>
      </c>
      <c r="B174" t="s">
        <v>379</v>
      </c>
      <c r="C174" t="s">
        <v>10431</v>
      </c>
      <c r="D174" t="s">
        <v>32</v>
      </c>
      <c r="E174">
        <v>64657.821815807998</v>
      </c>
      <c r="F174">
        <v>54.08</v>
      </c>
      <c r="G174">
        <v>63.281615752519301</v>
      </c>
      <c r="H174">
        <f>(Table2[[#This Row],[1Y Return vs Nifty]]-AVERAGE(Table2[1Y Return vs Nifty]))/_xlfn.STDEV.P(Table2[1Y Return vs Nifty])</f>
        <v>0.17946068574302945</v>
      </c>
      <c r="I174">
        <v>-9.2860252710252293</v>
      </c>
      <c r="J174">
        <f>(Table2[[#This Row],[1M Return vs Nifty]]-AVERAGE(Table2[1M Return vs Nifty]))/_xlfn.STDEV.P(Table2[1M Return vs Nifty])</f>
        <v>-1.1549431161186927</v>
      </c>
      <c r="K174">
        <v>20.596632087867899</v>
      </c>
      <c r="L174">
        <f>(Table2[[#This Row],[6M Return vs Nifty]]-AVERAGE(Table2[6M Return vs Nifty]))/_xlfn.STDEV.P(Table2[6M Return vs Nifty])</f>
        <v>0.26896599447034075</v>
      </c>
      <c r="M174">
        <v>-1.53565764985481</v>
      </c>
      <c r="N174">
        <f>(Table2[[#This Row],[1W Return vs Nifty]]-AVERAGE(Table2[1W Return vs Nifty]))/_xlfn.STDEV.P(Table2[1W Return vs Nifty])</f>
        <v>-0.67570127294437432</v>
      </c>
      <c r="O174">
        <v>55.15</v>
      </c>
      <c r="P174">
        <v>55.166377012968297</v>
      </c>
      <c r="Q174">
        <v>48.282361249362999</v>
      </c>
      <c r="R174">
        <v>39.1810656501087</v>
      </c>
      <c r="S174" s="2">
        <f>(Table2[[#This Row],[Close Price]]-Table2[[#This Row],[20D EMA]])/Table2[[#This Row],[20D EMA]]</f>
        <v>-1.9401631912964647E-2</v>
      </c>
      <c r="T174" s="2">
        <f>(Table2[[#This Row],[Close Price]]-Table2[[#This Row],[50D EMA]])/Table2[[#This Row],[50D EMA]]</f>
        <v>-1.9692738073281806E-2</v>
      </c>
      <c r="U174" s="2">
        <f>(Table2[[#This Row],[Close Price]]-Table2[[#This Row],[200D EMA]])/Table2[[#This Row],[200D EMA]]</f>
        <v>0.12007777997215263</v>
      </c>
      <c r="V174">
        <v>0.51438651150137005</v>
      </c>
      <c r="W174">
        <v>53.95</v>
      </c>
      <c r="X174">
        <v>57.4</v>
      </c>
      <c r="Y174">
        <v>53.81</v>
      </c>
      <c r="Z174">
        <v>54.9</v>
      </c>
      <c r="AA174">
        <v>53.75</v>
      </c>
      <c r="AB174">
        <v>57.52</v>
      </c>
      <c r="AC174" s="2">
        <f>(Table2[[#This Row],[Close Price]]/Table2[[#This Row],[Day Low]])-1</f>
        <v>2.4096385542167198E-3</v>
      </c>
      <c r="AD174" s="2">
        <f>(Table2[[#This Row],[Day High]]/Table2[[#This Row],[Close Price]])-1</f>
        <v>6.1390532544378651E-2</v>
      </c>
      <c r="AE174" s="2">
        <f>(Table2[[#This Row],[Close Price]]/Table2[[#This Row],[Current Week Low]])-1</f>
        <v>5.0176547110201142E-3</v>
      </c>
      <c r="AF174" s="2">
        <f>(Table2[[#This Row],[Current Week High]]/Table2[[#This Row],[Close Price]])-1</f>
        <v>1.5162721893491105E-2</v>
      </c>
      <c r="AG174" s="2">
        <f>(Table2[[#This Row],[Close Price]]/Table2[[#This Row],[Current Month Low]])-1</f>
        <v>6.1395348837209873E-3</v>
      </c>
      <c r="AH174" s="2">
        <f>(Table2[[#This Row],[Current Month High]]/Table2[[#This Row],[Close Price]])-1</f>
        <v>6.3609467455621349E-2</v>
      </c>
      <c r="AI174">
        <v>30.639792899408299</v>
      </c>
      <c r="AJ174">
        <v>100.29629629629601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-0.09</v>
      </c>
      <c r="AM174" t="s">
        <v>10475</v>
      </c>
      <c r="AN174">
        <v>-5.82</v>
      </c>
      <c r="AO174" t="s">
        <v>10475</v>
      </c>
      <c r="AP174">
        <v>0.115995940266929</v>
      </c>
      <c r="AQ174">
        <f>(Table2[[#This Row],[Sharpe Ratio]]-AVERAGE(Table2[Sharpe Ratio]))/_xlfn.STDEV.P(Table2[Sharpe Ratio])</f>
        <v>0.69357210722774065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217</v>
      </c>
      <c r="AT174">
        <f>_xlfn.RANK.AVG(Table2[[#This Row],[6M Return vs Nifty Z-Score]],Table2[6M Return vs Nifty Z-Score])</f>
        <v>225</v>
      </c>
      <c r="AU174">
        <f>_xlfn.RANK.AVG(Table2[[#This Row],[Sharpe Ratio Z-Score]],Table2[Sharpe Ratio Z-Score])</f>
        <v>176</v>
      </c>
      <c r="AV174">
        <f>(Table2[[#This Row],[Rank 1Y]]+Table2[[#This Row],[Rank 6M]]+Table2[[#This Row],[Rank Sharpe]])/3</f>
        <v>206</v>
      </c>
    </row>
    <row r="175" spans="1:48" x14ac:dyDescent="0.3">
      <c r="A175" t="s">
        <v>194</v>
      </c>
      <c r="B175" t="s">
        <v>195</v>
      </c>
      <c r="C175" t="s">
        <v>10431</v>
      </c>
      <c r="D175" t="s">
        <v>32</v>
      </c>
      <c r="E175">
        <v>133629.684811888</v>
      </c>
      <c r="F175">
        <v>121.36</v>
      </c>
      <c r="G175">
        <v>74.585303914680495</v>
      </c>
      <c r="H175">
        <f>(Table2[[#This Row],[1Y Return vs Nifty]]-AVERAGE(Table2[1Y Return vs Nifty]))/_xlfn.STDEV.P(Table2[1Y Return vs Nifty])</f>
        <v>0.30880806386487136</v>
      </c>
      <c r="I175">
        <v>-7.37114530652814</v>
      </c>
      <c r="J175">
        <f>(Table2[[#This Row],[1M Return vs Nifty]]-AVERAGE(Table2[1M Return vs Nifty]))/_xlfn.STDEV.P(Table2[1M Return vs Nifty])</f>
        <v>-0.99314243864794671</v>
      </c>
      <c r="K175">
        <v>14.648079618932901</v>
      </c>
      <c r="L175">
        <f>(Table2[[#This Row],[6M Return vs Nifty]]-AVERAGE(Table2[6M Return vs Nifty]))/_xlfn.STDEV.P(Table2[6M Return vs Nifty])</f>
        <v>0.10158423051069565</v>
      </c>
      <c r="M175">
        <v>-1.1865030710517199</v>
      </c>
      <c r="N175">
        <f>(Table2[[#This Row],[1W Return vs Nifty]]-AVERAGE(Table2[1W Return vs Nifty]))/_xlfn.STDEV.P(Table2[1W Return vs Nifty])</f>
        <v>-0.61168864432303505</v>
      </c>
      <c r="O175">
        <v>123.77</v>
      </c>
      <c r="P175">
        <v>125.078591325278</v>
      </c>
      <c r="Q175">
        <v>108.421254493597</v>
      </c>
      <c r="R175">
        <v>41.505088474621701</v>
      </c>
      <c r="S175" s="2">
        <f>(Table2[[#This Row],[Close Price]]-Table2[[#This Row],[20D EMA]])/Table2[[#This Row],[20D EMA]]</f>
        <v>-1.947160054940613E-2</v>
      </c>
      <c r="T175" s="2">
        <f>(Table2[[#This Row],[Close Price]]-Table2[[#This Row],[50D EMA]])/Table2[[#This Row],[50D EMA]]</f>
        <v>-2.9730038417265757E-2</v>
      </c>
      <c r="U175" s="2">
        <f>(Table2[[#This Row],[Close Price]]-Table2[[#This Row],[200D EMA]])/Table2[[#This Row],[200D EMA]]</f>
        <v>0.11933772180405008</v>
      </c>
      <c r="V175">
        <v>1.0174298392060499</v>
      </c>
      <c r="W175">
        <v>121.64</v>
      </c>
      <c r="X175">
        <v>124.14</v>
      </c>
      <c r="Y175">
        <v>121.12</v>
      </c>
      <c r="Z175">
        <v>123.39</v>
      </c>
      <c r="AA175">
        <v>119.9</v>
      </c>
      <c r="AB175">
        <v>123.95</v>
      </c>
      <c r="AC175" s="2">
        <f>(Table2[[#This Row],[Close Price]]/Table2[[#This Row],[Day Low]])-1</f>
        <v>-2.3018743834265498E-3</v>
      </c>
      <c r="AD175" s="2">
        <f>(Table2[[#This Row],[Day High]]/Table2[[#This Row],[Close Price]])-1</f>
        <v>2.2907053394858323E-2</v>
      </c>
      <c r="AE175" s="2">
        <f>(Table2[[#This Row],[Close Price]]/Table2[[#This Row],[Current Week Low]])-1</f>
        <v>1.9815059445178473E-3</v>
      </c>
      <c r="AF175" s="2">
        <f>(Table2[[#This Row],[Current Week High]]/Table2[[#This Row],[Close Price]])-1</f>
        <v>1.6727092946605238E-2</v>
      </c>
      <c r="AG175" s="2">
        <f>(Table2[[#This Row],[Close Price]]/Table2[[#This Row],[Current Month Low]])-1</f>
        <v>1.2176814011676251E-2</v>
      </c>
      <c r="AH175" s="2">
        <f>(Table2[[#This Row],[Current Month High]]/Table2[[#This Row],[Close Price]])-1</f>
        <v>2.1341463414634276E-2</v>
      </c>
      <c r="AI175">
        <v>17.748846407382899</v>
      </c>
      <c r="AJ175">
        <v>108.701633705932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-0.16</v>
      </c>
      <c r="AM175" t="s">
        <v>10475</v>
      </c>
      <c r="AN175">
        <v>-5.55</v>
      </c>
      <c r="AO175" t="s">
        <v>10475</v>
      </c>
      <c r="AP175">
        <v>0.121846260236895</v>
      </c>
      <c r="AQ175">
        <f>(Table2[[#This Row],[Sharpe Ratio]]-AVERAGE(Table2[Sharpe Ratio]))/_xlfn.STDEV.P(Table2[Sharpe Ratio])</f>
        <v>0.75953033457695085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185</v>
      </c>
      <c r="AT175">
        <f>_xlfn.RANK.AVG(Table2[[#This Row],[6M Return vs Nifty Z-Score]],Table2[6M Return vs Nifty Z-Score])</f>
        <v>272</v>
      </c>
      <c r="AU175">
        <f>_xlfn.RANK.AVG(Table2[[#This Row],[Sharpe Ratio Z-Score]],Table2[Sharpe Ratio Z-Score])</f>
        <v>163</v>
      </c>
      <c r="AV175">
        <f>(Table2[[#This Row],[Rank 1Y]]+Table2[[#This Row],[Rank 6M]]+Table2[[#This Row],[Rank Sharpe]])/3</f>
        <v>206.66666666666666</v>
      </c>
    </row>
    <row r="176" spans="1:48" x14ac:dyDescent="0.3">
      <c r="A176" t="s">
        <v>70</v>
      </c>
      <c r="B176" t="s">
        <v>71</v>
      </c>
      <c r="C176" t="s">
        <v>10438</v>
      </c>
      <c r="D176" t="s">
        <v>72</v>
      </c>
      <c r="E176">
        <v>366000.66322782898</v>
      </c>
      <c r="F176">
        <v>377.45</v>
      </c>
      <c r="G176">
        <v>71.529474839212298</v>
      </c>
      <c r="H176">
        <f>(Table2[[#This Row],[1Y Return vs Nifty]]-AVERAGE(Table2[1Y Return vs Nifty]))/_xlfn.STDEV.P(Table2[1Y Return vs Nifty])</f>
        <v>0.27384040789012165</v>
      </c>
      <c r="I176">
        <v>-0.31460248377243999</v>
      </c>
      <c r="J176">
        <f>(Table2[[#This Row],[1M Return vs Nifty]]-AVERAGE(Table2[1M Return vs Nifty]))/_xlfn.STDEV.P(Table2[1M Return vs Nifty])</f>
        <v>-0.39688918492346836</v>
      </c>
      <c r="K176">
        <v>6.1770581721258901</v>
      </c>
      <c r="L176">
        <f>(Table2[[#This Row],[6M Return vs Nifty]]-AVERAGE(Table2[6M Return vs Nifty]))/_xlfn.STDEV.P(Table2[6M Return vs Nifty])</f>
        <v>-0.13677535692022694</v>
      </c>
      <c r="M176">
        <v>-1.1637046331069301</v>
      </c>
      <c r="N176">
        <f>(Table2[[#This Row],[1W Return vs Nifty]]-AVERAGE(Table2[1W Return vs Nifty]))/_xlfn.STDEV.P(Table2[1W Return vs Nifty])</f>
        <v>-0.60750886828713346</v>
      </c>
      <c r="O176">
        <v>369.5</v>
      </c>
      <c r="P176">
        <v>362.83688467870201</v>
      </c>
      <c r="Q176">
        <v>316.59340638554102</v>
      </c>
      <c r="R176">
        <v>61.438469482911799</v>
      </c>
      <c r="S176" s="2">
        <f>(Table2[[#This Row],[Close Price]]-Table2[[#This Row],[20D EMA]])/Table2[[#This Row],[20D EMA]]</f>
        <v>2.1515561569688736E-2</v>
      </c>
      <c r="T176" s="2">
        <f>(Table2[[#This Row],[Close Price]]-Table2[[#This Row],[50D EMA]])/Table2[[#This Row],[50D EMA]]</f>
        <v>4.02746135752933E-2</v>
      </c>
      <c r="U176" s="2">
        <f>(Table2[[#This Row],[Close Price]]-Table2[[#This Row],[200D EMA]])/Table2[[#This Row],[200D EMA]]</f>
        <v>0.1922231871763907</v>
      </c>
      <c r="V176">
        <v>1.0463408865289401</v>
      </c>
      <c r="W176">
        <v>375.05</v>
      </c>
      <c r="X176">
        <v>380.25</v>
      </c>
      <c r="Y176">
        <v>376.15</v>
      </c>
      <c r="Z176">
        <v>381.25</v>
      </c>
      <c r="AA176">
        <v>365.15</v>
      </c>
      <c r="AB176">
        <v>382</v>
      </c>
      <c r="AC176" s="2">
        <f>(Table2[[#This Row],[Close Price]]/Table2[[#This Row],[Day Low]])-1</f>
        <v>6.3991467804291879E-3</v>
      </c>
      <c r="AD176" s="2">
        <f>(Table2[[#This Row],[Day High]]/Table2[[#This Row],[Close Price]])-1</f>
        <v>7.4182010862366976E-3</v>
      </c>
      <c r="AE176" s="2">
        <f>(Table2[[#This Row],[Close Price]]/Table2[[#This Row],[Current Week Low]])-1</f>
        <v>3.4560680579556191E-3</v>
      </c>
      <c r="AF176" s="2">
        <f>(Table2[[#This Row],[Current Week High]]/Table2[[#This Row],[Close Price]])-1</f>
        <v>1.0067558617035344E-2</v>
      </c>
      <c r="AG176" s="2">
        <f>(Table2[[#This Row],[Close Price]]/Table2[[#This Row],[Current Month Low]])-1</f>
        <v>3.3684787073805289E-2</v>
      </c>
      <c r="AH176" s="2">
        <f>(Table2[[#This Row],[Current Month High]]/Table2[[#This Row],[Close Price]])-1</f>
        <v>1.205457676513455E-2</v>
      </c>
      <c r="AI176">
        <v>4.1727381110080897</v>
      </c>
      <c r="AJ176">
        <v>104.30311231393701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-0.01</v>
      </c>
      <c r="AM176" t="s">
        <v>10475</v>
      </c>
      <c r="AN176">
        <v>5.54</v>
      </c>
      <c r="AO176" t="s">
        <v>10474</v>
      </c>
      <c r="AP176">
        <v>0.167089246150224</v>
      </c>
      <c r="AQ176">
        <f>(Table2[[#This Row],[Sharpe Ratio]]-AVERAGE(Table2[Sharpe Ratio]))/_xlfn.STDEV.P(Table2[Sharpe Ratio])</f>
        <v>1.2696130593079558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0.40228005706724868</v>
      </c>
      <c r="AS176">
        <f>_xlfn.RANK.AVG(Table2[[#This Row],[1Y Return vs Nifty Z-Score]],Table2[1Y Return vs Nifty Z-Score])</f>
        <v>195</v>
      </c>
      <c r="AT176">
        <f>_xlfn.RANK.AVG(Table2[[#This Row],[6M Return vs Nifty Z-Score]],Table2[6M Return vs Nifty Z-Score])</f>
        <v>349</v>
      </c>
      <c r="AU176">
        <f>_xlfn.RANK.AVG(Table2[[#This Row],[Sharpe Ratio Z-Score]],Table2[Sharpe Ratio Z-Score])</f>
        <v>76</v>
      </c>
      <c r="AV176">
        <f>(Table2[[#This Row],[Rank 1Y]]+Table2[[#This Row],[Rank 6M]]+Table2[[#This Row],[Rank Sharpe]])/3</f>
        <v>206.66666666666666</v>
      </c>
    </row>
    <row r="177" spans="1:48" x14ac:dyDescent="0.3">
      <c r="A177" t="s">
        <v>1232</v>
      </c>
      <c r="B177" t="s">
        <v>1233</v>
      </c>
      <c r="C177" t="s">
        <v>10433</v>
      </c>
      <c r="D177" t="s">
        <v>414</v>
      </c>
      <c r="E177">
        <v>8979.9611318400002</v>
      </c>
      <c r="F177">
        <v>258.60000000000002</v>
      </c>
      <c r="G177">
        <v>74.451528650949896</v>
      </c>
      <c r="H177">
        <f>(Table2[[#This Row],[1Y Return vs Nifty]]-AVERAGE(Table2[1Y Return vs Nifty]))/_xlfn.STDEV.P(Table2[1Y Return vs Nifty])</f>
        <v>0.3072772821082555</v>
      </c>
      <c r="I177">
        <v>-0.65528807302259795</v>
      </c>
      <c r="J177">
        <f>(Table2[[#This Row],[1M Return vs Nifty]]-AVERAGE(Table2[1M Return vs Nifty]))/_xlfn.STDEV.P(Table2[1M Return vs Nifty])</f>
        <v>-0.42567592882763422</v>
      </c>
      <c r="K177">
        <v>15.365688843185801</v>
      </c>
      <c r="L177">
        <f>(Table2[[#This Row],[6M Return vs Nifty]]-AVERAGE(Table2[6M Return vs Nifty]))/_xlfn.STDEV.P(Table2[6M Return vs Nifty])</f>
        <v>0.12177648710025007</v>
      </c>
      <c r="M177">
        <v>-0.82326237807714198</v>
      </c>
      <c r="N177">
        <f>(Table2[[#This Row],[1W Return vs Nifty]]-AVERAGE(Table2[1W Return vs Nifty]))/_xlfn.STDEV.P(Table2[1W Return vs Nifty])</f>
        <v>-0.54509352287497059</v>
      </c>
      <c r="O177">
        <v>253.03</v>
      </c>
      <c r="P177">
        <v>236.72758645816501</v>
      </c>
      <c r="Q177">
        <v>201.47194041348001</v>
      </c>
      <c r="R177">
        <v>54.174965820502699</v>
      </c>
      <c r="S177" s="2">
        <f>(Table2[[#This Row],[Close Price]]-Table2[[#This Row],[20D EMA]])/Table2[[#This Row],[20D EMA]]</f>
        <v>2.2013200015808487E-2</v>
      </c>
      <c r="T177" s="2">
        <f>(Table2[[#This Row],[Close Price]]-Table2[[#This Row],[50D EMA]])/Table2[[#This Row],[50D EMA]]</f>
        <v>9.2394865630501213E-2</v>
      </c>
      <c r="U177" s="2">
        <f>(Table2[[#This Row],[Close Price]]-Table2[[#This Row],[200D EMA]])/Table2[[#This Row],[200D EMA]]</f>
        <v>0.28355342917369203</v>
      </c>
      <c r="V177">
        <v>0.68110695050274594</v>
      </c>
      <c r="W177">
        <v>278.64999999999998</v>
      </c>
      <c r="X177">
        <v>296</v>
      </c>
      <c r="Y177">
        <v>257</v>
      </c>
      <c r="Z177">
        <v>265.39999999999998</v>
      </c>
      <c r="AA177">
        <v>244.85</v>
      </c>
      <c r="AB177">
        <v>266.85000000000002</v>
      </c>
      <c r="AC177" s="2">
        <f>(Table2[[#This Row],[Close Price]]/Table2[[#This Row],[Day Low]])-1</f>
        <v>-7.1954064238291648E-2</v>
      </c>
      <c r="AD177" s="2">
        <f>(Table2[[#This Row],[Day High]]/Table2[[#This Row],[Close Price]])-1</f>
        <v>0.1446249033255993</v>
      </c>
      <c r="AE177" s="2">
        <f>(Table2[[#This Row],[Close Price]]/Table2[[#This Row],[Current Week Low]])-1</f>
        <v>6.225680933852118E-3</v>
      </c>
      <c r="AF177" s="2">
        <f>(Table2[[#This Row],[Current Week High]]/Table2[[#This Row],[Close Price]])-1</f>
        <v>2.629543696829062E-2</v>
      </c>
      <c r="AG177" s="2">
        <f>(Table2[[#This Row],[Close Price]]/Table2[[#This Row],[Current Month Low]])-1</f>
        <v>5.6156830712681405E-2</v>
      </c>
      <c r="AH177" s="2">
        <f>(Table2[[#This Row],[Current Month High]]/Table2[[#This Row],[Close Price]])-1</f>
        <v>3.190255220417626E-2</v>
      </c>
      <c r="AI177">
        <v>6.3418406805877598</v>
      </c>
      <c r="AJ177">
        <v>108.464328899637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0.14000000000000001</v>
      </c>
      <c r="AM177" t="s">
        <v>10474</v>
      </c>
      <c r="AN177">
        <v>-4.12</v>
      </c>
      <c r="AO177" t="s">
        <v>10475</v>
      </c>
      <c r="AP177">
        <v>0.116162396463571</v>
      </c>
      <c r="AQ177">
        <f>(Table2[[#This Row],[Sharpe Ratio]]-AVERAGE(Table2[Sharpe Ratio]))/_xlfn.STDEV.P(Table2[Sharpe Ratio])</f>
        <v>0.6954487833271954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0.1537331008330961</v>
      </c>
      <c r="AS177">
        <f>_xlfn.RANK.AVG(Table2[[#This Row],[1Y Return vs Nifty Z-Score]],Table2[1Y Return vs Nifty Z-Score])</f>
        <v>186</v>
      </c>
      <c r="AT177">
        <f>_xlfn.RANK.AVG(Table2[[#This Row],[6M Return vs Nifty Z-Score]],Table2[6M Return vs Nifty Z-Score])</f>
        <v>262</v>
      </c>
      <c r="AU177">
        <f>_xlfn.RANK.AVG(Table2[[#This Row],[Sharpe Ratio Z-Score]],Table2[Sharpe Ratio Z-Score])</f>
        <v>175</v>
      </c>
      <c r="AV177">
        <f>(Table2[[#This Row],[Rank 1Y]]+Table2[[#This Row],[Rank 6M]]+Table2[[#This Row],[Rank Sharpe]])/3</f>
        <v>207.66666666666666</v>
      </c>
    </row>
    <row r="178" spans="1:48" x14ac:dyDescent="0.3">
      <c r="A178" t="s">
        <v>57</v>
      </c>
      <c r="B178" t="s">
        <v>58</v>
      </c>
      <c r="C178" t="s">
        <v>10429</v>
      </c>
      <c r="D178" t="s">
        <v>59</v>
      </c>
      <c r="E178">
        <v>376339.05244748999</v>
      </c>
      <c r="F178">
        <v>299.14999999999998</v>
      </c>
      <c r="G178">
        <v>58.563722493865598</v>
      </c>
      <c r="H178">
        <f>(Table2[[#This Row],[1Y Return vs Nifty]]-AVERAGE(Table2[1Y Return vs Nifty]))/_xlfn.STDEV.P(Table2[1Y Return vs Nifty])</f>
        <v>0.12547413599828719</v>
      </c>
      <c r="I178">
        <v>5.1333146986502802</v>
      </c>
      <c r="J178">
        <f>(Table2[[#This Row],[1M Return vs Nifty]]-AVERAGE(Table2[1M Return vs Nifty]))/_xlfn.STDEV.P(Table2[1M Return vs Nifty])</f>
        <v>6.3440813438606108E-2</v>
      </c>
      <c r="K178">
        <v>24.1569626316954</v>
      </c>
      <c r="L178">
        <f>(Table2[[#This Row],[6M Return vs Nifty]]-AVERAGE(Table2[6M Return vs Nifty]))/_xlfn.STDEV.P(Table2[6M Return vs Nifty])</f>
        <v>0.36914741000250345</v>
      </c>
      <c r="M178">
        <v>3.9000770155283502</v>
      </c>
      <c r="N178">
        <f>(Table2[[#This Row],[1W Return vs Nifty]]-AVERAGE(Table2[1W Return vs Nifty]))/_xlfn.STDEV.P(Table2[1W Return vs Nifty])</f>
        <v>0.32086496316833024</v>
      </c>
      <c r="O178">
        <v>275.66000000000003</v>
      </c>
      <c r="P178">
        <v>272.47461661484903</v>
      </c>
      <c r="Q178">
        <v>243.138484271632</v>
      </c>
      <c r="R178">
        <v>85.237090000833703</v>
      </c>
      <c r="S178" s="2">
        <f>(Table2[[#This Row],[Close Price]]-Table2[[#This Row],[20D EMA]])/Table2[[#This Row],[20D EMA]]</f>
        <v>8.5213669012551507E-2</v>
      </c>
      <c r="T178" s="2">
        <f>(Table2[[#This Row],[Close Price]]-Table2[[#This Row],[50D EMA]])/Table2[[#This Row],[50D EMA]]</f>
        <v>9.7900434603996153E-2</v>
      </c>
      <c r="U178" s="2">
        <f>(Table2[[#This Row],[Close Price]]-Table2[[#This Row],[200D EMA]])/Table2[[#This Row],[200D EMA]]</f>
        <v>0.23036877891281271</v>
      </c>
      <c r="V178">
        <v>1.0197111088723001</v>
      </c>
      <c r="W178">
        <v>293.35000000000002</v>
      </c>
      <c r="X178">
        <v>301.85000000000002</v>
      </c>
      <c r="Y178">
        <v>287.35000000000002</v>
      </c>
      <c r="Z178">
        <v>303</v>
      </c>
      <c r="AA178">
        <v>271.5</v>
      </c>
      <c r="AB178">
        <v>303</v>
      </c>
      <c r="AC178" s="2">
        <f>(Table2[[#This Row],[Close Price]]/Table2[[#This Row],[Day Low]])-1</f>
        <v>1.977160388614263E-2</v>
      </c>
      <c r="AD178" s="2">
        <f>(Table2[[#This Row],[Day High]]/Table2[[#This Row],[Close Price]])-1</f>
        <v>9.0255724552901206E-3</v>
      </c>
      <c r="AE178" s="2">
        <f>(Table2[[#This Row],[Close Price]]/Table2[[#This Row],[Current Week Low]])-1</f>
        <v>4.1064903427875166E-2</v>
      </c>
      <c r="AF178" s="2">
        <f>(Table2[[#This Row],[Current Week High]]/Table2[[#This Row],[Close Price]])-1</f>
        <v>1.2869797760320933E-2</v>
      </c>
      <c r="AG178" s="2">
        <f>(Table2[[#This Row],[Close Price]]/Table2[[#This Row],[Current Month Low]])-1</f>
        <v>0.10184162062615099</v>
      </c>
      <c r="AH178" s="2">
        <f>(Table2[[#This Row],[Current Month High]]/Table2[[#This Row],[Close Price]])-1</f>
        <v>1.2869797760320933E-2</v>
      </c>
      <c r="AI178">
        <v>1.28697977603209</v>
      </c>
      <c r="AJ178">
        <v>84.0923076923076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10474</v>
      </c>
      <c r="AN178">
        <v>10.039999999999999</v>
      </c>
      <c r="AO178" t="s">
        <v>10474</v>
      </c>
      <c r="AP178">
        <v>0.101665222139842</v>
      </c>
      <c r="AQ178">
        <f>(Table2[[#This Row],[Sharpe Ratio]]-AVERAGE(Table2[Sharpe Ratio]))/_xlfn.STDEV.P(Table2[Sharpe Ratio])</f>
        <v>0.53200337779816975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1.4109307004058966</v>
      </c>
      <c r="AS178">
        <f>_xlfn.RANK.AVG(Table2[[#This Row],[1Y Return vs Nifty Z-Score]],Table2[1Y Return vs Nifty Z-Score])</f>
        <v>234</v>
      </c>
      <c r="AT178">
        <f>_xlfn.RANK.AVG(Table2[[#This Row],[6M Return vs Nifty Z-Score]],Table2[6M Return vs Nifty Z-Score])</f>
        <v>183</v>
      </c>
      <c r="AU178">
        <f>_xlfn.RANK.AVG(Table2[[#This Row],[Sharpe Ratio Z-Score]],Table2[Sharpe Ratio Z-Score])</f>
        <v>206</v>
      </c>
      <c r="AV178">
        <f>(Table2[[#This Row],[Rank 1Y]]+Table2[[#This Row],[Rank 6M]]+Table2[[#This Row],[Rank Sharpe]])/3</f>
        <v>207.66666666666666</v>
      </c>
    </row>
    <row r="179" spans="1:48" x14ac:dyDescent="0.3">
      <c r="A179" t="s">
        <v>334</v>
      </c>
      <c r="B179" t="s">
        <v>335</v>
      </c>
      <c r="C179" t="s">
        <v>10436</v>
      </c>
      <c r="D179" t="s">
        <v>336</v>
      </c>
      <c r="E179">
        <v>74672.745529499996</v>
      </c>
      <c r="F179">
        <v>5878.5</v>
      </c>
      <c r="G179">
        <v>58.630340748296902</v>
      </c>
      <c r="H179">
        <f>(Table2[[#This Row],[1Y Return vs Nifty]]-AVERAGE(Table2[1Y Return vs Nifty]))/_xlfn.STDEV.P(Table2[1Y Return vs Nifty])</f>
        <v>0.12623644440790768</v>
      </c>
      <c r="I179">
        <v>-1.5774485163849901</v>
      </c>
      <c r="J179">
        <f>(Table2[[#This Row],[1M Return vs Nifty]]-AVERAGE(Table2[1M Return vs Nifty]))/_xlfn.STDEV.P(Table2[1M Return vs Nifty])</f>
        <v>-0.50359526959004342</v>
      </c>
      <c r="K179">
        <v>21.6143716236658</v>
      </c>
      <c r="L179">
        <f>(Table2[[#This Row],[6M Return vs Nifty]]-AVERAGE(Table2[6M Return vs Nifty]))/_xlfn.STDEV.P(Table2[6M Return vs Nifty])</f>
        <v>0.29760338812920878</v>
      </c>
      <c r="M179">
        <v>0.64657561496813998</v>
      </c>
      <c r="N179">
        <f>(Table2[[#This Row],[1W Return vs Nifty]]-AVERAGE(Table2[1W Return vs Nifty]))/_xlfn.STDEV.P(Table2[1W Return vs Nifty])</f>
        <v>-0.27561920034172815</v>
      </c>
      <c r="O179">
        <v>5907.86</v>
      </c>
      <c r="P179">
        <v>5561.7885566845998</v>
      </c>
      <c r="Q179">
        <v>4619.9579676380399</v>
      </c>
      <c r="R179">
        <v>43.881692405275601</v>
      </c>
      <c r="S179" s="2">
        <f>(Table2[[#This Row],[Close Price]]-Table2[[#This Row],[20D EMA]])/Table2[[#This Row],[20D EMA]]</f>
        <v>-4.9696506010636129E-3</v>
      </c>
      <c r="T179" s="2">
        <f>(Table2[[#This Row],[Close Price]]-Table2[[#This Row],[50D EMA]])/Table2[[#This Row],[50D EMA]]</f>
        <v>5.6944171841044042E-2</v>
      </c>
      <c r="U179" s="2">
        <f>(Table2[[#This Row],[Close Price]]-Table2[[#This Row],[200D EMA]])/Table2[[#This Row],[200D EMA]]</f>
        <v>0.27241417371712401</v>
      </c>
      <c r="V179">
        <v>0.46212435320086098</v>
      </c>
      <c r="W179">
        <v>5913.7</v>
      </c>
      <c r="X179">
        <v>6085.5</v>
      </c>
      <c r="Y179">
        <v>5870</v>
      </c>
      <c r="Z179">
        <v>6061.95</v>
      </c>
      <c r="AA179">
        <v>5868</v>
      </c>
      <c r="AB179">
        <v>6320.35</v>
      </c>
      <c r="AC179" s="2">
        <f>(Table2[[#This Row],[Close Price]]/Table2[[#This Row],[Day Low]])-1</f>
        <v>-5.9522802982904244E-3</v>
      </c>
      <c r="AD179" s="2">
        <f>(Table2[[#This Row],[Day High]]/Table2[[#This Row],[Close Price]])-1</f>
        <v>3.5213064557285012E-2</v>
      </c>
      <c r="AE179" s="2">
        <f>(Table2[[#This Row],[Close Price]]/Table2[[#This Row],[Current Week Low]])-1</f>
        <v>1.4480408858603688E-3</v>
      </c>
      <c r="AF179" s="2">
        <f>(Table2[[#This Row],[Current Week High]]/Table2[[#This Row],[Close Price]])-1</f>
        <v>3.1206940546057549E-2</v>
      </c>
      <c r="AG179" s="2">
        <f>(Table2[[#This Row],[Close Price]]/Table2[[#This Row],[Current Month Low]])-1</f>
        <v>1.7893660531698163E-3</v>
      </c>
      <c r="AH179" s="2">
        <f>(Table2[[#This Row],[Current Month High]]/Table2[[#This Row],[Close Price]])-1</f>
        <v>7.5163732244620363E-2</v>
      </c>
      <c r="AI179">
        <v>9.8919792464063896</v>
      </c>
      <c r="AJ179">
        <v>86.877116017357295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0.25</v>
      </c>
      <c r="AM179" t="s">
        <v>10474</v>
      </c>
      <c r="AN179">
        <v>-4.41</v>
      </c>
      <c r="AO179" t="s">
        <v>10475</v>
      </c>
      <c r="AP179">
        <v>0.11356858938259801</v>
      </c>
      <c r="AQ179">
        <f>(Table2[[#This Row],[Sharpe Ratio]]-AVERAGE(Table2[Sharpe Ratio]))/_xlfn.STDEV.P(Table2[Sharpe Ratio])</f>
        <v>0.66620543971093127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0.31083080231627624</v>
      </c>
      <c r="AS179">
        <f>_xlfn.RANK.AVG(Table2[[#This Row],[1Y Return vs Nifty Z-Score]],Table2[1Y Return vs Nifty Z-Score])</f>
        <v>233</v>
      </c>
      <c r="AT179">
        <f>_xlfn.RANK.AVG(Table2[[#This Row],[6M Return vs Nifty Z-Score]],Table2[6M Return vs Nifty Z-Score])</f>
        <v>212</v>
      </c>
      <c r="AU179">
        <f>_xlfn.RANK.AVG(Table2[[#This Row],[Sharpe Ratio Z-Score]],Table2[Sharpe Ratio Z-Score])</f>
        <v>180</v>
      </c>
      <c r="AV179">
        <f>(Table2[[#This Row],[Rank 1Y]]+Table2[[#This Row],[Rank 6M]]+Table2[[#This Row],[Rank Sharpe]])/3</f>
        <v>208.33333333333334</v>
      </c>
    </row>
    <row r="180" spans="1:48" x14ac:dyDescent="0.3">
      <c r="A180" t="s">
        <v>842</v>
      </c>
      <c r="B180" t="s">
        <v>843</v>
      </c>
      <c r="C180" t="s">
        <v>10442</v>
      </c>
      <c r="D180" t="s">
        <v>304</v>
      </c>
      <c r="E180">
        <v>18422.92989137</v>
      </c>
      <c r="F180">
        <v>844.7</v>
      </c>
      <c r="G180">
        <v>61.6883111302839</v>
      </c>
      <c r="H180">
        <f>(Table2[[#This Row],[1Y Return vs Nifty]]-AVERAGE(Table2[1Y Return vs Nifty]))/_xlfn.STDEV.P(Table2[1Y Return vs Nifty])</f>
        <v>0.16122860321571406</v>
      </c>
      <c r="I180">
        <v>-1.8796299100607099</v>
      </c>
      <c r="J180">
        <f>(Table2[[#This Row],[1M Return vs Nifty]]-AVERAGE(Table2[1M Return vs Nifty]))/_xlfn.STDEV.P(Table2[1M Return vs Nifty])</f>
        <v>-0.52912854327940839</v>
      </c>
      <c r="K180">
        <v>6.5974661929207299</v>
      </c>
      <c r="L180">
        <f>(Table2[[#This Row],[6M Return vs Nifty]]-AVERAGE(Table2[6M Return vs Nifty]))/_xlfn.STDEV.P(Table2[6M Return vs Nifty])</f>
        <v>-0.12494581746993072</v>
      </c>
      <c r="M180">
        <v>4.5139163012426504</v>
      </c>
      <c r="N180">
        <f>(Table2[[#This Row],[1W Return vs Nifty]]-AVERAGE(Table2[1W Return vs Nifty]))/_xlfn.STDEV.P(Table2[1W Return vs Nifty])</f>
        <v>0.43340384598727133</v>
      </c>
      <c r="O180">
        <v>830.93</v>
      </c>
      <c r="P180">
        <v>821.28637600329398</v>
      </c>
      <c r="Q180">
        <v>731.20863437467904</v>
      </c>
      <c r="R180">
        <v>55.6662681240756</v>
      </c>
      <c r="S180" s="2">
        <f>(Table2[[#This Row],[Close Price]]-Table2[[#This Row],[20D EMA]])/Table2[[#This Row],[20D EMA]]</f>
        <v>1.6571793051159661E-2</v>
      </c>
      <c r="T180" s="2">
        <f>(Table2[[#This Row],[Close Price]]-Table2[[#This Row],[50D EMA]])/Table2[[#This Row],[50D EMA]]</f>
        <v>2.8508477287357507E-2</v>
      </c>
      <c r="U180" s="2">
        <f>(Table2[[#This Row],[Close Price]]-Table2[[#This Row],[200D EMA]])/Table2[[#This Row],[200D EMA]]</f>
        <v>0.15521064753615427</v>
      </c>
      <c r="V180">
        <v>0.852422436160852</v>
      </c>
      <c r="W180">
        <v>843.25</v>
      </c>
      <c r="X180">
        <v>864.7</v>
      </c>
      <c r="Y180">
        <v>841.65</v>
      </c>
      <c r="Z180">
        <v>870</v>
      </c>
      <c r="AA180">
        <v>803.25</v>
      </c>
      <c r="AB180">
        <v>909.9</v>
      </c>
      <c r="AC180" s="2">
        <f>(Table2[[#This Row],[Close Price]]/Table2[[#This Row],[Day Low]])-1</f>
        <v>1.7195375037060145E-3</v>
      </c>
      <c r="AD180" s="2">
        <f>(Table2[[#This Row],[Day High]]/Table2[[#This Row],[Close Price]])-1</f>
        <v>2.3677045104770977E-2</v>
      </c>
      <c r="AE180" s="2">
        <f>(Table2[[#This Row],[Close Price]]/Table2[[#This Row],[Current Week Low]])-1</f>
        <v>3.6238341353294068E-3</v>
      </c>
      <c r="AF180" s="2">
        <f>(Table2[[#This Row],[Current Week High]]/Table2[[#This Row],[Close Price]])-1</f>
        <v>2.9951462057535183E-2</v>
      </c>
      <c r="AG180" s="2">
        <f>(Table2[[#This Row],[Close Price]]/Table2[[#This Row],[Current Month Low]])-1</f>
        <v>5.1602863367569363E-2</v>
      </c>
      <c r="AH180" s="2">
        <f>(Table2[[#This Row],[Current Month High]]/Table2[[#This Row],[Close Price]])-1</f>
        <v>7.7187167041553151E-2</v>
      </c>
      <c r="AI180">
        <v>13.413046051852699</v>
      </c>
      <c r="AJ180">
        <v>91.022161917684301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-0.1</v>
      </c>
      <c r="AM180" t="s">
        <v>10475</v>
      </c>
      <c r="AN180">
        <v>2.61</v>
      </c>
      <c r="AO180" t="s">
        <v>10474</v>
      </c>
      <c r="AP180">
        <v>0.18197282012532801</v>
      </c>
      <c r="AQ180">
        <f>(Table2[[#This Row],[Sharpe Ratio]]-AVERAGE(Table2[Sharpe Ratio]))/_xlfn.STDEV.P(Table2[Sharpe Ratio])</f>
        <v>1.4374148481089881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1.3779729365626343</v>
      </c>
      <c r="AS180">
        <f>_xlfn.RANK.AVG(Table2[[#This Row],[1Y Return vs Nifty Z-Score]],Table2[1Y Return vs Nifty Z-Score])</f>
        <v>220</v>
      </c>
      <c r="AT180">
        <f>_xlfn.RANK.AVG(Table2[[#This Row],[6M Return vs Nifty Z-Score]],Table2[6M Return vs Nifty Z-Score])</f>
        <v>346</v>
      </c>
      <c r="AU180">
        <f>_xlfn.RANK.AVG(Table2[[#This Row],[Sharpe Ratio Z-Score]],Table2[Sharpe Ratio Z-Score])</f>
        <v>60</v>
      </c>
      <c r="AV180">
        <f>(Table2[[#This Row],[Rank 1Y]]+Table2[[#This Row],[Rank 6M]]+Table2[[#This Row],[Rank Sharpe]])/3</f>
        <v>208.66666666666666</v>
      </c>
    </row>
    <row r="181" spans="1:48" x14ac:dyDescent="0.3">
      <c r="A181" t="s">
        <v>221</v>
      </c>
      <c r="B181" t="s">
        <v>222</v>
      </c>
      <c r="C181" t="s">
        <v>10437</v>
      </c>
      <c r="D181" t="s">
        <v>65</v>
      </c>
      <c r="E181">
        <v>116501.7713622</v>
      </c>
      <c r="F181">
        <v>1157.8</v>
      </c>
      <c r="G181">
        <v>74.010804752247097</v>
      </c>
      <c r="H181">
        <f>(Table2[[#This Row],[1Y Return vs Nifty]]-AVERAGE(Table2[1Y Return vs Nifty]))/_xlfn.STDEV.P(Table2[1Y Return vs Nifty])</f>
        <v>0.30223410682289414</v>
      </c>
      <c r="I181">
        <v>4.5836861114669398</v>
      </c>
      <c r="J181">
        <f>(Table2[[#This Row],[1M Return vs Nifty]]-AVERAGE(Table2[1M Return vs Nifty]))/_xlfn.STDEV.P(Table2[1M Return vs Nifty])</f>
        <v>1.6999115048958208E-2</v>
      </c>
      <c r="K181">
        <v>49.810518430186498</v>
      </c>
      <c r="L181">
        <f>(Table2[[#This Row],[6M Return vs Nifty]]-AVERAGE(Table2[6M Return vs Nifty]))/_xlfn.STDEV.P(Table2[6M Return vs Nifty])</f>
        <v>1.090993177323673</v>
      </c>
      <c r="M181">
        <v>5.9613665193835699</v>
      </c>
      <c r="N181">
        <f>(Table2[[#This Row],[1W Return vs Nifty]]-AVERAGE(Table2[1W Return vs Nifty]))/_xlfn.STDEV.P(Table2[1W Return vs Nifty])</f>
        <v>0.69877368183291599</v>
      </c>
      <c r="O181">
        <v>1091.81</v>
      </c>
      <c r="P181">
        <v>1048.21624096817</v>
      </c>
      <c r="Q181">
        <v>867.00870997253003</v>
      </c>
      <c r="R181">
        <v>77.371439372987595</v>
      </c>
      <c r="S181" s="2">
        <f>(Table2[[#This Row],[Close Price]]-Table2[[#This Row],[20D EMA]])/Table2[[#This Row],[20D EMA]]</f>
        <v>6.0440919207554442E-2</v>
      </c>
      <c r="T181" s="2">
        <f>(Table2[[#This Row],[Close Price]]-Table2[[#This Row],[50D EMA]])/Table2[[#This Row],[50D EMA]]</f>
        <v>0.1045430844790331</v>
      </c>
      <c r="U181" s="2">
        <f>(Table2[[#This Row],[Close Price]]-Table2[[#This Row],[200D EMA]])/Table2[[#This Row],[200D EMA]]</f>
        <v>0.33539604237272685</v>
      </c>
      <c r="V181">
        <v>1.12765599605235</v>
      </c>
      <c r="W181">
        <v>1156.2</v>
      </c>
      <c r="X181">
        <v>1175.75</v>
      </c>
      <c r="Y181">
        <v>1154.45</v>
      </c>
      <c r="Z181">
        <v>1184.1500000000001</v>
      </c>
      <c r="AA181">
        <v>1059</v>
      </c>
      <c r="AB181">
        <v>1184.1500000000001</v>
      </c>
      <c r="AC181" s="2">
        <f>(Table2[[#This Row],[Close Price]]/Table2[[#This Row],[Day Low]])-1</f>
        <v>1.3838436256701225E-3</v>
      </c>
      <c r="AD181" s="2">
        <f>(Table2[[#This Row],[Day High]]/Table2[[#This Row],[Close Price]])-1</f>
        <v>1.5503541198825355E-2</v>
      </c>
      <c r="AE181" s="2">
        <f>(Table2[[#This Row],[Close Price]]/Table2[[#This Row],[Current Week Low]])-1</f>
        <v>2.9018147169646014E-3</v>
      </c>
      <c r="AF181" s="2">
        <f>(Table2[[#This Row],[Current Week High]]/Table2[[#This Row],[Close Price]])-1</f>
        <v>2.2758680255657415E-2</v>
      </c>
      <c r="AG181" s="2">
        <f>(Table2[[#This Row],[Close Price]]/Table2[[#This Row],[Current Month Low]])-1</f>
        <v>9.3295561850802677E-2</v>
      </c>
      <c r="AH181" s="2">
        <f>(Table2[[#This Row],[Current Month High]]/Table2[[#This Row],[Close Price]])-1</f>
        <v>2.2758680255657415E-2</v>
      </c>
      <c r="AI181">
        <v>2.2758680255657402</v>
      </c>
      <c r="AJ181">
        <v>103.927785116688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0.13</v>
      </c>
      <c r="AM181" t="s">
        <v>10474</v>
      </c>
      <c r="AN181">
        <v>6.35</v>
      </c>
      <c r="AO181" t="s">
        <v>10474</v>
      </c>
      <c r="AP181">
        <v>4.7262069936813998E-2</v>
      </c>
      <c r="AQ181">
        <f>(Table2[[#This Row],[Sharpe Ratio]]-AVERAGE(Table2[Sharpe Ratio]))/_xlfn.STDEV.P(Table2[Sharpe Ratio])</f>
        <v>-8.135375479330785E-2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2.0276463262351334</v>
      </c>
      <c r="AS181">
        <f>_xlfn.RANK.AVG(Table2[[#This Row],[1Y Return vs Nifty Z-Score]],Table2[1Y Return vs Nifty Z-Score])</f>
        <v>189</v>
      </c>
      <c r="AT181">
        <f>_xlfn.RANK.AVG(Table2[[#This Row],[6M Return vs Nifty Z-Score]],Table2[6M Return vs Nifty Z-Score])</f>
        <v>81</v>
      </c>
      <c r="AU181">
        <f>_xlfn.RANK.AVG(Table2[[#This Row],[Sharpe Ratio Z-Score]],Table2[Sharpe Ratio Z-Score])</f>
        <v>357</v>
      </c>
      <c r="AV181">
        <f>(Table2[[#This Row],[Rank 1Y]]+Table2[[#This Row],[Rank 6M]]+Table2[[#This Row],[Rank Sharpe]])/3</f>
        <v>209</v>
      </c>
    </row>
    <row r="182" spans="1:48" x14ac:dyDescent="0.3">
      <c r="A182" t="s">
        <v>1462</v>
      </c>
      <c r="B182" t="s">
        <v>1463</v>
      </c>
      <c r="C182" t="s">
        <v>10443</v>
      </c>
      <c r="D182" t="s">
        <v>189</v>
      </c>
      <c r="E182">
        <v>6743.1380303199903</v>
      </c>
      <c r="F182">
        <v>1664.2</v>
      </c>
      <c r="G182">
        <v>76.101251538323794</v>
      </c>
      <c r="H182">
        <f>(Table2[[#This Row],[1Y Return vs Nifty]]-AVERAGE(Table2[1Y Return vs Nifty]))/_xlfn.STDEV.P(Table2[1Y Return vs Nifty])</f>
        <v>0.32615495522239157</v>
      </c>
      <c r="I182">
        <v>14.1617631384349</v>
      </c>
      <c r="J182">
        <f>(Table2[[#This Row],[1M Return vs Nifty]]-AVERAGE(Table2[1M Return vs Nifty]))/_xlfn.STDEV.P(Table2[1M Return vs Nifty])</f>
        <v>0.82631321335454999</v>
      </c>
      <c r="K182">
        <v>60.871022717846898</v>
      </c>
      <c r="L182">
        <f>(Table2[[#This Row],[6M Return vs Nifty]]-AVERAGE(Table2[6M Return vs Nifty]))/_xlfn.STDEV.P(Table2[6M Return vs Nifty])</f>
        <v>1.4022162400132869</v>
      </c>
      <c r="M182">
        <v>4.1758787232599701</v>
      </c>
      <c r="N182">
        <f>(Table2[[#This Row],[1W Return vs Nifty]]-AVERAGE(Table2[1W Return vs Nifty]))/_xlfn.STDEV.P(Table2[1W Return vs Nifty])</f>
        <v>0.37142936461675574</v>
      </c>
      <c r="O182">
        <v>1609.85</v>
      </c>
      <c r="P182">
        <v>1519.51866450845</v>
      </c>
      <c r="Q182">
        <v>1284.1146439837901</v>
      </c>
      <c r="R182">
        <v>54.414913663782798</v>
      </c>
      <c r="S182" s="2">
        <f>(Table2[[#This Row],[Close Price]]-Table2[[#This Row],[20D EMA]])/Table2[[#This Row],[20D EMA]]</f>
        <v>3.3760909401497119E-2</v>
      </c>
      <c r="T182" s="2">
        <f>(Table2[[#This Row],[Close Price]]-Table2[[#This Row],[50D EMA]])/Table2[[#This Row],[50D EMA]]</f>
        <v>9.5215240767281453E-2</v>
      </c>
      <c r="U182" s="2">
        <f>(Table2[[#This Row],[Close Price]]-Table2[[#This Row],[200D EMA]])/Table2[[#This Row],[200D EMA]]</f>
        <v>0.2959902044548352</v>
      </c>
      <c r="V182">
        <v>0.73600815502628103</v>
      </c>
      <c r="W182">
        <v>1646.45</v>
      </c>
      <c r="X182">
        <v>1718</v>
      </c>
      <c r="Y182">
        <v>1633.35</v>
      </c>
      <c r="Z182">
        <v>1743.45</v>
      </c>
      <c r="AA182">
        <v>1605.7</v>
      </c>
      <c r="AB182">
        <v>1755</v>
      </c>
      <c r="AC182" s="2">
        <f>(Table2[[#This Row],[Close Price]]/Table2[[#This Row],[Day Low]])-1</f>
        <v>1.0780770749187596E-2</v>
      </c>
      <c r="AD182" s="2">
        <f>(Table2[[#This Row],[Day High]]/Table2[[#This Row],[Close Price]])-1</f>
        <v>3.2327845210912143E-2</v>
      </c>
      <c r="AE182" s="2">
        <f>(Table2[[#This Row],[Close Price]]/Table2[[#This Row],[Current Week Low]])-1</f>
        <v>1.888756237181255E-2</v>
      </c>
      <c r="AF182" s="2">
        <f>(Table2[[#This Row],[Current Week High]]/Table2[[#This Row],[Close Price]])-1</f>
        <v>4.7620478307895731E-2</v>
      </c>
      <c r="AG182" s="2">
        <f>(Table2[[#This Row],[Close Price]]/Table2[[#This Row],[Current Month Low]])-1</f>
        <v>3.6432708476054065E-2</v>
      </c>
      <c r="AH182" s="2">
        <f>(Table2[[#This Row],[Current Month High]]/Table2[[#This Row],[Close Price]])-1</f>
        <v>5.456074990986659E-2</v>
      </c>
      <c r="AI182">
        <v>5.4560749909866502</v>
      </c>
      <c r="AJ182">
        <v>103.447432762836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-0.01</v>
      </c>
      <c r="AM182" t="s">
        <v>10475</v>
      </c>
      <c r="AN182">
        <v>4.18</v>
      </c>
      <c r="AO182" t="s">
        <v>10474</v>
      </c>
      <c r="AP182">
        <v>3.6637169293957002E-2</v>
      </c>
      <c r="AQ182">
        <f>(Table2[[#This Row],[Sharpe Ratio]]-AVERAGE(Table2[Sharpe Ratio]))/_xlfn.STDEV.P(Table2[Sharpe Ratio])</f>
        <v>-0.20114200838662438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2.72497176482036</v>
      </c>
      <c r="AS182">
        <f>_xlfn.RANK.AVG(Table2[[#This Row],[1Y Return vs Nifty Z-Score]],Table2[1Y Return vs Nifty Z-Score])</f>
        <v>178</v>
      </c>
      <c r="AT182">
        <f>_xlfn.RANK.AVG(Table2[[#This Row],[6M Return vs Nifty Z-Score]],Table2[6M Return vs Nifty Z-Score])</f>
        <v>59</v>
      </c>
      <c r="AU182">
        <f>_xlfn.RANK.AVG(Table2[[#This Row],[Sharpe Ratio Z-Score]],Table2[Sharpe Ratio Z-Score])</f>
        <v>394</v>
      </c>
      <c r="AV182">
        <f>(Table2[[#This Row],[Rank 1Y]]+Table2[[#This Row],[Rank 6M]]+Table2[[#This Row],[Rank Sharpe]])/3</f>
        <v>210.33333333333334</v>
      </c>
    </row>
    <row r="183" spans="1:48" x14ac:dyDescent="0.3">
      <c r="A183" t="s">
        <v>225</v>
      </c>
      <c r="B183" t="s">
        <v>226</v>
      </c>
      <c r="C183" t="s">
        <v>10435</v>
      </c>
      <c r="D183" t="s">
        <v>114</v>
      </c>
      <c r="E183">
        <v>113937.76711505</v>
      </c>
      <c r="F183">
        <v>2398.25</v>
      </c>
      <c r="G183">
        <v>59.753660448634498</v>
      </c>
      <c r="H183">
        <f>(Table2[[#This Row],[1Y Return vs Nifty]]-AVERAGE(Table2[1Y Return vs Nifty]))/_xlfn.STDEV.P(Table2[1Y Return vs Nifty])</f>
        <v>0.13909051963953556</v>
      </c>
      <c r="I183">
        <v>-4.4219267580741697</v>
      </c>
      <c r="J183">
        <f>(Table2[[#This Row],[1M Return vs Nifty]]-AVERAGE(Table2[1M Return vs Nifty]))/_xlfn.STDEV.P(Table2[1M Return vs Nifty])</f>
        <v>-0.74394375883698138</v>
      </c>
      <c r="K183">
        <v>4.58890434735528</v>
      </c>
      <c r="L183">
        <f>(Table2[[#This Row],[6M Return vs Nifty]]-AVERAGE(Table2[6M Return vs Nifty]))/_xlfn.STDEV.P(Table2[6M Return vs Nifty])</f>
        <v>-0.18146320157110454</v>
      </c>
      <c r="M183">
        <v>1.8929291246595401</v>
      </c>
      <c r="N183">
        <f>(Table2[[#This Row],[1W Return vs Nifty]]-AVERAGE(Table2[1W Return vs Nifty]))/_xlfn.STDEV.P(Table2[1W Return vs Nifty])</f>
        <v>-4.7117644898078612E-2</v>
      </c>
      <c r="O183">
        <v>2369.66</v>
      </c>
      <c r="P183">
        <v>2283.31862384332</v>
      </c>
      <c r="Q183">
        <v>1987.8141142767799</v>
      </c>
      <c r="R183">
        <v>54.380099779046702</v>
      </c>
      <c r="S183" s="2">
        <f>(Table2[[#This Row],[Close Price]]-Table2[[#This Row],[20D EMA]])/Table2[[#This Row],[20D EMA]]</f>
        <v>1.2065021986276575E-2</v>
      </c>
      <c r="T183" s="2">
        <f>(Table2[[#This Row],[Close Price]]-Table2[[#This Row],[50D EMA]])/Table2[[#This Row],[50D EMA]]</f>
        <v>5.0335233530932097E-2</v>
      </c>
      <c r="U183" s="2">
        <f>(Table2[[#This Row],[Close Price]]-Table2[[#This Row],[200D EMA]])/Table2[[#This Row],[200D EMA]]</f>
        <v>0.20647598926650526</v>
      </c>
      <c r="V183">
        <v>0.96353085323072196</v>
      </c>
      <c r="W183">
        <v>2397.5</v>
      </c>
      <c r="X183">
        <v>2429.25</v>
      </c>
      <c r="Y183">
        <v>2381.4</v>
      </c>
      <c r="Z183">
        <v>2445.9499999999998</v>
      </c>
      <c r="AA183">
        <v>2301.1999999999998</v>
      </c>
      <c r="AB183">
        <v>2445.9499999999998</v>
      </c>
      <c r="AC183" s="2">
        <f>(Table2[[#This Row],[Close Price]]/Table2[[#This Row],[Day Low]])-1</f>
        <v>3.1282586027114867E-4</v>
      </c>
      <c r="AD183" s="2">
        <f>(Table2[[#This Row],[Day High]]/Table2[[#This Row],[Close Price]])-1</f>
        <v>1.2926091942041085E-2</v>
      </c>
      <c r="AE183" s="2">
        <f>(Table2[[#This Row],[Close Price]]/Table2[[#This Row],[Current Week Low]])-1</f>
        <v>7.0756697740823604E-3</v>
      </c>
      <c r="AF183" s="2">
        <f>(Table2[[#This Row],[Current Week High]]/Table2[[#This Row],[Close Price]])-1</f>
        <v>1.9889502762430844E-2</v>
      </c>
      <c r="AG183" s="2">
        <f>(Table2[[#This Row],[Close Price]]/Table2[[#This Row],[Current Month Low]])-1</f>
        <v>4.2173648531201202E-2</v>
      </c>
      <c r="AH183" s="2">
        <f>(Table2[[#This Row],[Current Month High]]/Table2[[#This Row],[Close Price]])-1</f>
        <v>1.9889502762430844E-2</v>
      </c>
      <c r="AI183">
        <v>5.0349212967788901</v>
      </c>
      <c r="AJ183">
        <v>85.193050193050198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0.05</v>
      </c>
      <c r="AM183" t="s">
        <v>10474</v>
      </c>
      <c r="AN183">
        <v>-1.22</v>
      </c>
      <c r="AO183" t="s">
        <v>10475</v>
      </c>
      <c r="AP183">
        <v>0.19760594504397599</v>
      </c>
      <c r="AQ183">
        <f>(Table2[[#This Row],[Sharpe Ratio]]-AVERAGE(Table2[Sharpe Ratio]))/_xlfn.STDEV.P(Table2[Sharpe Ratio])</f>
        <v>1.6136672946172737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0.78023320895064485</v>
      </c>
      <c r="AS183">
        <f>_xlfn.RANK.AVG(Table2[[#This Row],[1Y Return vs Nifty Z-Score]],Table2[1Y Return vs Nifty Z-Score])</f>
        <v>225</v>
      </c>
      <c r="AT183">
        <f>_xlfn.RANK.AVG(Table2[[#This Row],[6M Return vs Nifty Z-Score]],Table2[6M Return vs Nifty Z-Score])</f>
        <v>369</v>
      </c>
      <c r="AU183">
        <f>_xlfn.RANK.AVG(Table2[[#This Row],[Sharpe Ratio Z-Score]],Table2[Sharpe Ratio Z-Score])</f>
        <v>38</v>
      </c>
      <c r="AV183">
        <f>(Table2[[#This Row],[Rank 1Y]]+Table2[[#This Row],[Rank 6M]]+Table2[[#This Row],[Rank Sharpe]])/3</f>
        <v>210.66666666666666</v>
      </c>
    </row>
    <row r="184" spans="1:48" x14ac:dyDescent="0.3">
      <c r="A184" t="s">
        <v>790</v>
      </c>
      <c r="B184" t="s">
        <v>791</v>
      </c>
      <c r="C184" t="s">
        <v>10431</v>
      </c>
      <c r="D184" t="s">
        <v>591</v>
      </c>
      <c r="E184">
        <v>20090.83323642</v>
      </c>
      <c r="F184">
        <v>3946.9</v>
      </c>
      <c r="G184">
        <v>125.00398821436799</v>
      </c>
      <c r="H184">
        <f>(Table2[[#This Row],[1Y Return vs Nifty]]-AVERAGE(Table2[1Y Return vs Nifty]))/_xlfn.STDEV.P(Table2[1Y Return vs Nifty])</f>
        <v>0.88574583222512115</v>
      </c>
      <c r="I184">
        <v>4.7884136859777104</v>
      </c>
      <c r="J184">
        <f>(Table2[[#This Row],[1M Return vs Nifty]]-AVERAGE(Table2[1M Return vs Nifty]))/_xlfn.STDEV.P(Table2[1M Return vs Nifty])</f>
        <v>3.4297880959585442E-2</v>
      </c>
      <c r="K184">
        <v>11.7749479175943</v>
      </c>
      <c r="L184">
        <f>(Table2[[#This Row],[6M Return vs Nifty]]-AVERAGE(Table2[6M Return vs Nifty]))/_xlfn.STDEV.P(Table2[6M Return vs Nifty])</f>
        <v>2.0739377116550339E-2</v>
      </c>
      <c r="M184">
        <v>0.89009400452383403</v>
      </c>
      <c r="N184">
        <f>(Table2[[#This Row],[1W Return vs Nifty]]-AVERAGE(Table2[1W Return vs Nifty]))/_xlfn.STDEV.P(Table2[1W Return vs Nifty])</f>
        <v>-0.23097349560392358</v>
      </c>
      <c r="O184">
        <v>3867.34</v>
      </c>
      <c r="P184">
        <v>3802.9956201515001</v>
      </c>
      <c r="Q184">
        <v>3265.07496542327</v>
      </c>
      <c r="R184">
        <v>58.784758805094903</v>
      </c>
      <c r="S184" s="2">
        <f>(Table2[[#This Row],[Close Price]]-Table2[[#This Row],[20D EMA]])/Table2[[#This Row],[20D EMA]]</f>
        <v>2.057227965474976E-2</v>
      </c>
      <c r="T184" s="2">
        <f>(Table2[[#This Row],[Close Price]]-Table2[[#This Row],[50D EMA]])/Table2[[#This Row],[50D EMA]]</f>
        <v>3.7839743776188525E-2</v>
      </c>
      <c r="U184" s="2">
        <f>(Table2[[#This Row],[Close Price]]-Table2[[#This Row],[200D EMA]])/Table2[[#This Row],[200D EMA]]</f>
        <v>0.20882369985288876</v>
      </c>
      <c r="V184">
        <v>0.58265632560596903</v>
      </c>
      <c r="W184">
        <v>3836</v>
      </c>
      <c r="X184">
        <v>4036.6</v>
      </c>
      <c r="Y184">
        <v>3900.3</v>
      </c>
      <c r="Z184">
        <v>4000</v>
      </c>
      <c r="AA184">
        <v>3809</v>
      </c>
      <c r="AB184">
        <v>4014.8</v>
      </c>
      <c r="AC184" s="2">
        <f>(Table2[[#This Row],[Close Price]]/Table2[[#This Row],[Day Low]])-1</f>
        <v>2.8910323253388936E-2</v>
      </c>
      <c r="AD184" s="2">
        <f>(Table2[[#This Row],[Day High]]/Table2[[#This Row],[Close Price]])-1</f>
        <v>2.2726696901365528E-2</v>
      </c>
      <c r="AE184" s="2">
        <f>(Table2[[#This Row],[Close Price]]/Table2[[#This Row],[Current Week Low]])-1</f>
        <v>1.194779888726516E-2</v>
      </c>
      <c r="AF184" s="2">
        <f>(Table2[[#This Row],[Current Week High]]/Table2[[#This Row],[Close Price]])-1</f>
        <v>1.345359649345057E-2</v>
      </c>
      <c r="AG184" s="2">
        <f>(Table2[[#This Row],[Close Price]]/Table2[[#This Row],[Current Month Low]])-1</f>
        <v>3.6203728012601744E-2</v>
      </c>
      <c r="AH184" s="2">
        <f>(Table2[[#This Row],[Current Month High]]/Table2[[#This Row],[Close Price]])-1</f>
        <v>1.720337480047629E-2</v>
      </c>
      <c r="AI184">
        <v>8.1861714256758304</v>
      </c>
      <c r="AJ184">
        <v>156.62548764629301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-0.1</v>
      </c>
      <c r="AM184" t="s">
        <v>10475</v>
      </c>
      <c r="AN184">
        <v>2.4900000000000002</v>
      </c>
      <c r="AO184" t="s">
        <v>10474</v>
      </c>
      <c r="AP184">
        <v>8.1856750438728004E-2</v>
      </c>
      <c r="AQ184">
        <f>(Table2[[#This Row],[Sharpe Ratio]]-AVERAGE(Table2[Sharpe Ratio]))/_xlfn.STDEV.P(Table2[Sharpe Ratio])</f>
        <v>0.30867684410260066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1.0184864387999339</v>
      </c>
      <c r="AS184">
        <f>_xlfn.RANK.AVG(Table2[[#This Row],[1Y Return vs Nifty Z-Score]],Table2[1Y Return vs Nifty Z-Score])</f>
        <v>94</v>
      </c>
      <c r="AT184">
        <f>_xlfn.RANK.AVG(Table2[[#This Row],[6M Return vs Nifty Z-Score]],Table2[6M Return vs Nifty Z-Score])</f>
        <v>293</v>
      </c>
      <c r="AU184">
        <f>_xlfn.RANK.AVG(Table2[[#This Row],[Sharpe Ratio Z-Score]],Table2[Sharpe Ratio Z-Score])</f>
        <v>247</v>
      </c>
      <c r="AV184">
        <f>(Table2[[#This Row],[Rank 1Y]]+Table2[[#This Row],[Rank 6M]]+Table2[[#This Row],[Rank Sharpe]])/3</f>
        <v>211.33333333333334</v>
      </c>
    </row>
    <row r="185" spans="1:48" x14ac:dyDescent="0.3">
      <c r="A185" t="s">
        <v>342</v>
      </c>
      <c r="B185" t="s">
        <v>343</v>
      </c>
      <c r="C185" t="s">
        <v>10431</v>
      </c>
      <c r="D185" t="s">
        <v>37</v>
      </c>
      <c r="E185">
        <v>73219.884000000005</v>
      </c>
      <c r="F185">
        <v>417.35</v>
      </c>
      <c r="G185">
        <v>93.803271452759304</v>
      </c>
      <c r="H185">
        <f>(Table2[[#This Row],[1Y Return vs Nifty]]-AVERAGE(Table2[1Y Return vs Nifty]))/_xlfn.STDEV.P(Table2[1Y Return vs Nifty])</f>
        <v>0.52871803291393749</v>
      </c>
      <c r="I185">
        <v>5.7716925110980304</v>
      </c>
      <c r="J185">
        <f>(Table2[[#This Row],[1M Return vs Nifty]]-AVERAGE(Table2[1M Return vs Nifty]))/_xlfn.STDEV.P(Table2[1M Return vs Nifty])</f>
        <v>0.11738151178596504</v>
      </c>
      <c r="K185">
        <v>21.0537166623612</v>
      </c>
      <c r="L185">
        <f>(Table2[[#This Row],[6M Return vs Nifty]]-AVERAGE(Table2[6M Return vs Nifty]))/_xlfn.STDEV.P(Table2[6M Return vs Nifty])</f>
        <v>0.28182754738711779</v>
      </c>
      <c r="M185">
        <v>4.7243248893435101</v>
      </c>
      <c r="N185">
        <f>(Table2[[#This Row],[1W Return vs Nifty]]-AVERAGE(Table2[1W Return vs Nifty]))/_xlfn.STDEV.P(Table2[1W Return vs Nifty])</f>
        <v>0.47197932981741919</v>
      </c>
      <c r="O185">
        <v>386.17</v>
      </c>
      <c r="P185">
        <v>371.28775467731202</v>
      </c>
      <c r="Q185">
        <v>322.505569701122</v>
      </c>
      <c r="R185">
        <v>77.638434606112995</v>
      </c>
      <c r="S185" s="2">
        <f>(Table2[[#This Row],[Close Price]]-Table2[[#This Row],[20D EMA]])/Table2[[#This Row],[20D EMA]]</f>
        <v>8.0741642281896592E-2</v>
      </c>
      <c r="T185" s="2">
        <f>(Table2[[#This Row],[Close Price]]-Table2[[#This Row],[50D EMA]])/Table2[[#This Row],[50D EMA]]</f>
        <v>0.12406077157788552</v>
      </c>
      <c r="U185" s="2">
        <f>(Table2[[#This Row],[Close Price]]-Table2[[#This Row],[200D EMA]])/Table2[[#This Row],[200D EMA]]</f>
        <v>0.29408617775740714</v>
      </c>
      <c r="V185">
        <v>1.1120657931256499</v>
      </c>
      <c r="W185">
        <v>409.35</v>
      </c>
      <c r="X185">
        <v>423.5</v>
      </c>
      <c r="Y185">
        <v>393.25</v>
      </c>
      <c r="Z185">
        <v>422.85</v>
      </c>
      <c r="AA185">
        <v>377.05</v>
      </c>
      <c r="AB185">
        <v>422.85</v>
      </c>
      <c r="AC185" s="2">
        <f>(Table2[[#This Row],[Close Price]]/Table2[[#This Row],[Day Low]])-1</f>
        <v>1.9543178209356249E-2</v>
      </c>
      <c r="AD185" s="2">
        <f>(Table2[[#This Row],[Day High]]/Table2[[#This Row],[Close Price]])-1</f>
        <v>1.4735833233497031E-2</v>
      </c>
      <c r="AE185" s="2">
        <f>(Table2[[#This Row],[Close Price]]/Table2[[#This Row],[Current Week Low]])-1</f>
        <v>6.1284170375079494E-2</v>
      </c>
      <c r="AF185" s="2">
        <f>(Table2[[#This Row],[Current Week High]]/Table2[[#This Row],[Close Price]])-1</f>
        <v>1.3178387444590767E-2</v>
      </c>
      <c r="AG185" s="2">
        <f>(Table2[[#This Row],[Close Price]]/Table2[[#This Row],[Current Month Low]])-1</f>
        <v>0.10688237634266007</v>
      </c>
      <c r="AH185" s="2">
        <f>(Table2[[#This Row],[Current Month High]]/Table2[[#This Row],[Close Price]])-1</f>
        <v>1.3178387444590767E-2</v>
      </c>
      <c r="AI185">
        <v>12.088175392356501</v>
      </c>
      <c r="AJ185">
        <v>127.997814804698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0.12</v>
      </c>
      <c r="AM185" t="s">
        <v>10474</v>
      </c>
      <c r="AN185">
        <v>7.63</v>
      </c>
      <c r="AO185" t="s">
        <v>10474</v>
      </c>
      <c r="AP185">
        <v>7.000600261329E-2</v>
      </c>
      <c r="AQ185">
        <f>(Table2[[#This Row],[Sharpe Ratio]]-AVERAGE(Table2[Sharpe Ratio]))/_xlfn.STDEV.P(Table2[Sharpe Ratio])</f>
        <v>0.17506802897091467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1.574974450875354</v>
      </c>
      <c r="AS185">
        <f>_xlfn.RANK.AVG(Table2[[#This Row],[1Y Return vs Nifty Z-Score]],Table2[1Y Return vs Nifty Z-Score])</f>
        <v>141</v>
      </c>
      <c r="AT185">
        <f>_xlfn.RANK.AVG(Table2[[#This Row],[6M Return vs Nifty Z-Score]],Table2[6M Return vs Nifty Z-Score])</f>
        <v>217</v>
      </c>
      <c r="AU185">
        <f>_xlfn.RANK.AVG(Table2[[#This Row],[Sharpe Ratio Z-Score]],Table2[Sharpe Ratio Z-Score])</f>
        <v>276</v>
      </c>
      <c r="AV185">
        <f>(Table2[[#This Row],[Rank 1Y]]+Table2[[#This Row],[Rank 6M]]+Table2[[#This Row],[Rank Sharpe]])/3</f>
        <v>211.33333333333334</v>
      </c>
    </row>
    <row r="186" spans="1:48" x14ac:dyDescent="0.3">
      <c r="A186" t="s">
        <v>257</v>
      </c>
      <c r="B186" t="s">
        <v>258</v>
      </c>
      <c r="C186" t="s">
        <v>10431</v>
      </c>
      <c r="D186" t="s">
        <v>32</v>
      </c>
      <c r="E186">
        <v>104212.71232614</v>
      </c>
      <c r="F186">
        <v>114.89</v>
      </c>
      <c r="G186">
        <v>46.280477923099298</v>
      </c>
      <c r="H186">
        <f>(Table2[[#This Row],[1Y Return vs Nifty]]-AVERAGE(Table2[1Y Return vs Nifty]))/_xlfn.STDEV.P(Table2[1Y Return vs Nifty])</f>
        <v>-1.5082243235214293E-2</v>
      </c>
      <c r="I186">
        <v>-6.8646298192511397</v>
      </c>
      <c r="J186">
        <f>(Table2[[#This Row],[1M Return vs Nifty]]-AVERAGE(Table2[1M Return vs Nifty]))/_xlfn.STDEV.P(Table2[1M Return vs Nifty])</f>
        <v>-0.95034364681225714</v>
      </c>
      <c r="K186">
        <v>14.414584671798201</v>
      </c>
      <c r="L186">
        <f>(Table2[[#This Row],[6M Return vs Nifty]]-AVERAGE(Table2[6M Return vs Nifty]))/_xlfn.STDEV.P(Table2[6M Return vs Nifty])</f>
        <v>9.5014094947267161E-2</v>
      </c>
      <c r="M186">
        <v>-2.1940439173022299</v>
      </c>
      <c r="N186">
        <f>(Table2[[#This Row],[1W Return vs Nifty]]-AVERAGE(Table2[1W Return vs Nifty]))/_xlfn.STDEV.P(Table2[1W Return vs Nifty])</f>
        <v>-0.79640722436559186</v>
      </c>
      <c r="O186">
        <v>118.07</v>
      </c>
      <c r="P186">
        <v>117.56003153770099</v>
      </c>
      <c r="Q186">
        <v>102.65263694686899</v>
      </c>
      <c r="R186">
        <v>32.970853348294902</v>
      </c>
      <c r="S186" s="2">
        <f>(Table2[[#This Row],[Close Price]]-Table2[[#This Row],[20D EMA]])/Table2[[#This Row],[20D EMA]]</f>
        <v>-2.6933175235030006E-2</v>
      </c>
      <c r="T186" s="2">
        <f>(Table2[[#This Row],[Close Price]]-Table2[[#This Row],[50D EMA]])/Table2[[#This Row],[50D EMA]]</f>
        <v>-2.271206891301935E-2</v>
      </c>
      <c r="U186" s="2">
        <f>(Table2[[#This Row],[Close Price]]-Table2[[#This Row],[200D EMA]])/Table2[[#This Row],[200D EMA]]</f>
        <v>0.11921138528048555</v>
      </c>
      <c r="V186">
        <v>0.83581651329575501</v>
      </c>
      <c r="W186">
        <v>114.9</v>
      </c>
      <c r="X186">
        <v>117.25</v>
      </c>
      <c r="Y186">
        <v>114.66</v>
      </c>
      <c r="Z186">
        <v>118.08</v>
      </c>
      <c r="AA186">
        <v>114.66</v>
      </c>
      <c r="AB186">
        <v>120.19</v>
      </c>
      <c r="AC186" s="2">
        <f>(Table2[[#This Row],[Close Price]]/Table2[[#This Row],[Day Low]])-1</f>
        <v>-8.7032201914749585E-5</v>
      </c>
      <c r="AD186" s="2">
        <f>(Table2[[#This Row],[Day High]]/Table2[[#This Row],[Close Price]])-1</f>
        <v>2.0541387414048318E-2</v>
      </c>
      <c r="AE186" s="2">
        <f>(Table2[[#This Row],[Close Price]]/Table2[[#This Row],[Current Week Low]])-1</f>
        <v>2.0059305773592051E-3</v>
      </c>
      <c r="AF186" s="2">
        <f>(Table2[[#This Row],[Current Week High]]/Table2[[#This Row],[Close Price]])-1</f>
        <v>2.7765688919836329E-2</v>
      </c>
      <c r="AG186" s="2">
        <f>(Table2[[#This Row],[Close Price]]/Table2[[#This Row],[Current Month Low]])-1</f>
        <v>2.0059305773592051E-3</v>
      </c>
      <c r="AH186" s="2">
        <f>(Table2[[#This Row],[Current Month High]]/Table2[[#This Row],[Close Price]])-1</f>
        <v>4.6131081904430271E-2</v>
      </c>
      <c r="AI186">
        <v>12.194272782661599</v>
      </c>
      <c r="AJ186">
        <v>79.937353171495602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-0.12</v>
      </c>
      <c r="AM186" t="s">
        <v>10475</v>
      </c>
      <c r="AN186">
        <v>-5.21</v>
      </c>
      <c r="AO186" t="s">
        <v>10475</v>
      </c>
      <c r="AP186">
        <v>0.16361346748251801</v>
      </c>
      <c r="AQ186">
        <f>(Table2[[#This Row],[Sharpe Ratio]]-AVERAGE(Table2[Sharpe Ratio]))/_xlfn.STDEV.P(Table2[Sharpe Ratio])</f>
        <v>1.2304261087211454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-0.43639291074465064</v>
      </c>
      <c r="AS186">
        <f>_xlfn.RANK.AVG(Table2[[#This Row],[1Y Return vs Nifty Z-Score]],Table2[1Y Return vs Nifty Z-Score])</f>
        <v>277</v>
      </c>
      <c r="AT186">
        <f>_xlfn.RANK.AVG(Table2[[#This Row],[6M Return vs Nifty Z-Score]],Table2[6M Return vs Nifty Z-Score])</f>
        <v>275</v>
      </c>
      <c r="AU186">
        <f>_xlfn.RANK.AVG(Table2[[#This Row],[Sharpe Ratio Z-Score]],Table2[Sharpe Ratio Z-Score])</f>
        <v>83</v>
      </c>
      <c r="AV186">
        <f>(Table2[[#This Row],[Rank 1Y]]+Table2[[#This Row],[Rank 6M]]+Table2[[#This Row],[Rank Sharpe]])/3</f>
        <v>211.66666666666666</v>
      </c>
    </row>
    <row r="187" spans="1:48" x14ac:dyDescent="0.3">
      <c r="A187" t="s">
        <v>1003</v>
      </c>
      <c r="B187" t="s">
        <v>1004</v>
      </c>
      <c r="C187" t="s">
        <v>10430</v>
      </c>
      <c r="D187" t="s">
        <v>297</v>
      </c>
      <c r="E187">
        <v>13202.15667955</v>
      </c>
      <c r="F187">
        <v>944.5</v>
      </c>
      <c r="G187">
        <v>177.48001827024501</v>
      </c>
      <c r="H187">
        <f>(Table2[[#This Row],[1Y Return vs Nifty]]-AVERAGE(Table2[1Y Return vs Nifty]))/_xlfn.STDEV.P(Table2[1Y Return vs Nifty])</f>
        <v>1.4862256760244315</v>
      </c>
      <c r="I187">
        <v>-4.7876761882530801</v>
      </c>
      <c r="J187">
        <f>(Table2[[#This Row],[1M Return vs Nifty]]-AVERAGE(Table2[1M Return vs Nifty]))/_xlfn.STDEV.P(Table2[1M Return vs Nifty])</f>
        <v>-0.77484830987134845</v>
      </c>
      <c r="K187">
        <v>5.1331703579229098</v>
      </c>
      <c r="L187">
        <f>(Table2[[#This Row],[6M Return vs Nifty]]-AVERAGE(Table2[6M Return vs Nifty]))/_xlfn.STDEV.P(Table2[6M Return vs Nifty])</f>
        <v>-0.16614851696710395</v>
      </c>
      <c r="M187">
        <v>-2.6767377720833299</v>
      </c>
      <c r="N187">
        <f>(Table2[[#This Row],[1W Return vs Nifty]]-AVERAGE(Table2[1W Return vs Nifty]))/_xlfn.STDEV.P(Table2[1W Return vs Nifty])</f>
        <v>-0.88490241915818502</v>
      </c>
      <c r="O187">
        <v>960.52</v>
      </c>
      <c r="P187">
        <v>926.45810082760704</v>
      </c>
      <c r="Q187">
        <v>762.27600499680705</v>
      </c>
      <c r="R187">
        <v>40.393573389913897</v>
      </c>
      <c r="S187" s="2">
        <f>(Table2[[#This Row],[Close Price]]-Table2[[#This Row],[20D EMA]])/Table2[[#This Row],[20D EMA]]</f>
        <v>-1.6678465831008186E-2</v>
      </c>
      <c r="T187" s="2">
        <f>(Table2[[#This Row],[Close Price]]-Table2[[#This Row],[50D EMA]])/Table2[[#This Row],[50D EMA]]</f>
        <v>1.9474058412653622E-2</v>
      </c>
      <c r="U187" s="2">
        <f>(Table2[[#This Row],[Close Price]]-Table2[[#This Row],[200D EMA]])/Table2[[#This Row],[200D EMA]]</f>
        <v>0.23905251353668969</v>
      </c>
      <c r="V187">
        <v>0.61810492652384896</v>
      </c>
      <c r="W187">
        <v>941.7</v>
      </c>
      <c r="X187">
        <v>959</v>
      </c>
      <c r="Y187">
        <v>931</v>
      </c>
      <c r="Z187">
        <v>954.85</v>
      </c>
      <c r="AA187">
        <v>931</v>
      </c>
      <c r="AB187">
        <v>1035</v>
      </c>
      <c r="AC187" s="2">
        <f>(Table2[[#This Row],[Close Price]]/Table2[[#This Row],[Day Low]])-1</f>
        <v>2.9733460762451092E-3</v>
      </c>
      <c r="AD187" s="2">
        <f>(Table2[[#This Row],[Day High]]/Table2[[#This Row],[Close Price]])-1</f>
        <v>1.5352038115405087E-2</v>
      </c>
      <c r="AE187" s="2">
        <f>(Table2[[#This Row],[Close Price]]/Table2[[#This Row],[Current Week Low]])-1</f>
        <v>1.4500537056927998E-2</v>
      </c>
      <c r="AF187" s="2">
        <f>(Table2[[#This Row],[Current Week High]]/Table2[[#This Row],[Close Price]])-1</f>
        <v>1.0958178930651208E-2</v>
      </c>
      <c r="AG187" s="2">
        <f>(Table2[[#This Row],[Close Price]]/Table2[[#This Row],[Current Month Low]])-1</f>
        <v>1.4500537056927998E-2</v>
      </c>
      <c r="AH187" s="2">
        <f>(Table2[[#This Row],[Current Month High]]/Table2[[#This Row],[Close Price]])-1</f>
        <v>9.5817893065113902E-2</v>
      </c>
      <c r="AI187">
        <v>12.027527792482701</v>
      </c>
      <c r="AJ187">
        <v>212.20560284274001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0.14000000000000001</v>
      </c>
      <c r="AM187" t="s">
        <v>10474</v>
      </c>
      <c r="AN187">
        <v>-0.61</v>
      </c>
      <c r="AO187" t="s">
        <v>10475</v>
      </c>
      <c r="AP187">
        <v>9.5858971266880005E-2</v>
      </c>
      <c r="AQ187">
        <f>(Table2[[#This Row],[Sharpe Ratio]]-AVERAGE(Table2[Sharpe Ratio]))/_xlfn.STDEV.P(Table2[Sharpe Ratio])</f>
        <v>0.46654199840500082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0.12686842843279489</v>
      </c>
      <c r="AS187">
        <f>_xlfn.RANK.AVG(Table2[[#This Row],[1Y Return vs Nifty Z-Score]],Table2[1Y Return vs Nifty Z-Score])</f>
        <v>50</v>
      </c>
      <c r="AT187">
        <f>_xlfn.RANK.AVG(Table2[[#This Row],[6M Return vs Nifty Z-Score]],Table2[6M Return vs Nifty Z-Score])</f>
        <v>362</v>
      </c>
      <c r="AU187">
        <f>_xlfn.RANK.AVG(Table2[[#This Row],[Sharpe Ratio Z-Score]],Table2[Sharpe Ratio Z-Score])</f>
        <v>228</v>
      </c>
      <c r="AV187">
        <f>(Table2[[#This Row],[Rank 1Y]]+Table2[[#This Row],[Rank 6M]]+Table2[[#This Row],[Rank Sharpe]])/3</f>
        <v>213.33333333333334</v>
      </c>
    </row>
    <row r="188" spans="1:48" x14ac:dyDescent="0.3">
      <c r="A188" t="s">
        <v>1123</v>
      </c>
      <c r="B188" t="s">
        <v>1124</v>
      </c>
      <c r="C188" t="s">
        <v>10441</v>
      </c>
      <c r="D188" t="s">
        <v>83</v>
      </c>
      <c r="E188">
        <v>10750.736718579999</v>
      </c>
      <c r="F188">
        <v>222.38</v>
      </c>
      <c r="G188">
        <v>61.063481070199899</v>
      </c>
      <c r="H188">
        <f>(Table2[[#This Row],[1Y Return vs Nifty]]-AVERAGE(Table2[1Y Return vs Nifty]))/_xlfn.STDEV.P(Table2[1Y Return vs Nifty])</f>
        <v>0.15407871294236755</v>
      </c>
      <c r="I188">
        <v>10.9751616559853</v>
      </c>
      <c r="J188">
        <f>(Table2[[#This Row],[1M Return vs Nifty]]-AVERAGE(Table2[1M Return vs Nifty]))/_xlfn.STDEV.P(Table2[1M Return vs Nifty])</f>
        <v>0.55705650366567872</v>
      </c>
      <c r="K188">
        <v>29.269469200441101</v>
      </c>
      <c r="L188">
        <f>(Table2[[#This Row],[6M Return vs Nifty]]-AVERAGE(Table2[6M Return vs Nifty]))/_xlfn.STDEV.P(Table2[6M Return vs Nifty])</f>
        <v>0.51300431841860017</v>
      </c>
      <c r="M188">
        <v>5.7335122441133599</v>
      </c>
      <c r="N188">
        <f>(Table2[[#This Row],[1W Return vs Nifty]]-AVERAGE(Table2[1W Return vs Nifty]))/_xlfn.STDEV.P(Table2[1W Return vs Nifty])</f>
        <v>0.65699977426264733</v>
      </c>
      <c r="O188">
        <v>212.18</v>
      </c>
      <c r="P188">
        <v>206.43277504460201</v>
      </c>
      <c r="Q188">
        <v>179.70929729640801</v>
      </c>
      <c r="R188">
        <v>64.438689999293203</v>
      </c>
      <c r="S188" s="2">
        <f>(Table2[[#This Row],[Close Price]]-Table2[[#This Row],[20D EMA]])/Table2[[#This Row],[20D EMA]]</f>
        <v>4.8072391365821414E-2</v>
      </c>
      <c r="T188" s="2">
        <f>(Table2[[#This Row],[Close Price]]-Table2[[#This Row],[50D EMA]])/Table2[[#This Row],[50D EMA]]</f>
        <v>7.7251419751308462E-2</v>
      </c>
      <c r="U188" s="2">
        <f>(Table2[[#This Row],[Close Price]]-Table2[[#This Row],[200D EMA]])/Table2[[#This Row],[200D EMA]]</f>
        <v>0.23744293336817179</v>
      </c>
      <c r="V188">
        <v>2.0501955934460798</v>
      </c>
      <c r="W188">
        <v>223.11</v>
      </c>
      <c r="X188">
        <v>235</v>
      </c>
      <c r="Y188">
        <v>221.4</v>
      </c>
      <c r="Z188">
        <v>228.45</v>
      </c>
      <c r="AA188">
        <v>209.51</v>
      </c>
      <c r="AB188">
        <v>238</v>
      </c>
      <c r="AC188" s="2">
        <f>(Table2[[#This Row],[Close Price]]/Table2[[#This Row],[Day Low]])-1</f>
        <v>-3.2719286450630936E-3</v>
      </c>
      <c r="AD188" s="2">
        <f>(Table2[[#This Row],[Day High]]/Table2[[#This Row],[Close Price]])-1</f>
        <v>5.674970770752763E-2</v>
      </c>
      <c r="AE188" s="2">
        <f>(Table2[[#This Row],[Close Price]]/Table2[[#This Row],[Current Week Low]])-1</f>
        <v>4.4263775971091768E-3</v>
      </c>
      <c r="AF188" s="2">
        <f>(Table2[[#This Row],[Current Week High]]/Table2[[#This Row],[Close Price]])-1</f>
        <v>2.7295620109722085E-2</v>
      </c>
      <c r="AG188" s="2">
        <f>(Table2[[#This Row],[Close Price]]/Table2[[#This Row],[Current Month Low]])-1</f>
        <v>6.1429048732757341E-2</v>
      </c>
      <c r="AH188" s="2">
        <f>(Table2[[#This Row],[Current Month High]]/Table2[[#This Row],[Close Price]])-1</f>
        <v>7.0240129508049254E-2</v>
      </c>
      <c r="AI188">
        <v>7.0240129508049201</v>
      </c>
      <c r="AJ188">
        <v>92.453483340545205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-0.02</v>
      </c>
      <c r="AM188" t="s">
        <v>10475</v>
      </c>
      <c r="AN188">
        <v>11.17</v>
      </c>
      <c r="AO188" t="s">
        <v>10474</v>
      </c>
      <c r="AP188">
        <v>6.9877430347273006E-2</v>
      </c>
      <c r="AQ188">
        <f>(Table2[[#This Row],[Sharpe Ratio]]-AVERAGE(Table2[Sharpe Ratio]))/_xlfn.STDEV.P(Table2[Sharpe Ratio])</f>
        <v>0.17361846744329087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2.0547577767325844</v>
      </c>
      <c r="AS188">
        <f>_xlfn.RANK.AVG(Table2[[#This Row],[1Y Return vs Nifty Z-Score]],Table2[1Y Return vs Nifty Z-Score])</f>
        <v>221</v>
      </c>
      <c r="AT188">
        <f>_xlfn.RANK.AVG(Table2[[#This Row],[6M Return vs Nifty Z-Score]],Table2[6M Return vs Nifty Z-Score])</f>
        <v>153</v>
      </c>
      <c r="AU188">
        <f>_xlfn.RANK.AVG(Table2[[#This Row],[Sharpe Ratio Z-Score]],Table2[Sharpe Ratio Z-Score])</f>
        <v>278</v>
      </c>
      <c r="AV188">
        <f>(Table2[[#This Row],[Rank 1Y]]+Table2[[#This Row],[Rank 6M]]+Table2[[#This Row],[Rank Sharpe]])/3</f>
        <v>217.33333333333334</v>
      </c>
    </row>
    <row r="189" spans="1:48" x14ac:dyDescent="0.3">
      <c r="A189" t="s">
        <v>652</v>
      </c>
      <c r="B189" t="s">
        <v>653</v>
      </c>
      <c r="C189" t="s">
        <v>10436</v>
      </c>
      <c r="D189" t="s">
        <v>214</v>
      </c>
      <c r="E189">
        <v>27703.371199659901</v>
      </c>
      <c r="F189">
        <v>4334.2</v>
      </c>
      <c r="G189">
        <v>146.66143293730701</v>
      </c>
      <c r="H189">
        <f>(Table2[[#This Row],[1Y Return vs Nifty]]-AVERAGE(Table2[1Y Return vs Nifty]))/_xlfn.STDEV.P(Table2[1Y Return vs Nifty])</f>
        <v>1.1335705821247404</v>
      </c>
      <c r="I189">
        <v>20.469567928232099</v>
      </c>
      <c r="J189">
        <f>(Table2[[#This Row],[1M Return vs Nifty]]-AVERAGE(Table2[1M Return vs Nifty]))/_xlfn.STDEV.P(Table2[1M Return vs Nifty])</f>
        <v>1.3593007150596237</v>
      </c>
      <c r="K189">
        <v>56.779402870916201</v>
      </c>
      <c r="L189">
        <f>(Table2[[#This Row],[6M Return vs Nifty]]-AVERAGE(Table2[6M Return vs Nifty]))/_xlfn.STDEV.P(Table2[6M Return vs Nifty])</f>
        <v>1.2870852815140392</v>
      </c>
      <c r="M189">
        <v>8.5477353948767494</v>
      </c>
      <c r="N189">
        <f>(Table2[[#This Row],[1W Return vs Nifty]]-AVERAGE(Table2[1W Return vs Nifty]))/_xlfn.STDEV.P(Table2[1W Return vs Nifty])</f>
        <v>1.1729483894145269</v>
      </c>
      <c r="O189">
        <v>3866.04</v>
      </c>
      <c r="P189">
        <v>3480.1937062586799</v>
      </c>
      <c r="Q189">
        <v>2758.6699817563299</v>
      </c>
      <c r="R189">
        <v>81.406106599016098</v>
      </c>
      <c r="S189" s="2">
        <f>(Table2[[#This Row],[Close Price]]-Table2[[#This Row],[20D EMA]])/Table2[[#This Row],[20D EMA]]</f>
        <v>0.12109548788941653</v>
      </c>
      <c r="T189" s="2">
        <f>(Table2[[#This Row],[Close Price]]-Table2[[#This Row],[50D EMA]])/Table2[[#This Row],[50D EMA]]</f>
        <v>0.24539044829760473</v>
      </c>
      <c r="U189" s="2">
        <f>(Table2[[#This Row],[Close Price]]-Table2[[#This Row],[200D EMA]])/Table2[[#This Row],[200D EMA]]</f>
        <v>0.5711194266305808</v>
      </c>
      <c r="V189">
        <v>0.99177433226914702</v>
      </c>
      <c r="W189">
        <v>4170.1499999999996</v>
      </c>
      <c r="X189">
        <v>4434.3500000000004</v>
      </c>
      <c r="Y189">
        <v>4251.6000000000004</v>
      </c>
      <c r="Z189">
        <v>4574.1499999999996</v>
      </c>
      <c r="AA189">
        <v>3870</v>
      </c>
      <c r="AB189">
        <v>4574.1499999999996</v>
      </c>
      <c r="AC189" s="2">
        <f>(Table2[[#This Row],[Close Price]]/Table2[[#This Row],[Day Low]])-1</f>
        <v>3.9339112501948437E-2</v>
      </c>
      <c r="AD189" s="2">
        <f>(Table2[[#This Row],[Day High]]/Table2[[#This Row],[Close Price]])-1</f>
        <v>2.3106917078123068E-2</v>
      </c>
      <c r="AE189" s="2">
        <f>(Table2[[#This Row],[Close Price]]/Table2[[#This Row],[Current Week Low]])-1</f>
        <v>1.9427980054567584E-2</v>
      </c>
      <c r="AF189" s="2">
        <f>(Table2[[#This Row],[Current Week High]]/Table2[[#This Row],[Close Price]])-1</f>
        <v>5.5362004522172548E-2</v>
      </c>
      <c r="AG189" s="2">
        <f>(Table2[[#This Row],[Close Price]]/Table2[[#This Row],[Current Month Low]])-1</f>
        <v>0.11994832041343662</v>
      </c>
      <c r="AH189" s="2">
        <f>(Table2[[#This Row],[Current Month High]]/Table2[[#This Row],[Close Price]])-1</f>
        <v>5.5362004522172548E-2</v>
      </c>
      <c r="AI189">
        <v>5.5362004522172503</v>
      </c>
      <c r="AJ189">
        <v>178.377597225344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0.52</v>
      </c>
      <c r="AM189" t="s">
        <v>10474</v>
      </c>
      <c r="AN189">
        <v>14.36</v>
      </c>
      <c r="AO189" t="s">
        <v>10474</v>
      </c>
      <c r="AQ189">
        <f>(Table2[[#This Row],[Sharpe Ratio]]-AVERAGE(Table2[Sharpe Ratio]))/_xlfn.STDEV.P(Table2[Sharpe Ratio])</f>
        <v>-0.61420022642052829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4.3387047416924025</v>
      </c>
      <c r="AS189">
        <f>_xlfn.RANK.AVG(Table2[[#This Row],[1Y Return vs Nifty Z-Score]],Table2[1Y Return vs Nifty Z-Score])</f>
        <v>76</v>
      </c>
      <c r="AT189">
        <f>_xlfn.RANK.AVG(Table2[[#This Row],[6M Return vs Nifty Z-Score]],Table2[6M Return vs Nifty Z-Score])</f>
        <v>68</v>
      </c>
      <c r="AU189">
        <f>_xlfn.RANK.AVG(Table2[[#This Row],[Sharpe Ratio Z-Score]],Table2[Sharpe Ratio Z-Score])</f>
        <v>519.5</v>
      </c>
      <c r="AV189">
        <f>(Table2[[#This Row],[Rank 1Y]]+Table2[[#This Row],[Rank 6M]]+Table2[[#This Row],[Rank Sharpe]])/3</f>
        <v>221.16666666666666</v>
      </c>
    </row>
    <row r="190" spans="1:48" x14ac:dyDescent="0.3">
      <c r="A190" t="s">
        <v>1336</v>
      </c>
      <c r="B190" t="s">
        <v>1337</v>
      </c>
      <c r="C190" t="s">
        <v>629</v>
      </c>
      <c r="D190" t="s">
        <v>629</v>
      </c>
      <c r="E190">
        <v>8124.1890267999997</v>
      </c>
      <c r="F190">
        <v>410.2</v>
      </c>
      <c r="G190">
        <v>71.206361908914701</v>
      </c>
      <c r="H190">
        <f>(Table2[[#This Row],[1Y Return vs Nifty]]-AVERAGE(Table2[1Y Return vs Nifty]))/_xlfn.STDEV.P(Table2[1Y Return vs Nifty])</f>
        <v>0.27014304736745937</v>
      </c>
      <c r="I190">
        <v>9.6731279868732098</v>
      </c>
      <c r="J190">
        <f>(Table2[[#This Row],[1M Return vs Nifty]]-AVERAGE(Table2[1M Return vs Nifty]))/_xlfn.STDEV.P(Table2[1M Return vs Nifty])</f>
        <v>0.4470392004101264</v>
      </c>
      <c r="K190">
        <v>28.202812472423901</v>
      </c>
      <c r="L190">
        <f>(Table2[[#This Row],[6M Return vs Nifty]]-AVERAGE(Table2[6M Return vs Nifty]))/_xlfn.STDEV.P(Table2[6M Return vs Nifty])</f>
        <v>0.48299048133683575</v>
      </c>
      <c r="M190">
        <v>4.2581517223776197</v>
      </c>
      <c r="N190">
        <f>(Table2[[#This Row],[1W Return vs Nifty]]-AVERAGE(Table2[1W Return vs Nifty]))/_xlfn.STDEV.P(Table2[1W Return vs Nifty])</f>
        <v>0.38651297301775567</v>
      </c>
      <c r="O190">
        <v>393.33</v>
      </c>
      <c r="P190">
        <v>377.25246806128098</v>
      </c>
      <c r="Q190">
        <v>319.74095809853299</v>
      </c>
      <c r="R190">
        <v>58.099215705789497</v>
      </c>
      <c r="S190" s="2">
        <f>(Table2[[#This Row],[Close Price]]-Table2[[#This Row],[20D EMA]])/Table2[[#This Row],[20D EMA]]</f>
        <v>4.2890193984694798E-2</v>
      </c>
      <c r="T190" s="2">
        <f>(Table2[[#This Row],[Close Price]]-Table2[[#This Row],[50D EMA]])/Table2[[#This Row],[50D EMA]]</f>
        <v>8.7335497387301397E-2</v>
      </c>
      <c r="U190" s="2">
        <f>(Table2[[#This Row],[Close Price]]-Table2[[#This Row],[200D EMA]])/Table2[[#This Row],[200D EMA]]</f>
        <v>0.28291352612257664</v>
      </c>
      <c r="V190">
        <v>2.4400455669780299</v>
      </c>
      <c r="W190">
        <v>414</v>
      </c>
      <c r="X190">
        <v>429</v>
      </c>
      <c r="Y190">
        <v>405.1</v>
      </c>
      <c r="Z190">
        <v>421.45</v>
      </c>
      <c r="AA190">
        <v>389.65</v>
      </c>
      <c r="AB190">
        <v>450.65</v>
      </c>
      <c r="AC190" s="2">
        <f>(Table2[[#This Row],[Close Price]]/Table2[[#This Row],[Day Low]])-1</f>
        <v>-9.1787439613526534E-3</v>
      </c>
      <c r="AD190" s="2">
        <f>(Table2[[#This Row],[Day High]]/Table2[[#This Row],[Close Price]])-1</f>
        <v>4.583130180399797E-2</v>
      </c>
      <c r="AE190" s="2">
        <f>(Table2[[#This Row],[Close Price]]/Table2[[#This Row],[Current Week Low]])-1</f>
        <v>1.258948407800542E-2</v>
      </c>
      <c r="AF190" s="2">
        <f>(Table2[[#This Row],[Current Week High]]/Table2[[#This Row],[Close Price]])-1</f>
        <v>2.7425646026328687E-2</v>
      </c>
      <c r="AG190" s="2">
        <f>(Table2[[#This Row],[Close Price]]/Table2[[#This Row],[Current Month Low]])-1</f>
        <v>5.2739638136789502E-2</v>
      </c>
      <c r="AH190" s="2">
        <f>(Table2[[#This Row],[Current Month High]]/Table2[[#This Row],[Close Price]])-1</f>
        <v>9.8610433934666064E-2</v>
      </c>
      <c r="AI190">
        <v>9.8610433934666002</v>
      </c>
      <c r="AJ190">
        <v>104.99750124937501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-0.01</v>
      </c>
      <c r="AM190" t="s">
        <v>10475</v>
      </c>
      <c r="AN190">
        <v>12.55</v>
      </c>
      <c r="AO190" t="s">
        <v>10474</v>
      </c>
      <c r="AP190">
        <v>6.2025217369831999E-2</v>
      </c>
      <c r="AQ190">
        <f>(Table2[[#This Row],[Sharpe Ratio]]-AVERAGE(Table2[Sharpe Ratio]))/_xlfn.STDEV.P(Table2[Sharpe Ratio])</f>
        <v>8.5090309766560832E-2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1.6717760118987381</v>
      </c>
      <c r="AS190">
        <f>_xlfn.RANK.AVG(Table2[[#This Row],[1Y Return vs Nifty Z-Score]],Table2[1Y Return vs Nifty Z-Score])</f>
        <v>196</v>
      </c>
      <c r="AT190">
        <f>_xlfn.RANK.AVG(Table2[[#This Row],[6M Return vs Nifty Z-Score]],Table2[6M Return vs Nifty Z-Score])</f>
        <v>158</v>
      </c>
      <c r="AU190">
        <f>_xlfn.RANK.AVG(Table2[[#This Row],[Sharpe Ratio Z-Score]],Table2[Sharpe Ratio Z-Score])</f>
        <v>310</v>
      </c>
      <c r="AV190">
        <f>(Table2[[#This Row],[Rank 1Y]]+Table2[[#This Row],[Rank 6M]]+Table2[[#This Row],[Rank Sharpe]])/3</f>
        <v>221.33333333333334</v>
      </c>
    </row>
    <row r="191" spans="1:48" x14ac:dyDescent="0.3">
      <c r="A191" t="s">
        <v>1517</v>
      </c>
      <c r="B191" t="s">
        <v>1518</v>
      </c>
      <c r="C191" t="s">
        <v>10445</v>
      </c>
      <c r="D191" t="s">
        <v>242</v>
      </c>
      <c r="E191">
        <v>6325.3883031300002</v>
      </c>
      <c r="F191">
        <v>1522.35</v>
      </c>
      <c r="G191">
        <v>22.7546159427208</v>
      </c>
      <c r="H191">
        <f>(Table2[[#This Row],[1Y Return vs Nifty]]-AVERAGE(Table2[1Y Return vs Nifty]))/_xlfn.STDEV.P(Table2[1Y Return vs Nifty])</f>
        <v>-0.28428717188891467</v>
      </c>
      <c r="I191">
        <v>8.2021756128375696</v>
      </c>
      <c r="J191">
        <f>(Table2[[#This Row],[1M Return vs Nifty]]-AVERAGE(Table2[1M Return vs Nifty]))/_xlfn.STDEV.P(Table2[1M Return vs Nifty])</f>
        <v>0.32274885581472729</v>
      </c>
      <c r="K191">
        <v>35.9899287084082</v>
      </c>
      <c r="L191">
        <f>(Table2[[#This Row],[6M Return vs Nifty]]-AVERAGE(Table2[6M Return vs Nifty]))/_xlfn.STDEV.P(Table2[6M Return vs Nifty])</f>
        <v>0.70210618360972876</v>
      </c>
      <c r="M191">
        <v>12.5771415624237</v>
      </c>
      <c r="N191">
        <f>(Table2[[#This Row],[1W Return vs Nifty]]-AVERAGE(Table2[1W Return vs Nifty]))/_xlfn.STDEV.P(Table2[1W Return vs Nifty])</f>
        <v>1.9116838843117063</v>
      </c>
      <c r="O191">
        <v>1414.91</v>
      </c>
      <c r="P191">
        <v>1337.2990462247601</v>
      </c>
      <c r="Q191">
        <v>1173.22314909898</v>
      </c>
      <c r="R191">
        <v>68.700388990874899</v>
      </c>
      <c r="S191" s="2">
        <f>(Table2[[#This Row],[Close Price]]-Table2[[#This Row],[20D EMA]])/Table2[[#This Row],[20D EMA]]</f>
        <v>7.5934158356361761E-2</v>
      </c>
      <c r="T191" s="2">
        <f>(Table2[[#This Row],[Close Price]]-Table2[[#This Row],[50D EMA]])/Table2[[#This Row],[50D EMA]]</f>
        <v>0.13837664380128351</v>
      </c>
      <c r="U191" s="2">
        <f>(Table2[[#This Row],[Close Price]]-Table2[[#This Row],[200D EMA]])/Table2[[#This Row],[200D EMA]]</f>
        <v>0.29757923816040005</v>
      </c>
      <c r="V191">
        <v>1.5608753702423599</v>
      </c>
      <c r="W191">
        <v>1488.55</v>
      </c>
      <c r="X191">
        <v>1537.5</v>
      </c>
      <c r="Y191">
        <v>1499</v>
      </c>
      <c r="Z191">
        <v>1552</v>
      </c>
      <c r="AA191">
        <v>1341</v>
      </c>
      <c r="AB191">
        <v>1584</v>
      </c>
      <c r="AC191" s="2">
        <f>(Table2[[#This Row],[Close Price]]/Table2[[#This Row],[Day Low]])-1</f>
        <v>2.2706660844445947E-2</v>
      </c>
      <c r="AD191" s="2">
        <f>(Table2[[#This Row],[Day High]]/Table2[[#This Row],[Close Price]])-1</f>
        <v>9.95171938121997E-3</v>
      </c>
      <c r="AE191" s="2">
        <f>(Table2[[#This Row],[Close Price]]/Table2[[#This Row],[Current Week Low]])-1</f>
        <v>1.5577051367578365E-2</v>
      </c>
      <c r="AF191" s="2">
        <f>(Table2[[#This Row],[Current Week High]]/Table2[[#This Row],[Close Price]])-1</f>
        <v>1.9476467303839451E-2</v>
      </c>
      <c r="AG191" s="2">
        <f>(Table2[[#This Row],[Close Price]]/Table2[[#This Row],[Current Month Low]])-1</f>
        <v>0.13523489932885902</v>
      </c>
      <c r="AH191" s="2">
        <f>(Table2[[#This Row],[Current Month High]]/Table2[[#This Row],[Close Price]])-1</f>
        <v>4.0496600650310466E-2</v>
      </c>
      <c r="AI191">
        <v>4.0496600650310404</v>
      </c>
      <c r="AJ191">
        <v>76.596485122672703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7.0000000000000007E-2</v>
      </c>
      <c r="AM191" t="s">
        <v>10474</v>
      </c>
      <c r="AN191">
        <v>8.0399999999999991</v>
      </c>
      <c r="AO191" t="s">
        <v>10474</v>
      </c>
      <c r="AP191">
        <v>0.11851502494449601</v>
      </c>
      <c r="AQ191">
        <f>(Table2[[#This Row],[Sharpe Ratio]]-AVERAGE(Table2[Sharpe Ratio]))/_xlfn.STDEV.P(Table2[Sharpe Ratio])</f>
        <v>0.72197300849944357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3.3742247603466913</v>
      </c>
      <c r="AS191">
        <f>_xlfn.RANK.AVG(Table2[[#This Row],[1Y Return vs Nifty Z-Score]],Table2[1Y Return vs Nifty Z-Score])</f>
        <v>378</v>
      </c>
      <c r="AT191">
        <f>_xlfn.RANK.AVG(Table2[[#This Row],[6M Return vs Nifty Z-Score]],Table2[6M Return vs Nifty Z-Score])</f>
        <v>120</v>
      </c>
      <c r="AU191">
        <f>_xlfn.RANK.AVG(Table2[[#This Row],[Sharpe Ratio Z-Score]],Table2[Sharpe Ratio Z-Score])</f>
        <v>169</v>
      </c>
      <c r="AV191">
        <f>(Table2[[#This Row],[Rank 1Y]]+Table2[[#This Row],[Rank 6M]]+Table2[[#This Row],[Rank Sharpe]])/3</f>
        <v>222.33333333333334</v>
      </c>
    </row>
    <row r="192" spans="1:48" x14ac:dyDescent="0.3">
      <c r="A192" t="s">
        <v>270</v>
      </c>
      <c r="B192" t="s">
        <v>271</v>
      </c>
      <c r="C192" t="s">
        <v>10436</v>
      </c>
      <c r="D192" t="s">
        <v>214</v>
      </c>
      <c r="E192">
        <v>98435.551571100004</v>
      </c>
      <c r="F192">
        <v>6546.6</v>
      </c>
      <c r="G192">
        <v>58.812835741086197</v>
      </c>
      <c r="H192">
        <f>(Table2[[#This Row],[1Y Return vs Nifty]]-AVERAGE(Table2[1Y Return vs Nifty]))/_xlfn.STDEV.P(Table2[1Y Return vs Nifty])</f>
        <v>0.12832472289710714</v>
      </c>
      <c r="I192">
        <v>-8.3584137627052701</v>
      </c>
      <c r="J192">
        <f>(Table2[[#This Row],[1M Return vs Nifty]]-AVERAGE(Table2[1M Return vs Nifty]))/_xlfn.STDEV.P(Table2[1M Return vs Nifty])</f>
        <v>-1.0765631793819022</v>
      </c>
      <c r="K192">
        <v>9.39872307980953</v>
      </c>
      <c r="L192">
        <f>(Table2[[#This Row],[6M Return vs Nifty]]-AVERAGE(Table2[6M Return vs Nifty]))/_xlfn.STDEV.P(Table2[6M Return vs Nifty])</f>
        <v>-4.6123394455227569E-2</v>
      </c>
      <c r="M192">
        <v>-2.7242537818793502</v>
      </c>
      <c r="N192">
        <f>(Table2[[#This Row],[1W Return vs Nifty]]-AVERAGE(Table2[1W Return vs Nifty]))/_xlfn.STDEV.P(Table2[1W Return vs Nifty])</f>
        <v>-0.89361381769996351</v>
      </c>
      <c r="O192">
        <v>6796.58</v>
      </c>
      <c r="P192">
        <v>6518.5072690145398</v>
      </c>
      <c r="Q192">
        <v>5469.10774508745</v>
      </c>
      <c r="R192">
        <v>28.634086627859801</v>
      </c>
      <c r="S192" s="2">
        <f>(Table2[[#This Row],[Close Price]]-Table2[[#This Row],[20D EMA]])/Table2[[#This Row],[20D EMA]]</f>
        <v>-3.6780263014633767E-2</v>
      </c>
      <c r="T192" s="2">
        <f>(Table2[[#This Row],[Close Price]]-Table2[[#This Row],[50D EMA]])/Table2[[#This Row],[50D EMA]]</f>
        <v>4.3096877591896239E-3</v>
      </c>
      <c r="U192" s="2">
        <f>(Table2[[#This Row],[Close Price]]-Table2[[#This Row],[200D EMA]])/Table2[[#This Row],[200D EMA]]</f>
        <v>0.19701426725052049</v>
      </c>
      <c r="V192">
        <v>1.9786447946394601</v>
      </c>
      <c r="W192">
        <v>6415.7</v>
      </c>
      <c r="X192">
        <v>6592</v>
      </c>
      <c r="Y192">
        <v>6535</v>
      </c>
      <c r="Z192">
        <v>6675</v>
      </c>
      <c r="AA192">
        <v>6535</v>
      </c>
      <c r="AB192">
        <v>6786</v>
      </c>
      <c r="AC192" s="2">
        <f>(Table2[[#This Row],[Close Price]]/Table2[[#This Row],[Day Low]])-1</f>
        <v>2.0403073709805764E-2</v>
      </c>
      <c r="AD192" s="2">
        <f>(Table2[[#This Row],[Day High]]/Table2[[#This Row],[Close Price]])-1</f>
        <v>6.9348975040477434E-3</v>
      </c>
      <c r="AE192" s="2">
        <f>(Table2[[#This Row],[Close Price]]/Table2[[#This Row],[Current Week Low]])-1</f>
        <v>1.7750573833206218E-3</v>
      </c>
      <c r="AF192" s="2">
        <f>(Table2[[#This Row],[Current Week High]]/Table2[[#This Row],[Close Price]])-1</f>
        <v>1.9613234350655206E-2</v>
      </c>
      <c r="AG192" s="2">
        <f>(Table2[[#This Row],[Close Price]]/Table2[[#This Row],[Current Month Low]])-1</f>
        <v>1.7750573833206218E-3</v>
      </c>
      <c r="AH192" s="2">
        <f>(Table2[[#This Row],[Current Month High]]/Table2[[#This Row],[Close Price]])-1</f>
        <v>3.6568600494913284E-2</v>
      </c>
      <c r="AI192">
        <v>11.988665872361199</v>
      </c>
      <c r="AJ192">
        <v>86.696325448089993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10474</v>
      </c>
      <c r="AN192">
        <v>-5.89</v>
      </c>
      <c r="AO192" t="s">
        <v>10475</v>
      </c>
      <c r="AP192">
        <v>0.14547611888841699</v>
      </c>
      <c r="AQ192">
        <f>(Table2[[#This Row],[Sharpe Ratio]]-AVERAGE(Table2[Sharpe Ratio]))/_xlfn.STDEV.P(Table2[Sharpe Ratio])</f>
        <v>1.0259403082481595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-0.8620353603918266</v>
      </c>
      <c r="AS192">
        <f>_xlfn.RANK.AVG(Table2[[#This Row],[1Y Return vs Nifty Z-Score]],Table2[1Y Return vs Nifty Z-Score])</f>
        <v>231</v>
      </c>
      <c r="AT192">
        <f>_xlfn.RANK.AVG(Table2[[#This Row],[6M Return vs Nifty Z-Score]],Table2[6M Return vs Nifty Z-Score])</f>
        <v>325</v>
      </c>
      <c r="AU192">
        <f>_xlfn.RANK.AVG(Table2[[#This Row],[Sharpe Ratio Z-Score]],Table2[Sharpe Ratio Z-Score])</f>
        <v>114</v>
      </c>
      <c r="AV192">
        <f>(Table2[[#This Row],[Rank 1Y]]+Table2[[#This Row],[Rank 6M]]+Table2[[#This Row],[Rank Sharpe]])/3</f>
        <v>223.33333333333334</v>
      </c>
    </row>
    <row r="193" spans="1:48" x14ac:dyDescent="0.3">
      <c r="A193" t="s">
        <v>1650</v>
      </c>
      <c r="B193" t="s">
        <v>1651</v>
      </c>
      <c r="C193" t="s">
        <v>10446</v>
      </c>
      <c r="D193" t="s">
        <v>109</v>
      </c>
      <c r="E193">
        <v>4965.0966686100001</v>
      </c>
      <c r="F193">
        <v>290.35000000000002</v>
      </c>
      <c r="G193">
        <v>90.218481974409997</v>
      </c>
      <c r="H193">
        <f>(Table2[[#This Row],[1Y Return vs Nifty]]-AVERAGE(Table2[1Y Return vs Nifty]))/_xlfn.STDEV.P(Table2[1Y Return vs Nifty])</f>
        <v>0.48769751699990016</v>
      </c>
      <c r="I193">
        <v>5.7827332375778298</v>
      </c>
      <c r="J193">
        <f>(Table2[[#This Row],[1M Return vs Nifty]]-AVERAGE(Table2[1M Return vs Nifty]))/_xlfn.STDEV.P(Table2[1M Return vs Nifty])</f>
        <v>0.11831441466098672</v>
      </c>
      <c r="K193">
        <v>19.148490746958</v>
      </c>
      <c r="L193">
        <f>(Table2[[#This Row],[6M Return vs Nifty]]-AVERAGE(Table2[6M Return vs Nifty]))/_xlfn.STDEV.P(Table2[6M Return vs Nifty])</f>
        <v>0.22821785391510049</v>
      </c>
      <c r="M193">
        <v>5.5113533182763899</v>
      </c>
      <c r="N193">
        <f>(Table2[[#This Row],[1W Return vs Nifty]]-AVERAGE(Table2[1W Return vs Nifty]))/_xlfn.STDEV.P(Table2[1W Return vs Nifty])</f>
        <v>0.61627002967998301</v>
      </c>
      <c r="O193">
        <v>273.88</v>
      </c>
      <c r="P193">
        <v>270.41672753367601</v>
      </c>
      <c r="Q193">
        <v>231.90740090325801</v>
      </c>
      <c r="R193">
        <v>74.583843674831698</v>
      </c>
      <c r="S193" s="2">
        <f>(Table2[[#This Row],[Close Price]]-Table2[[#This Row],[20D EMA]])/Table2[[#This Row],[20D EMA]]</f>
        <v>6.0135825909157399E-2</v>
      </c>
      <c r="T193" s="2">
        <f>(Table2[[#This Row],[Close Price]]-Table2[[#This Row],[50D EMA]])/Table2[[#This Row],[50D EMA]]</f>
        <v>7.3713163561013983E-2</v>
      </c>
      <c r="U193" s="2">
        <f>(Table2[[#This Row],[Close Price]]-Table2[[#This Row],[200D EMA]])/Table2[[#This Row],[200D EMA]]</f>
        <v>0.25200833983354332</v>
      </c>
      <c r="V193">
        <v>0.78555814953825598</v>
      </c>
      <c r="W193">
        <v>283.55</v>
      </c>
      <c r="X193">
        <v>293.89999999999998</v>
      </c>
      <c r="Y193">
        <v>284.8</v>
      </c>
      <c r="Z193">
        <v>294.64999999999998</v>
      </c>
      <c r="AA193">
        <v>268.2</v>
      </c>
      <c r="AB193">
        <v>296.95</v>
      </c>
      <c r="AC193" s="2">
        <f>(Table2[[#This Row],[Close Price]]/Table2[[#This Row],[Day Low]])-1</f>
        <v>2.39816610827015E-2</v>
      </c>
      <c r="AD193" s="2">
        <f>(Table2[[#This Row],[Day High]]/Table2[[#This Row],[Close Price]])-1</f>
        <v>1.2226623041156959E-2</v>
      </c>
      <c r="AE193" s="2">
        <f>(Table2[[#This Row],[Close Price]]/Table2[[#This Row],[Current Week Low]])-1</f>
        <v>1.94873595505618E-2</v>
      </c>
      <c r="AF193" s="2">
        <f>(Table2[[#This Row],[Current Week High]]/Table2[[#This Row],[Close Price]])-1</f>
        <v>1.4809712416049337E-2</v>
      </c>
      <c r="AG193" s="2">
        <f>(Table2[[#This Row],[Close Price]]/Table2[[#This Row],[Current Month Low]])-1</f>
        <v>8.2587621178225268E-2</v>
      </c>
      <c r="AH193" s="2">
        <f>(Table2[[#This Row],[Current Month High]]/Table2[[#This Row],[Close Price]])-1</f>
        <v>2.2731186499052702E-2</v>
      </c>
      <c r="AI193">
        <v>10.366798691234701</v>
      </c>
      <c r="AJ193">
        <v>124.381761978361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</v>
      </c>
      <c r="AM193">
        <v>0</v>
      </c>
      <c r="AN193">
        <v>10.19</v>
      </c>
      <c r="AO193" t="s">
        <v>10474</v>
      </c>
      <c r="AP193">
        <v>6.6815585292282001E-2</v>
      </c>
      <c r="AQ193">
        <f>(Table2[[#This Row],[Sharpe Ratio]]-AVERAGE(Table2[Sharpe Ratio]))/_xlfn.STDEV.P(Table2[Sharpe Ratio])</f>
        <v>0.13909832610368386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1.5895981413596543</v>
      </c>
      <c r="AS193">
        <f>_xlfn.RANK.AVG(Table2[[#This Row],[1Y Return vs Nifty Z-Score]],Table2[1Y Return vs Nifty Z-Score])</f>
        <v>144</v>
      </c>
      <c r="AT193">
        <f>_xlfn.RANK.AVG(Table2[[#This Row],[6M Return vs Nifty Z-Score]],Table2[6M Return vs Nifty Z-Score])</f>
        <v>233</v>
      </c>
      <c r="AU193">
        <f>_xlfn.RANK.AVG(Table2[[#This Row],[Sharpe Ratio Z-Score]],Table2[Sharpe Ratio Z-Score])</f>
        <v>294</v>
      </c>
      <c r="AV193">
        <f>(Table2[[#This Row],[Rank 1Y]]+Table2[[#This Row],[Rank 6M]]+Table2[[#This Row],[Rank Sharpe]])/3</f>
        <v>223.66666666666666</v>
      </c>
    </row>
    <row r="194" spans="1:48" x14ac:dyDescent="0.3">
      <c r="A194" t="s">
        <v>264</v>
      </c>
      <c r="B194" t="s">
        <v>265</v>
      </c>
      <c r="C194" t="s">
        <v>10439</v>
      </c>
      <c r="D194" t="s">
        <v>130</v>
      </c>
      <c r="E194">
        <v>102844.06680365</v>
      </c>
      <c r="F194">
        <v>1025.95</v>
      </c>
      <c r="G194">
        <v>38.105593159219197</v>
      </c>
      <c r="H194">
        <f>(Table2[[#This Row],[1Y Return vs Nifty]]-AVERAGE(Table2[1Y Return vs Nifty]))/_xlfn.STDEV.P(Table2[1Y Return vs Nifty])</f>
        <v>-0.10862692489015438</v>
      </c>
      <c r="I194">
        <v>-2.3302339111685799</v>
      </c>
      <c r="J194">
        <f>(Table2[[#This Row],[1M Return vs Nifty]]-AVERAGE(Table2[1M Return vs Nifty]))/_xlfn.STDEV.P(Table2[1M Return vs Nifty])</f>
        <v>-0.56720300956556546</v>
      </c>
      <c r="K194">
        <v>29.9600432762461</v>
      </c>
      <c r="L194">
        <f>(Table2[[#This Row],[6M Return vs Nifty]]-AVERAGE(Table2[6M Return vs Nifty]))/_xlfn.STDEV.P(Table2[6M Return vs Nifty])</f>
        <v>0.53243585366296131</v>
      </c>
      <c r="M194">
        <v>-0.79038216409490103</v>
      </c>
      <c r="N194">
        <f>(Table2[[#This Row],[1W Return vs Nifty]]-AVERAGE(Table2[1W Return vs Nifty]))/_xlfn.STDEV.P(Table2[1W Return vs Nifty])</f>
        <v>-0.53906539363247152</v>
      </c>
      <c r="O194">
        <v>1043.1300000000001</v>
      </c>
      <c r="P194">
        <v>1007.47848067391</v>
      </c>
      <c r="Q194">
        <v>845.682666176829</v>
      </c>
      <c r="R194">
        <v>36.745492854440798</v>
      </c>
      <c r="S194" s="2">
        <f>(Table2[[#This Row],[Close Price]]-Table2[[#This Row],[20D EMA]])/Table2[[#This Row],[20D EMA]]</f>
        <v>-1.6469663416832092E-2</v>
      </c>
      <c r="T194" s="2">
        <f>(Table2[[#This Row],[Close Price]]-Table2[[#This Row],[50D EMA]])/Table2[[#This Row],[50D EMA]]</f>
        <v>1.8334405826449338E-2</v>
      </c>
      <c r="U194" s="2">
        <f>(Table2[[#This Row],[Close Price]]-Table2[[#This Row],[200D EMA]])/Table2[[#This Row],[200D EMA]]</f>
        <v>0.21316191171107418</v>
      </c>
      <c r="V194">
        <v>0.811917572990557</v>
      </c>
      <c r="W194">
        <v>1017.65</v>
      </c>
      <c r="X194">
        <v>1041.3499999999999</v>
      </c>
      <c r="Y194">
        <v>1023.5</v>
      </c>
      <c r="Z194">
        <v>1054.45</v>
      </c>
      <c r="AA194">
        <v>1023.5</v>
      </c>
      <c r="AB194">
        <v>1075.2</v>
      </c>
      <c r="AC194" s="2">
        <f>(Table2[[#This Row],[Close Price]]/Table2[[#This Row],[Day Low]])-1</f>
        <v>8.1560457917753126E-3</v>
      </c>
      <c r="AD194" s="2">
        <f>(Table2[[#This Row],[Day High]]/Table2[[#This Row],[Close Price]])-1</f>
        <v>1.5010478093474111E-2</v>
      </c>
      <c r="AE194" s="2">
        <f>(Table2[[#This Row],[Close Price]]/Table2[[#This Row],[Current Week Low]])-1</f>
        <v>2.3937469467514294E-3</v>
      </c>
      <c r="AF194" s="2">
        <f>(Table2[[#This Row],[Current Week High]]/Table2[[#This Row],[Close Price]])-1</f>
        <v>2.777913153662448E-2</v>
      </c>
      <c r="AG194" s="2">
        <f>(Table2[[#This Row],[Close Price]]/Table2[[#This Row],[Current Month Low]])-1</f>
        <v>2.3937469467514294E-3</v>
      </c>
      <c r="AH194" s="2">
        <f>(Table2[[#This Row],[Current Month High]]/Table2[[#This Row],[Close Price]])-1</f>
        <v>4.8004288708026754E-2</v>
      </c>
      <c r="AI194">
        <v>6.9252887567620096</v>
      </c>
      <c r="AJ194">
        <v>76.401306740027493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10474</v>
      </c>
      <c r="AN194">
        <v>-2.88</v>
      </c>
      <c r="AO194" t="s">
        <v>10475</v>
      </c>
      <c r="AP194">
        <v>9.9711597411619002E-2</v>
      </c>
      <c r="AQ194">
        <f>(Table2[[#This Row],[Sharpe Ratio]]-AVERAGE(Table2[Sharpe Ratio]))/_xlfn.STDEV.P(Table2[Sharpe Ratio])</f>
        <v>0.50997763824192455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-0.17248183618330548</v>
      </c>
      <c r="AS194">
        <f>_xlfn.RANK.AVG(Table2[[#This Row],[1Y Return vs Nifty Z-Score]],Table2[1Y Return vs Nifty Z-Score])</f>
        <v>311</v>
      </c>
      <c r="AT194">
        <f>_xlfn.RANK.AVG(Table2[[#This Row],[6M Return vs Nifty Z-Score]],Table2[6M Return vs Nifty Z-Score])</f>
        <v>151</v>
      </c>
      <c r="AU194">
        <f>_xlfn.RANK.AVG(Table2[[#This Row],[Sharpe Ratio Z-Score]],Table2[Sharpe Ratio Z-Score])</f>
        <v>212</v>
      </c>
      <c r="AV194">
        <f>(Table2[[#This Row],[Rank 1Y]]+Table2[[#This Row],[Rank 6M]]+Table2[[#This Row],[Rank Sharpe]])/3</f>
        <v>224.66666666666666</v>
      </c>
    </row>
    <row r="195" spans="1:48" x14ac:dyDescent="0.3">
      <c r="A195" t="s">
        <v>1044</v>
      </c>
      <c r="B195" t="s">
        <v>1045</v>
      </c>
      <c r="C195" t="s">
        <v>10436</v>
      </c>
      <c r="D195" t="s">
        <v>130</v>
      </c>
      <c r="E195">
        <v>12399.9523869</v>
      </c>
      <c r="F195">
        <v>406.9</v>
      </c>
      <c r="G195">
        <v>14.527034602272099</v>
      </c>
      <c r="H195">
        <f>(Table2[[#This Row],[1Y Return vs Nifty]]-AVERAGE(Table2[1Y Return vs Nifty]))/_xlfn.STDEV.P(Table2[1Y Return vs Nifty])</f>
        <v>-0.37843485708724356</v>
      </c>
      <c r="I195">
        <v>7.8804554316326101</v>
      </c>
      <c r="J195">
        <f>(Table2[[#This Row],[1M Return vs Nifty]]-AVERAGE(Table2[1M Return vs Nifty]))/_xlfn.STDEV.P(Table2[1M Return vs Nifty])</f>
        <v>0.295564622734799</v>
      </c>
      <c r="K195">
        <v>20.947820405589098</v>
      </c>
      <c r="L195">
        <f>(Table2[[#This Row],[6M Return vs Nifty]]-AVERAGE(Table2[6M Return vs Nifty]))/_xlfn.STDEV.P(Table2[6M Return vs Nifty])</f>
        <v>0.278847813687566</v>
      </c>
      <c r="M195">
        <v>4.2909660140122901</v>
      </c>
      <c r="N195">
        <f>(Table2[[#This Row],[1W Return vs Nifty]]-AVERAGE(Table2[1W Return vs Nifty]))/_xlfn.STDEV.P(Table2[1W Return vs Nifty])</f>
        <v>0.39252901631606535</v>
      </c>
      <c r="O195">
        <v>392.67</v>
      </c>
      <c r="P195">
        <v>371.862801244504</v>
      </c>
      <c r="Q195">
        <v>331.90787314728499</v>
      </c>
      <c r="R195">
        <v>61.755949520415001</v>
      </c>
      <c r="S195" s="2">
        <f>(Table2[[#This Row],[Close Price]]-Table2[[#This Row],[20D EMA]])/Table2[[#This Row],[20D EMA]]</f>
        <v>3.6239081162299035E-2</v>
      </c>
      <c r="T195" s="2">
        <f>(Table2[[#This Row],[Close Price]]-Table2[[#This Row],[50D EMA]])/Table2[[#This Row],[50D EMA]]</f>
        <v>9.422076808499763E-2</v>
      </c>
      <c r="U195" s="2">
        <f>(Table2[[#This Row],[Close Price]]-Table2[[#This Row],[200D EMA]])/Table2[[#This Row],[200D EMA]]</f>
        <v>0.22594259708758713</v>
      </c>
      <c r="V195">
        <v>0.68446217588032998</v>
      </c>
      <c r="W195">
        <v>388.05</v>
      </c>
      <c r="X195">
        <v>407.05</v>
      </c>
      <c r="Y195">
        <v>401.3</v>
      </c>
      <c r="Z195">
        <v>414.95</v>
      </c>
      <c r="AA195">
        <v>384.45</v>
      </c>
      <c r="AB195">
        <v>427.8</v>
      </c>
      <c r="AC195" s="2">
        <f>(Table2[[#This Row],[Close Price]]/Table2[[#This Row],[Day Low]])-1</f>
        <v>4.8576214405360085E-2</v>
      </c>
      <c r="AD195" s="2">
        <f>(Table2[[#This Row],[Day High]]/Table2[[#This Row],[Close Price]])-1</f>
        <v>3.6864094372091039E-4</v>
      </c>
      <c r="AE195" s="2">
        <f>(Table2[[#This Row],[Close Price]]/Table2[[#This Row],[Current Week Low]])-1</f>
        <v>1.3954647395963082E-2</v>
      </c>
      <c r="AF195" s="2">
        <f>(Table2[[#This Row],[Current Week High]]/Table2[[#This Row],[Close Price]])-1</f>
        <v>1.9783730646350417E-2</v>
      </c>
      <c r="AG195" s="2">
        <f>(Table2[[#This Row],[Close Price]]/Table2[[#This Row],[Current Month Low]])-1</f>
        <v>5.8395109897255715E-2</v>
      </c>
      <c r="AH195" s="2">
        <f>(Table2[[#This Row],[Current Month High]]/Table2[[#This Row],[Close Price]])-1</f>
        <v>5.136397149176708E-2</v>
      </c>
      <c r="AI195">
        <v>5.1363971491767</v>
      </c>
      <c r="AJ195">
        <v>60.957278481012601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</v>
      </c>
      <c r="AM195" t="s">
        <v>10476</v>
      </c>
      <c r="AN195">
        <v>3.64</v>
      </c>
      <c r="AO195" t="s">
        <v>10474</v>
      </c>
      <c r="AP195">
        <v>0.20734883650279101</v>
      </c>
      <c r="AQ195">
        <f>(Table2[[#This Row],[Sharpe Ratio]]-AVERAGE(Table2[Sharpe Ratio]))/_xlfn.STDEV.P(Table2[Sharpe Ratio])</f>
        <v>1.7235115173569289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2.3120181130081159</v>
      </c>
      <c r="AS195">
        <f>_xlfn.RANK.AVG(Table2[[#This Row],[1Y Return vs Nifty Z-Score]],Table2[1Y Return vs Nifty Z-Score])</f>
        <v>424</v>
      </c>
      <c r="AT195">
        <f>_xlfn.RANK.AVG(Table2[[#This Row],[6M Return vs Nifty Z-Score]],Table2[6M Return vs Nifty Z-Score])</f>
        <v>219</v>
      </c>
      <c r="AU195">
        <f>_xlfn.RANK.AVG(Table2[[#This Row],[Sharpe Ratio Z-Score]],Table2[Sharpe Ratio Z-Score])</f>
        <v>33</v>
      </c>
      <c r="AV195">
        <f>(Table2[[#This Row],[Rank 1Y]]+Table2[[#This Row],[Rank 6M]]+Table2[[#This Row],[Rank Sharpe]])/3</f>
        <v>225.33333333333334</v>
      </c>
    </row>
    <row r="196" spans="1:48" x14ac:dyDescent="0.3">
      <c r="A196" t="s">
        <v>324</v>
      </c>
      <c r="B196" t="s">
        <v>325</v>
      </c>
      <c r="C196" t="s">
        <v>10435</v>
      </c>
      <c r="D196" t="s">
        <v>130</v>
      </c>
      <c r="E196">
        <v>77944.192883119904</v>
      </c>
      <c r="F196">
        <v>1674.1</v>
      </c>
      <c r="G196">
        <v>70.920963471825701</v>
      </c>
      <c r="H196">
        <f>(Table2[[#This Row],[1Y Return vs Nifty]]-AVERAGE(Table2[1Y Return vs Nifty]))/_xlfn.STDEV.P(Table2[1Y Return vs Nifty])</f>
        <v>0.26687725136990992</v>
      </c>
      <c r="I196">
        <v>0.39371228896159</v>
      </c>
      <c r="J196">
        <f>(Table2[[#This Row],[1M Return vs Nifty]]-AVERAGE(Table2[1M Return vs Nifty]))/_xlfn.STDEV.P(Table2[1M Return vs Nifty])</f>
        <v>-0.33703905738766593</v>
      </c>
      <c r="K196">
        <v>20.183621910033501</v>
      </c>
      <c r="L196">
        <f>(Table2[[#This Row],[6M Return vs Nifty]]-AVERAGE(Table2[6M Return vs Nifty]))/_xlfn.STDEV.P(Table2[6M Return vs Nifty])</f>
        <v>0.25734461725962832</v>
      </c>
      <c r="M196">
        <v>-1.0319668425497499</v>
      </c>
      <c r="N196">
        <f>(Table2[[#This Row],[1W Return vs Nifty]]-AVERAGE(Table2[1W Return vs Nifty]))/_xlfn.STDEV.P(Table2[1W Return vs Nifty])</f>
        <v>-0.5833565793747536</v>
      </c>
      <c r="O196">
        <v>1655.06</v>
      </c>
      <c r="P196">
        <v>1548.73418518071</v>
      </c>
      <c r="Q196">
        <v>1279.48014087878</v>
      </c>
      <c r="R196">
        <v>52.37405342385</v>
      </c>
      <c r="S196" s="2">
        <f>(Table2[[#This Row],[Close Price]]-Table2[[#This Row],[20D EMA]])/Table2[[#This Row],[20D EMA]]</f>
        <v>1.1504114654453593E-2</v>
      </c>
      <c r="T196" s="2">
        <f>(Table2[[#This Row],[Close Price]]-Table2[[#This Row],[50D EMA]])/Table2[[#This Row],[50D EMA]]</f>
        <v>8.0947276827018508E-2</v>
      </c>
      <c r="U196" s="2">
        <f>(Table2[[#This Row],[Close Price]]-Table2[[#This Row],[200D EMA]])/Table2[[#This Row],[200D EMA]]</f>
        <v>0.30842202744169578</v>
      </c>
      <c r="V196">
        <v>0.77032915555020798</v>
      </c>
      <c r="W196">
        <v>1662.45</v>
      </c>
      <c r="X196">
        <v>1681.85</v>
      </c>
      <c r="Y196">
        <v>1646.25</v>
      </c>
      <c r="Z196">
        <v>1693.25</v>
      </c>
      <c r="AA196">
        <v>1627.25</v>
      </c>
      <c r="AB196">
        <v>1696.8</v>
      </c>
      <c r="AC196" s="2">
        <f>(Table2[[#This Row],[Close Price]]/Table2[[#This Row],[Day Low]])-1</f>
        <v>7.0077295557759989E-3</v>
      </c>
      <c r="AD196" s="2">
        <f>(Table2[[#This Row],[Day High]]/Table2[[#This Row],[Close Price]])-1</f>
        <v>4.6293530852399289E-3</v>
      </c>
      <c r="AE196" s="2">
        <f>(Table2[[#This Row],[Close Price]]/Table2[[#This Row],[Current Week Low]])-1</f>
        <v>1.6917236142748537E-2</v>
      </c>
      <c r="AF196" s="2">
        <f>(Table2[[#This Row],[Current Week High]]/Table2[[#This Row],[Close Price]])-1</f>
        <v>1.1438982139657217E-2</v>
      </c>
      <c r="AG196" s="2">
        <f>(Table2[[#This Row],[Close Price]]/Table2[[#This Row],[Current Month Low]])-1</f>
        <v>2.87909049009063E-2</v>
      </c>
      <c r="AH196" s="2">
        <f>(Table2[[#This Row],[Current Month High]]/Table2[[#This Row],[Close Price]])-1</f>
        <v>1.3559524520637911E-2</v>
      </c>
      <c r="AI196">
        <v>7.7892599008422403</v>
      </c>
      <c r="AJ196">
        <v>99.416319237641403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</v>
      </c>
      <c r="AM196" t="s">
        <v>10474</v>
      </c>
      <c r="AN196">
        <v>-6.55</v>
      </c>
      <c r="AO196" t="s">
        <v>10475</v>
      </c>
      <c r="AP196">
        <v>7.7249959005006003E-2</v>
      </c>
      <c r="AQ196">
        <f>(Table2[[#This Row],[Sharpe Ratio]]-AVERAGE(Table2[Sharpe Ratio]))/_xlfn.STDEV.P(Table2[Sharpe Ratio])</f>
        <v>0.256738523071316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-0.13943524506156524</v>
      </c>
      <c r="AS196">
        <f>_xlfn.RANK.AVG(Table2[[#This Row],[1Y Return vs Nifty Z-Score]],Table2[1Y Return vs Nifty Z-Score])</f>
        <v>197</v>
      </c>
      <c r="AT196">
        <f>_xlfn.RANK.AVG(Table2[[#This Row],[6M Return vs Nifty Z-Score]],Table2[6M Return vs Nifty Z-Score])</f>
        <v>226</v>
      </c>
      <c r="AU196">
        <f>_xlfn.RANK.AVG(Table2[[#This Row],[Sharpe Ratio Z-Score]],Table2[Sharpe Ratio Z-Score])</f>
        <v>258</v>
      </c>
      <c r="AV196">
        <f>(Table2[[#This Row],[Rank 1Y]]+Table2[[#This Row],[Rank 6M]]+Table2[[#This Row],[Rank Sharpe]])/3</f>
        <v>227</v>
      </c>
    </row>
    <row r="197" spans="1:48" x14ac:dyDescent="0.3">
      <c r="A197" t="s">
        <v>404</v>
      </c>
      <c r="B197" t="s">
        <v>405</v>
      </c>
      <c r="C197" t="s">
        <v>10441</v>
      </c>
      <c r="D197" t="s">
        <v>46</v>
      </c>
      <c r="E197">
        <v>59695.498769749996</v>
      </c>
      <c r="F197">
        <v>98.9</v>
      </c>
      <c r="G197">
        <v>97.540660261126007</v>
      </c>
      <c r="H197">
        <f>(Table2[[#This Row],[1Y Return vs Nifty]]-AVERAGE(Table2[1Y Return vs Nifty]))/_xlfn.STDEV.P(Table2[1Y Return vs Nifty])</f>
        <v>0.57148473316690351</v>
      </c>
      <c r="I197">
        <v>6.0763920675086203</v>
      </c>
      <c r="J197">
        <f>(Table2[[#This Row],[1M Return vs Nifty]]-AVERAGE(Table2[1M Return vs Nifty]))/_xlfn.STDEV.P(Table2[1M Return vs Nifty])</f>
        <v>0.14312756144251215</v>
      </c>
      <c r="K197">
        <v>0.70968703217264195</v>
      </c>
      <c r="L197">
        <f>(Table2[[#This Row],[6M Return vs Nifty]]-AVERAGE(Table2[6M Return vs Nifty]))/_xlfn.STDEV.P(Table2[6M Return vs Nifty])</f>
        <v>-0.29061752783601486</v>
      </c>
      <c r="M197">
        <v>-0.26596740767682803</v>
      </c>
      <c r="N197">
        <f>(Table2[[#This Row],[1W Return vs Nifty]]-AVERAGE(Table2[1W Return vs Nifty]))/_xlfn.STDEV.P(Table2[1W Return vs Nifty])</f>
        <v>-0.4429212526585336</v>
      </c>
      <c r="O197">
        <v>94.94</v>
      </c>
      <c r="P197">
        <v>90.550857818022806</v>
      </c>
      <c r="Q197">
        <v>77.917415438780907</v>
      </c>
      <c r="R197">
        <v>63.626660867357501</v>
      </c>
      <c r="S197" s="2">
        <f>(Table2[[#This Row],[Close Price]]-Table2[[#This Row],[20D EMA]])/Table2[[#This Row],[20D EMA]]</f>
        <v>4.17105540341269E-2</v>
      </c>
      <c r="T197" s="2">
        <f>(Table2[[#This Row],[Close Price]]-Table2[[#This Row],[50D EMA]])/Table2[[#This Row],[50D EMA]]</f>
        <v>9.2203899368421299E-2</v>
      </c>
      <c r="U197" s="2">
        <f>(Table2[[#This Row],[Close Price]]-Table2[[#This Row],[200D EMA]])/Table2[[#This Row],[200D EMA]]</f>
        <v>0.2692926150470808</v>
      </c>
      <c r="V197">
        <v>0.70821818476484</v>
      </c>
      <c r="W197">
        <v>97.8</v>
      </c>
      <c r="X197">
        <v>100.62</v>
      </c>
      <c r="Y197">
        <v>95</v>
      </c>
      <c r="Z197">
        <v>99.4</v>
      </c>
      <c r="AA197">
        <v>95</v>
      </c>
      <c r="AB197">
        <v>99.4</v>
      </c>
      <c r="AC197" s="2">
        <f>(Table2[[#This Row],[Close Price]]/Table2[[#This Row],[Day Low]])-1</f>
        <v>1.1247443762781195E-2</v>
      </c>
      <c r="AD197" s="2">
        <f>(Table2[[#This Row],[Day High]]/Table2[[#This Row],[Close Price]])-1</f>
        <v>1.7391304347825987E-2</v>
      </c>
      <c r="AE197" s="2">
        <f>(Table2[[#This Row],[Close Price]]/Table2[[#This Row],[Current Week Low]])-1</f>
        <v>4.1052631578947452E-2</v>
      </c>
      <c r="AF197" s="2">
        <f>(Table2[[#This Row],[Current Week High]]/Table2[[#This Row],[Close Price]])-1</f>
        <v>5.0556117290192493E-3</v>
      </c>
      <c r="AG197" s="2">
        <f>(Table2[[#This Row],[Close Price]]/Table2[[#This Row],[Current Month Low]])-1</f>
        <v>4.1052631578947452E-2</v>
      </c>
      <c r="AH197" s="2">
        <f>(Table2[[#This Row],[Current Month High]]/Table2[[#This Row],[Close Price]])-1</f>
        <v>5.0556117290192493E-3</v>
      </c>
      <c r="AI197">
        <v>2.3761375126390298</v>
      </c>
      <c r="AJ197">
        <v>124.772727272727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0.11</v>
      </c>
      <c r="AM197" t="s">
        <v>10474</v>
      </c>
      <c r="AN197">
        <v>1.97</v>
      </c>
      <c r="AO197" t="s">
        <v>10474</v>
      </c>
      <c r="AP197">
        <v>0.13831470959453801</v>
      </c>
      <c r="AQ197">
        <f>(Table2[[#This Row],[Sharpe Ratio]]-AVERAGE(Table2[Sharpe Ratio]))/_xlfn.STDEV.P(Table2[Sharpe Ratio])</f>
        <v>0.94520047439781352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0.92627398851268072</v>
      </c>
      <c r="AS197">
        <f>_xlfn.RANK.AVG(Table2[[#This Row],[1Y Return vs Nifty Z-Score]],Table2[1Y Return vs Nifty Z-Score])</f>
        <v>137</v>
      </c>
      <c r="AT197">
        <f>_xlfn.RANK.AVG(Table2[[#This Row],[6M Return vs Nifty Z-Score]],Table2[6M Return vs Nifty Z-Score])</f>
        <v>415</v>
      </c>
      <c r="AU197">
        <f>_xlfn.RANK.AVG(Table2[[#This Row],[Sharpe Ratio Z-Score]],Table2[Sharpe Ratio Z-Score])</f>
        <v>133</v>
      </c>
      <c r="AV197">
        <f>(Table2[[#This Row],[Rank 1Y]]+Table2[[#This Row],[Rank 6M]]+Table2[[#This Row],[Rank Sharpe]])/3</f>
        <v>228.33333333333334</v>
      </c>
    </row>
    <row r="198" spans="1:48" x14ac:dyDescent="0.3">
      <c r="A198" t="s">
        <v>848</v>
      </c>
      <c r="B198" t="s">
        <v>849</v>
      </c>
      <c r="C198" t="s">
        <v>10436</v>
      </c>
      <c r="D198" t="s">
        <v>393</v>
      </c>
      <c r="E198">
        <v>18125.85672562</v>
      </c>
      <c r="F198">
        <v>569.65</v>
      </c>
      <c r="G198">
        <v>63.050781936586297</v>
      </c>
      <c r="H198">
        <f>(Table2[[#This Row],[1Y Return vs Nifty]]-AVERAGE(Table2[1Y Return vs Nifty]))/_xlfn.STDEV.P(Table2[1Y Return vs Nifty])</f>
        <v>0.17681926920318347</v>
      </c>
      <c r="I198">
        <v>-6.4840046362381001</v>
      </c>
      <c r="J198">
        <f>(Table2[[#This Row],[1M Return vs Nifty]]-AVERAGE(Table2[1M Return vs Nifty]))/_xlfn.STDEV.P(Table2[1M Return vs Nifty])</f>
        <v>-0.91818214655335662</v>
      </c>
      <c r="K198">
        <v>8.4390086162716393</v>
      </c>
      <c r="L198">
        <f>(Table2[[#This Row],[6M Return vs Nifty]]-AVERAGE(Table2[6M Return vs Nifty]))/_xlfn.STDEV.P(Table2[6M Return vs Nifty])</f>
        <v>-7.3128065027346881E-2</v>
      </c>
      <c r="M198">
        <v>0.26485540833643201</v>
      </c>
      <c r="N198">
        <f>(Table2[[#This Row],[1W Return vs Nifty]]-AVERAGE(Table2[1W Return vs Nifty]))/_xlfn.STDEV.P(Table2[1W Return vs Nifty])</f>
        <v>-0.34560228321619557</v>
      </c>
      <c r="O198">
        <v>552.46</v>
      </c>
      <c r="P198">
        <v>541.39806377261402</v>
      </c>
      <c r="Q198">
        <v>466.70706889996399</v>
      </c>
      <c r="R198">
        <v>66.833932955465798</v>
      </c>
      <c r="S198" s="2">
        <f>(Table2[[#This Row],[Close Price]]-Table2[[#This Row],[20D EMA]])/Table2[[#This Row],[20D EMA]]</f>
        <v>3.1115374868768669E-2</v>
      </c>
      <c r="T198" s="2">
        <f>(Table2[[#This Row],[Close Price]]-Table2[[#This Row],[50D EMA]])/Table2[[#This Row],[50D EMA]]</f>
        <v>5.2183297499290106E-2</v>
      </c>
      <c r="U198" s="2">
        <f>(Table2[[#This Row],[Close Price]]-Table2[[#This Row],[200D EMA]])/Table2[[#This Row],[200D EMA]]</f>
        <v>0.22057289884782358</v>
      </c>
      <c r="V198">
        <v>0.73932561058937496</v>
      </c>
      <c r="W198">
        <v>564.1</v>
      </c>
      <c r="X198">
        <v>583.25</v>
      </c>
      <c r="Y198">
        <v>549.15</v>
      </c>
      <c r="Z198">
        <v>577</v>
      </c>
      <c r="AA198">
        <v>537.95000000000005</v>
      </c>
      <c r="AB198">
        <v>577</v>
      </c>
      <c r="AC198" s="2">
        <f>(Table2[[#This Row],[Close Price]]/Table2[[#This Row],[Day Low]])-1</f>
        <v>9.838681084914036E-3</v>
      </c>
      <c r="AD198" s="2">
        <f>(Table2[[#This Row],[Day High]]/Table2[[#This Row],[Close Price]])-1</f>
        <v>2.3874308786096865E-2</v>
      </c>
      <c r="AE198" s="2">
        <f>(Table2[[#This Row],[Close Price]]/Table2[[#This Row],[Current Week Low]])-1</f>
        <v>3.7330419739597609E-2</v>
      </c>
      <c r="AF198" s="2">
        <f>(Table2[[#This Row],[Current Week High]]/Table2[[#This Row],[Close Price]])-1</f>
        <v>1.2902659527780358E-2</v>
      </c>
      <c r="AG198" s="2">
        <f>(Table2[[#This Row],[Close Price]]/Table2[[#This Row],[Current Month Low]])-1</f>
        <v>5.8927409610558534E-2</v>
      </c>
      <c r="AH198" s="2">
        <f>(Table2[[#This Row],[Current Month High]]/Table2[[#This Row],[Close Price]])-1</f>
        <v>1.2902659527780358E-2</v>
      </c>
      <c r="AI198">
        <v>4.97674010357236</v>
      </c>
      <c r="AJ198">
        <v>99.667017174903606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0.05</v>
      </c>
      <c r="AM198" t="s">
        <v>10474</v>
      </c>
      <c r="AN198">
        <v>0.82</v>
      </c>
      <c r="AO198" t="s">
        <v>10474</v>
      </c>
      <c r="AP198">
        <v>0.13560925585990399</v>
      </c>
      <c r="AQ198">
        <f>(Table2[[#This Row],[Sharpe Ratio]]-AVERAGE(Table2[Sharpe Ratio]))/_xlfn.STDEV.P(Table2[Sharpe Ratio])</f>
        <v>0.91469839358379657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-0.24539483200991902</v>
      </c>
      <c r="AS198">
        <f>_xlfn.RANK.AVG(Table2[[#This Row],[1Y Return vs Nifty Z-Score]],Table2[1Y Return vs Nifty Z-Score])</f>
        <v>218</v>
      </c>
      <c r="AT198">
        <f>_xlfn.RANK.AVG(Table2[[#This Row],[6M Return vs Nifty Z-Score]],Table2[6M Return vs Nifty Z-Score])</f>
        <v>330</v>
      </c>
      <c r="AU198">
        <f>_xlfn.RANK.AVG(Table2[[#This Row],[Sharpe Ratio Z-Score]],Table2[Sharpe Ratio Z-Score])</f>
        <v>139</v>
      </c>
      <c r="AV198">
        <f>(Table2[[#This Row],[Rank 1Y]]+Table2[[#This Row],[Rank 6M]]+Table2[[#This Row],[Rank Sharpe]])/3</f>
        <v>229</v>
      </c>
    </row>
    <row r="199" spans="1:48" x14ac:dyDescent="0.3">
      <c r="A199" t="s">
        <v>1564</v>
      </c>
      <c r="B199" t="s">
        <v>1565</v>
      </c>
      <c r="C199" t="s">
        <v>10447</v>
      </c>
      <c r="D199" t="s">
        <v>1151</v>
      </c>
      <c r="E199">
        <v>5927.5508282999999</v>
      </c>
      <c r="F199">
        <v>463.7</v>
      </c>
      <c r="G199">
        <v>43.1358769420332</v>
      </c>
      <c r="H199">
        <f>(Table2[[#This Row],[1Y Return vs Nifty]]-AVERAGE(Table2[1Y Return vs Nifty]))/_xlfn.STDEV.P(Table2[1Y Return vs Nifty])</f>
        <v>-5.1065710427970291E-2</v>
      </c>
      <c r="I199">
        <v>-2.5969878271053299</v>
      </c>
      <c r="J199">
        <f>(Table2[[#This Row],[1M Return vs Nifty]]-AVERAGE(Table2[1M Return vs Nifty]))/_xlfn.STDEV.P(Table2[1M Return vs Nifty])</f>
        <v>-0.58974278496494725</v>
      </c>
      <c r="K199">
        <v>14.959258560487299</v>
      </c>
      <c r="L199">
        <f>(Table2[[#This Row],[6M Return vs Nifty]]-AVERAGE(Table2[6M Return vs Nifty]))/_xlfn.STDEV.P(Table2[6M Return vs Nifty])</f>
        <v>0.11034025652147332</v>
      </c>
      <c r="M199">
        <v>10.072638273040999</v>
      </c>
      <c r="N199">
        <f>(Table2[[#This Row],[1W Return vs Nifty]]-AVERAGE(Table2[1W Return vs Nifty]))/_xlfn.STDEV.P(Table2[1W Return vs Nifty])</f>
        <v>1.4525180916311189</v>
      </c>
      <c r="O199">
        <v>445.89</v>
      </c>
      <c r="P199">
        <v>443.114944972643</v>
      </c>
      <c r="Q199">
        <v>401.76340588800201</v>
      </c>
      <c r="R199">
        <v>60.995451960131298</v>
      </c>
      <c r="S199" s="2">
        <f>(Table2[[#This Row],[Close Price]]-Table2[[#This Row],[20D EMA]])/Table2[[#This Row],[20D EMA]]</f>
        <v>3.9942586736639085E-2</v>
      </c>
      <c r="T199" s="2">
        <f>(Table2[[#This Row],[Close Price]]-Table2[[#This Row],[50D EMA]])/Table2[[#This Row],[50D EMA]]</f>
        <v>4.6455339096332815E-2</v>
      </c>
      <c r="U199" s="2">
        <f>(Table2[[#This Row],[Close Price]]-Table2[[#This Row],[200D EMA]])/Table2[[#This Row],[200D EMA]]</f>
        <v>0.15416186044894242</v>
      </c>
      <c r="V199">
        <v>1.60696978278143</v>
      </c>
      <c r="W199">
        <v>461</v>
      </c>
      <c r="X199">
        <v>478</v>
      </c>
      <c r="Y199">
        <v>454.7</v>
      </c>
      <c r="Z199">
        <v>468.1</v>
      </c>
      <c r="AA199">
        <v>412</v>
      </c>
      <c r="AB199">
        <v>468.1</v>
      </c>
      <c r="AC199" s="2">
        <f>(Table2[[#This Row],[Close Price]]/Table2[[#This Row],[Day Low]])-1</f>
        <v>5.8568329718005074E-3</v>
      </c>
      <c r="AD199" s="2">
        <f>(Table2[[#This Row],[Day High]]/Table2[[#This Row],[Close Price]])-1</f>
        <v>3.0838904464093098E-2</v>
      </c>
      <c r="AE199" s="2">
        <f>(Table2[[#This Row],[Close Price]]/Table2[[#This Row],[Current Week Low]])-1</f>
        <v>1.9793270288102072E-2</v>
      </c>
      <c r="AF199" s="2">
        <f>(Table2[[#This Row],[Current Week High]]/Table2[[#This Row],[Close Price]])-1</f>
        <v>9.4888936812596025E-3</v>
      </c>
      <c r="AG199" s="2">
        <f>(Table2[[#This Row],[Close Price]]/Table2[[#This Row],[Current Month Low]])-1</f>
        <v>0.12548543689320391</v>
      </c>
      <c r="AH199" s="2">
        <f>(Table2[[#This Row],[Current Month High]]/Table2[[#This Row],[Close Price]])-1</f>
        <v>9.4888936812596025E-3</v>
      </c>
      <c r="AI199">
        <v>14.5029113651067</v>
      </c>
      <c r="AJ199">
        <v>81.1328125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-7.0000000000000007E-2</v>
      </c>
      <c r="AM199" t="s">
        <v>10475</v>
      </c>
      <c r="AN199">
        <v>2.44</v>
      </c>
      <c r="AO199" t="s">
        <v>10474</v>
      </c>
      <c r="AP199">
        <v>0.13679182817022301</v>
      </c>
      <c r="AQ199">
        <f>(Table2[[#This Row],[Sharpe Ratio]]-AVERAGE(Table2[Sharpe Ratio]))/_xlfn.STDEV.P(Table2[Sharpe Ratio])</f>
        <v>0.9280310614893702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1.8500809142490449</v>
      </c>
      <c r="AS199">
        <f>_xlfn.RANK.AVG(Table2[[#This Row],[1Y Return vs Nifty Z-Score]],Table2[1Y Return vs Nifty Z-Score])</f>
        <v>285</v>
      </c>
      <c r="AT199">
        <f>_xlfn.RANK.AVG(Table2[[#This Row],[6M Return vs Nifty Z-Score]],Table2[6M Return vs Nifty Z-Score])</f>
        <v>266</v>
      </c>
      <c r="AU199">
        <f>_xlfn.RANK.AVG(Table2[[#This Row],[Sharpe Ratio Z-Score]],Table2[Sharpe Ratio Z-Score])</f>
        <v>136</v>
      </c>
      <c r="AV199">
        <f>(Table2[[#This Row],[Rank 1Y]]+Table2[[#This Row],[Rank 6M]]+Table2[[#This Row],[Rank Sharpe]])/3</f>
        <v>229</v>
      </c>
    </row>
    <row r="200" spans="1:48" x14ac:dyDescent="0.3">
      <c r="A200" t="s">
        <v>775</v>
      </c>
      <c r="B200" t="s">
        <v>776</v>
      </c>
      <c r="C200" t="s">
        <v>10437</v>
      </c>
      <c r="D200" t="s">
        <v>777</v>
      </c>
      <c r="E200">
        <v>20315.709407645001</v>
      </c>
      <c r="F200">
        <v>2116.85</v>
      </c>
      <c r="G200">
        <v>59.802246800703898</v>
      </c>
      <c r="H200">
        <f>(Table2[[#This Row],[1Y Return vs Nifty]]-AVERAGE(Table2[1Y Return vs Nifty]))/_xlfn.STDEV.P(Table2[1Y Return vs Nifty])</f>
        <v>0.13964649014779132</v>
      </c>
      <c r="I200">
        <v>8.8629700773453095</v>
      </c>
      <c r="J200">
        <f>(Table2[[#This Row],[1M Return vs Nifty]]-AVERAGE(Table2[1M Return vs Nifty]))/_xlfn.STDEV.P(Table2[1M Return vs Nifty])</f>
        <v>0.37858368306686324</v>
      </c>
      <c r="K200">
        <v>26.153416523012702</v>
      </c>
      <c r="L200">
        <f>(Table2[[#This Row],[6M Return vs Nifty]]-AVERAGE(Table2[6M Return vs Nifty]))/_xlfn.STDEV.P(Table2[6M Return vs Nifty])</f>
        <v>0.42532409764843349</v>
      </c>
      <c r="M200">
        <v>5.8574484019926096</v>
      </c>
      <c r="N200">
        <f>(Table2[[#This Row],[1W Return vs Nifty]]-AVERAGE(Table2[1W Return vs Nifty]))/_xlfn.STDEV.P(Table2[1W Return vs Nifty])</f>
        <v>0.67972174249309769</v>
      </c>
      <c r="O200">
        <v>1967.56</v>
      </c>
      <c r="P200">
        <v>1846.75144290809</v>
      </c>
      <c r="Q200">
        <v>1584.77294285467</v>
      </c>
      <c r="R200">
        <v>74.026058446730801</v>
      </c>
      <c r="S200" s="2">
        <f>(Table2[[#This Row],[Close Price]]-Table2[[#This Row],[20D EMA]])/Table2[[#This Row],[20D EMA]]</f>
        <v>7.5875703917542517E-2</v>
      </c>
      <c r="T200" s="2">
        <f>(Table2[[#This Row],[Close Price]]-Table2[[#This Row],[50D EMA]])/Table2[[#This Row],[50D EMA]]</f>
        <v>0.14625604226770453</v>
      </c>
      <c r="U200" s="2">
        <f>(Table2[[#This Row],[Close Price]]-Table2[[#This Row],[200D EMA]])/Table2[[#This Row],[200D EMA]]</f>
        <v>0.33574340068356628</v>
      </c>
      <c r="V200">
        <v>1.085621162821</v>
      </c>
      <c r="W200">
        <v>2117</v>
      </c>
      <c r="X200">
        <v>2158.4499999999998</v>
      </c>
      <c r="Y200">
        <v>2067.0500000000002</v>
      </c>
      <c r="Z200">
        <v>2150</v>
      </c>
      <c r="AA200">
        <v>1935.05</v>
      </c>
      <c r="AB200">
        <v>2150</v>
      </c>
      <c r="AC200" s="2">
        <f>(Table2[[#This Row],[Close Price]]/Table2[[#This Row],[Day Low]])-1</f>
        <v>-7.0854983467261157E-5</v>
      </c>
      <c r="AD200" s="2">
        <f>(Table2[[#This Row],[Day High]]/Table2[[#This Row],[Close Price]])-1</f>
        <v>1.9651841179110452E-2</v>
      </c>
      <c r="AE200" s="2">
        <f>(Table2[[#This Row],[Close Price]]/Table2[[#This Row],[Current Week Low]])-1</f>
        <v>2.4092305459471053E-2</v>
      </c>
      <c r="AF200" s="2">
        <f>(Table2[[#This Row],[Current Week High]]/Table2[[#This Row],[Close Price]])-1</f>
        <v>1.5660060939603593E-2</v>
      </c>
      <c r="AG200" s="2">
        <f>(Table2[[#This Row],[Close Price]]/Table2[[#This Row],[Current Month Low]])-1</f>
        <v>9.3951060696106037E-2</v>
      </c>
      <c r="AH200" s="2">
        <f>(Table2[[#This Row],[Current Month High]]/Table2[[#This Row],[Close Price]])-1</f>
        <v>1.5660060939603593E-2</v>
      </c>
      <c r="AI200">
        <v>1.56600609396035</v>
      </c>
      <c r="AJ200">
        <v>96.916279069767398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0.23</v>
      </c>
      <c r="AM200" t="s">
        <v>10474</v>
      </c>
      <c r="AN200">
        <v>5.78</v>
      </c>
      <c r="AO200" t="s">
        <v>10474</v>
      </c>
      <c r="AP200">
        <v>6.6476503362993003E-2</v>
      </c>
      <c r="AQ200">
        <f>(Table2[[#This Row],[Sharpe Ratio]]-AVERAGE(Table2[Sharpe Ratio]))/_xlfn.STDEV.P(Table2[Sharpe Ratio])</f>
        <v>0.135275416741996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1.7585514300981819</v>
      </c>
      <c r="AS200">
        <f>_xlfn.RANK.AVG(Table2[[#This Row],[1Y Return vs Nifty Z-Score]],Table2[1Y Return vs Nifty Z-Score])</f>
        <v>224</v>
      </c>
      <c r="AT200">
        <f>_xlfn.RANK.AVG(Table2[[#This Row],[6M Return vs Nifty Z-Score]],Table2[6M Return vs Nifty Z-Score])</f>
        <v>170</v>
      </c>
      <c r="AU200">
        <f>_xlfn.RANK.AVG(Table2[[#This Row],[Sharpe Ratio Z-Score]],Table2[Sharpe Ratio Z-Score])</f>
        <v>295</v>
      </c>
      <c r="AV200">
        <f>(Table2[[#This Row],[Rank 1Y]]+Table2[[#This Row],[Rank 6M]]+Table2[[#This Row],[Rank Sharpe]])/3</f>
        <v>229.66666666666666</v>
      </c>
    </row>
    <row r="201" spans="1:48" x14ac:dyDescent="0.3">
      <c r="A201" t="s">
        <v>353</v>
      </c>
      <c r="B201" t="s">
        <v>354</v>
      </c>
      <c r="C201" t="s">
        <v>10431</v>
      </c>
      <c r="D201" t="s">
        <v>32</v>
      </c>
      <c r="E201">
        <v>70917.653599650002</v>
      </c>
      <c r="F201">
        <v>526.5</v>
      </c>
      <c r="G201">
        <v>43.789815802734303</v>
      </c>
      <c r="H201">
        <f>(Table2[[#This Row],[1Y Return vs Nifty]]-AVERAGE(Table2[1Y Return vs Nifty]))/_xlfn.STDEV.P(Table2[1Y Return vs Nifty])</f>
        <v>-4.3582730017486283E-2</v>
      </c>
      <c r="I201">
        <v>-4.4878259412250499</v>
      </c>
      <c r="J201">
        <f>(Table2[[#This Row],[1M Return vs Nifty]]-AVERAGE(Table2[1M Return vs Nifty]))/_xlfn.STDEV.P(Table2[1M Return vs Nifty])</f>
        <v>-0.74951200994215272</v>
      </c>
      <c r="K201">
        <v>10.376320953977901</v>
      </c>
      <c r="L201">
        <f>(Table2[[#This Row],[6M Return vs Nifty]]-AVERAGE(Table2[6M Return vs Nifty]))/_xlfn.STDEV.P(Table2[6M Return vs Nifty])</f>
        <v>-1.8615516282170622E-2</v>
      </c>
      <c r="M201">
        <v>-1.80851892284698</v>
      </c>
      <c r="N201">
        <f>(Table2[[#This Row],[1W Return vs Nifty]]-AVERAGE(Table2[1W Return vs Nifty]))/_xlfn.STDEV.P(Table2[1W Return vs Nifty])</f>
        <v>-0.72572658664087364</v>
      </c>
      <c r="O201">
        <v>540.63</v>
      </c>
      <c r="P201">
        <v>539.075018076844</v>
      </c>
      <c r="Q201">
        <v>482.19938316232799</v>
      </c>
      <c r="R201">
        <v>32.783093449623898</v>
      </c>
      <c r="S201" s="2">
        <f>(Table2[[#This Row],[Close Price]]-Table2[[#This Row],[20D EMA]])/Table2[[#This Row],[20D EMA]]</f>
        <v>-2.6136174463126344E-2</v>
      </c>
      <c r="T201" s="2">
        <f>(Table2[[#This Row],[Close Price]]-Table2[[#This Row],[50D EMA]])/Table2[[#This Row],[50D EMA]]</f>
        <v>-2.3327028066901553E-2</v>
      </c>
      <c r="U201" s="2">
        <f>(Table2[[#This Row],[Close Price]]-Table2[[#This Row],[200D EMA]])/Table2[[#This Row],[200D EMA]]</f>
        <v>9.1871989854368216E-2</v>
      </c>
      <c r="V201">
        <v>0.53870062157255805</v>
      </c>
      <c r="W201">
        <v>525.54999999999995</v>
      </c>
      <c r="X201">
        <v>545.20000000000005</v>
      </c>
      <c r="Y201">
        <v>524.79999999999995</v>
      </c>
      <c r="Z201">
        <v>540</v>
      </c>
      <c r="AA201">
        <v>524.79999999999995</v>
      </c>
      <c r="AB201">
        <v>549</v>
      </c>
      <c r="AC201" s="2">
        <f>(Table2[[#This Row],[Close Price]]/Table2[[#This Row],[Day Low]])-1</f>
        <v>1.8076301017981855E-3</v>
      </c>
      <c r="AD201" s="2">
        <f>(Table2[[#This Row],[Day High]]/Table2[[#This Row],[Close Price]])-1</f>
        <v>3.5517568850902181E-2</v>
      </c>
      <c r="AE201" s="2">
        <f>(Table2[[#This Row],[Close Price]]/Table2[[#This Row],[Current Week Low]])-1</f>
        <v>3.2393292682928454E-3</v>
      </c>
      <c r="AF201" s="2">
        <f>(Table2[[#This Row],[Current Week High]]/Table2[[#This Row],[Close Price]])-1</f>
        <v>2.564102564102555E-2</v>
      </c>
      <c r="AG201" s="2">
        <f>(Table2[[#This Row],[Close Price]]/Table2[[#This Row],[Current Month Low]])-1</f>
        <v>3.2393292682928454E-3</v>
      </c>
      <c r="AH201" s="2">
        <f>(Table2[[#This Row],[Current Month High]]/Table2[[#This Row],[Close Price]])-1</f>
        <v>4.2735042735042805E-2</v>
      </c>
      <c r="AI201">
        <v>20.170940170940099</v>
      </c>
      <c r="AJ201">
        <v>71.582206289718101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-0.08</v>
      </c>
      <c r="AM201" t="s">
        <v>10475</v>
      </c>
      <c r="AN201">
        <v>-3.41</v>
      </c>
      <c r="AO201" t="s">
        <v>10475</v>
      </c>
      <c r="AP201">
        <v>0.15065146343494301</v>
      </c>
      <c r="AQ201">
        <f>(Table2[[#This Row],[Sharpe Ratio]]-AVERAGE(Table2[Sharpe Ratio]))/_xlfn.STDEV.P(Table2[Sharpe Ratio])</f>
        <v>1.0842886642291474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-0.45314817865353585</v>
      </c>
      <c r="AS201">
        <f>_xlfn.RANK.AVG(Table2[[#This Row],[1Y Return vs Nifty Z-Score]],Table2[1Y Return vs Nifty Z-Score])</f>
        <v>283</v>
      </c>
      <c r="AT201">
        <f>_xlfn.RANK.AVG(Table2[[#This Row],[6M Return vs Nifty Z-Score]],Table2[6M Return vs Nifty Z-Score])</f>
        <v>312</v>
      </c>
      <c r="AU201">
        <f>_xlfn.RANK.AVG(Table2[[#This Row],[Sharpe Ratio Z-Score]],Table2[Sharpe Ratio Z-Score])</f>
        <v>99</v>
      </c>
      <c r="AV201">
        <f>(Table2[[#This Row],[Rank 1Y]]+Table2[[#This Row],[Rank 6M]]+Table2[[#This Row],[Rank Sharpe]])/3</f>
        <v>231.33333333333334</v>
      </c>
    </row>
    <row r="202" spans="1:48" x14ac:dyDescent="0.3">
      <c r="A202" t="s">
        <v>666</v>
      </c>
      <c r="B202" t="s">
        <v>667</v>
      </c>
      <c r="C202" t="s">
        <v>10435</v>
      </c>
      <c r="D202" t="s">
        <v>189</v>
      </c>
      <c r="E202">
        <v>26390.394919760001</v>
      </c>
      <c r="F202">
        <v>2231.8000000000002</v>
      </c>
      <c r="G202">
        <v>37.6761754607437</v>
      </c>
      <c r="H202">
        <f>(Table2[[#This Row],[1Y Return vs Nifty]]-AVERAGE(Table2[1Y Return vs Nifty]))/_xlfn.STDEV.P(Table2[1Y Return vs Nifty])</f>
        <v>-0.11354072405199375</v>
      </c>
      <c r="I202">
        <v>1.0118611940736899</v>
      </c>
      <c r="J202">
        <f>(Table2[[#This Row],[1M Return vs Nifty]]-AVERAGE(Table2[1M Return vs Nifty]))/_xlfn.STDEV.P(Table2[1M Return vs Nifty])</f>
        <v>-0.28480763114721985</v>
      </c>
      <c r="K202">
        <v>5.3268606765357402</v>
      </c>
      <c r="L202">
        <f>(Table2[[#This Row],[6M Return vs Nifty]]-AVERAGE(Table2[6M Return vs Nifty]))/_xlfn.STDEV.P(Table2[6M Return vs Nifty])</f>
        <v>-0.16069841337288859</v>
      </c>
      <c r="M202">
        <v>3.7772220516082999</v>
      </c>
      <c r="N202">
        <f>(Table2[[#This Row],[1W Return vs Nifty]]-AVERAGE(Table2[1W Return vs Nifty]))/_xlfn.STDEV.P(Table2[1W Return vs Nifty])</f>
        <v>0.29834121679026154</v>
      </c>
      <c r="O202">
        <v>2104.9299999999998</v>
      </c>
      <c r="P202">
        <v>2024.61321266653</v>
      </c>
      <c r="Q202">
        <v>1736.69918584579</v>
      </c>
      <c r="R202">
        <v>69.581096785086999</v>
      </c>
      <c r="S202" s="2">
        <f>(Table2[[#This Row],[Close Price]]-Table2[[#This Row],[20D EMA]])/Table2[[#This Row],[20D EMA]]</f>
        <v>6.0272788168727873E-2</v>
      </c>
      <c r="T202" s="2">
        <f>(Table2[[#This Row],[Close Price]]-Table2[[#This Row],[50D EMA]])/Table2[[#This Row],[50D EMA]]</f>
        <v>0.10233400929977805</v>
      </c>
      <c r="U202" s="2">
        <f>(Table2[[#This Row],[Close Price]]-Table2[[#This Row],[200D EMA]])/Table2[[#This Row],[200D EMA]]</f>
        <v>0.28508150299678475</v>
      </c>
      <c r="V202">
        <v>1.4261244181708901</v>
      </c>
      <c r="W202">
        <v>2238.6999999999998</v>
      </c>
      <c r="X202">
        <v>2338.75</v>
      </c>
      <c r="Y202">
        <v>2130.6999999999998</v>
      </c>
      <c r="Z202">
        <v>2319.75</v>
      </c>
      <c r="AA202">
        <v>2052</v>
      </c>
      <c r="AB202">
        <v>2319.75</v>
      </c>
      <c r="AC202" s="2">
        <f>(Table2[[#This Row],[Close Price]]/Table2[[#This Row],[Day Low]])-1</f>
        <v>-3.0821458882385189E-3</v>
      </c>
      <c r="AD202" s="2">
        <f>(Table2[[#This Row],[Day High]]/Table2[[#This Row],[Close Price]])-1</f>
        <v>4.7920960659557199E-2</v>
      </c>
      <c r="AE202" s="2">
        <f>(Table2[[#This Row],[Close Price]]/Table2[[#This Row],[Current Week Low]])-1</f>
        <v>4.7449195100202068E-2</v>
      </c>
      <c r="AF202" s="2">
        <f>(Table2[[#This Row],[Current Week High]]/Table2[[#This Row],[Close Price]])-1</f>
        <v>3.9407653015503197E-2</v>
      </c>
      <c r="AG202" s="2">
        <f>(Table2[[#This Row],[Close Price]]/Table2[[#This Row],[Current Month Low]])-1</f>
        <v>8.7621832358674601E-2</v>
      </c>
      <c r="AH202" s="2">
        <f>(Table2[[#This Row],[Current Month High]]/Table2[[#This Row],[Close Price]])-1</f>
        <v>3.9407653015503197E-2</v>
      </c>
      <c r="AI202">
        <v>8.80679272336228</v>
      </c>
      <c r="AJ202">
        <v>100.45807697489499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0.08</v>
      </c>
      <c r="AM202" t="s">
        <v>10474</v>
      </c>
      <c r="AN202">
        <v>11.08</v>
      </c>
      <c r="AO202" t="s">
        <v>10474</v>
      </c>
      <c r="AP202">
        <v>0.21781245791626</v>
      </c>
      <c r="AQ202">
        <f>(Table2[[#This Row],[Sharpe Ratio]]-AVERAGE(Table2[Sharpe Ratio]))/_xlfn.STDEV.P(Table2[Sharpe Ratio])</f>
        <v>1.841481461501653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1.5807759097198124</v>
      </c>
      <c r="AS202">
        <f>_xlfn.RANK.AVG(Table2[[#This Row],[1Y Return vs Nifty Z-Score]],Table2[1Y Return vs Nifty Z-Score])</f>
        <v>314</v>
      </c>
      <c r="AT202">
        <f>_xlfn.RANK.AVG(Table2[[#This Row],[6M Return vs Nifty Z-Score]],Table2[6M Return vs Nifty Z-Score])</f>
        <v>359</v>
      </c>
      <c r="AU202">
        <f>_xlfn.RANK.AVG(Table2[[#This Row],[Sharpe Ratio Z-Score]],Table2[Sharpe Ratio Z-Score])</f>
        <v>21</v>
      </c>
      <c r="AV202">
        <f>(Table2[[#This Row],[Rank 1Y]]+Table2[[#This Row],[Rank 6M]]+Table2[[#This Row],[Rank Sharpe]])/3</f>
        <v>231.33333333333334</v>
      </c>
    </row>
    <row r="203" spans="1:48" x14ac:dyDescent="0.3">
      <c r="A203" t="s">
        <v>1085</v>
      </c>
      <c r="B203" t="s">
        <v>1086</v>
      </c>
      <c r="C203" t="s">
        <v>10435</v>
      </c>
      <c r="D203" t="s">
        <v>189</v>
      </c>
      <c r="E203">
        <v>11514.647784339901</v>
      </c>
      <c r="F203">
        <v>489.4</v>
      </c>
      <c r="G203">
        <v>42.322357609753098</v>
      </c>
      <c r="H203">
        <f>(Table2[[#This Row],[1Y Return vs Nifty]]-AVERAGE(Table2[1Y Return vs Nifty]))/_xlfn.STDEV.P(Table2[1Y Return vs Nifty])</f>
        <v>-6.0374759932193697E-2</v>
      </c>
      <c r="I203">
        <v>3.3476763237297602</v>
      </c>
      <c r="J203">
        <f>(Table2[[#This Row],[1M Return vs Nifty]]-AVERAGE(Table2[1M Return vs Nifty]))/_xlfn.STDEV.P(Table2[1M Return vs Nifty])</f>
        <v>-8.7439400536467524E-2</v>
      </c>
      <c r="K203">
        <v>17.094911783142301</v>
      </c>
      <c r="L203">
        <f>(Table2[[#This Row],[6M Return vs Nifty]]-AVERAGE(Table2[6M Return vs Nifty]))/_xlfn.STDEV.P(Table2[6M Return vs Nifty])</f>
        <v>0.17043376758671142</v>
      </c>
      <c r="M203">
        <v>1.3276503069596901</v>
      </c>
      <c r="N203">
        <f>(Table2[[#This Row],[1W Return vs Nifty]]-AVERAGE(Table2[1W Return vs Nifty]))/_xlfn.STDEV.P(Table2[1W Return vs Nifty])</f>
        <v>-0.15075364230923446</v>
      </c>
      <c r="O203">
        <v>476.61</v>
      </c>
      <c r="P203">
        <v>452.46390127151699</v>
      </c>
      <c r="Q203">
        <v>397.30784761537097</v>
      </c>
      <c r="R203">
        <v>56.400390092985603</v>
      </c>
      <c r="S203" s="2">
        <f>(Table2[[#This Row],[Close Price]]-Table2[[#This Row],[20D EMA]])/Table2[[#This Row],[20D EMA]]</f>
        <v>2.683535804955826E-2</v>
      </c>
      <c r="T203" s="2">
        <f>(Table2[[#This Row],[Close Price]]-Table2[[#This Row],[50D EMA]])/Table2[[#This Row],[50D EMA]]</f>
        <v>8.1633249911617092E-2</v>
      </c>
      <c r="U203" s="2">
        <f>(Table2[[#This Row],[Close Price]]-Table2[[#This Row],[200D EMA]])/Table2[[#This Row],[200D EMA]]</f>
        <v>0.23179041878322607</v>
      </c>
      <c r="V203">
        <v>1.1523033534331899</v>
      </c>
      <c r="W203">
        <v>486.05</v>
      </c>
      <c r="X203">
        <v>495</v>
      </c>
      <c r="Y203">
        <v>481.5</v>
      </c>
      <c r="Z203">
        <v>493.6</v>
      </c>
      <c r="AA203">
        <v>478</v>
      </c>
      <c r="AB203">
        <v>510</v>
      </c>
      <c r="AC203" s="2">
        <f>(Table2[[#This Row],[Close Price]]/Table2[[#This Row],[Day Low]])-1</f>
        <v>6.8922950313752285E-3</v>
      </c>
      <c r="AD203" s="2">
        <f>(Table2[[#This Row],[Day High]]/Table2[[#This Row],[Close Price]])-1</f>
        <v>1.1442582754393138E-2</v>
      </c>
      <c r="AE203" s="2">
        <f>(Table2[[#This Row],[Close Price]]/Table2[[#This Row],[Current Week Low]])-1</f>
        <v>1.6407061266874301E-2</v>
      </c>
      <c r="AF203" s="2">
        <f>(Table2[[#This Row],[Current Week High]]/Table2[[#This Row],[Close Price]])-1</f>
        <v>8.581937065794909E-3</v>
      </c>
      <c r="AG203" s="2">
        <f>(Table2[[#This Row],[Close Price]]/Table2[[#This Row],[Current Month Low]])-1</f>
        <v>2.3849372384937118E-2</v>
      </c>
      <c r="AH203" s="2">
        <f>(Table2[[#This Row],[Current Month High]]/Table2[[#This Row],[Close Price]])-1</f>
        <v>4.2092357989374829E-2</v>
      </c>
      <c r="AI203">
        <v>4.2092357989374802</v>
      </c>
      <c r="AJ203">
        <v>74.785714285714207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0.03</v>
      </c>
      <c r="AM203" t="s">
        <v>10474</v>
      </c>
      <c r="AN203">
        <v>2.36</v>
      </c>
      <c r="AO203" t="s">
        <v>10474</v>
      </c>
      <c r="AP203">
        <v>0.124298917069008</v>
      </c>
      <c r="AQ203">
        <f>(Table2[[#This Row],[Sharpe Ratio]]-AVERAGE(Table2[Sharpe Ratio]))/_xlfn.STDEV.P(Table2[Sharpe Ratio])</f>
        <v>0.7871823087890627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0.65904827359787854</v>
      </c>
      <c r="AS203">
        <f>_xlfn.RANK.AVG(Table2[[#This Row],[1Y Return vs Nifty Z-Score]],Table2[1Y Return vs Nifty Z-Score])</f>
        <v>290</v>
      </c>
      <c r="AT203">
        <f>_xlfn.RANK.AVG(Table2[[#This Row],[6M Return vs Nifty Z-Score]],Table2[6M Return vs Nifty Z-Score])</f>
        <v>248</v>
      </c>
      <c r="AU203">
        <f>_xlfn.RANK.AVG(Table2[[#This Row],[Sharpe Ratio Z-Score]],Table2[Sharpe Ratio Z-Score])</f>
        <v>157</v>
      </c>
      <c r="AV203">
        <f>(Table2[[#This Row],[Rank 1Y]]+Table2[[#This Row],[Rank 6M]]+Table2[[#This Row],[Rank Sharpe]])/3</f>
        <v>231.66666666666666</v>
      </c>
    </row>
    <row r="204" spans="1:48" x14ac:dyDescent="0.3">
      <c r="A204" t="s">
        <v>501</v>
      </c>
      <c r="B204" t="s">
        <v>502</v>
      </c>
      <c r="C204" t="s">
        <v>10431</v>
      </c>
      <c r="D204" t="s">
        <v>247</v>
      </c>
      <c r="E204">
        <v>42142.914409154997</v>
      </c>
      <c r="F204">
        <v>667.45</v>
      </c>
      <c r="G204">
        <v>106.659801186645</v>
      </c>
      <c r="H204">
        <f>(Table2[[#This Row],[1Y Return vs Nifty]]-AVERAGE(Table2[1Y Return vs Nifty]))/_xlfn.STDEV.P(Table2[1Y Return vs Nifty])</f>
        <v>0.67583447747318559</v>
      </c>
      <c r="I204">
        <v>3.8496622523191499</v>
      </c>
      <c r="J204">
        <f>(Table2[[#This Row],[1M Return vs Nifty]]-AVERAGE(Table2[1M Return vs Nifty]))/_xlfn.STDEV.P(Table2[1M Return vs Nifty])</f>
        <v>-4.5023340609767988E-2</v>
      </c>
      <c r="K204">
        <v>29.0171809093676</v>
      </c>
      <c r="L204">
        <f>(Table2[[#This Row],[6M Return vs Nifty]]-AVERAGE(Table2[6M Return vs Nifty]))/_xlfn.STDEV.P(Table2[6M Return vs Nifty])</f>
        <v>0.50590537133747815</v>
      </c>
      <c r="M204">
        <v>8.9092499022383004E-2</v>
      </c>
      <c r="N204">
        <f>(Table2[[#This Row],[1W Return vs Nifty]]-AVERAGE(Table2[1W Return vs Nifty]))/_xlfn.STDEV.P(Table2[1W Return vs Nifty])</f>
        <v>-0.37782596442322769</v>
      </c>
      <c r="O204">
        <v>646.48</v>
      </c>
      <c r="P204">
        <v>614.16022434727495</v>
      </c>
      <c r="Q204">
        <v>503.99328403409299</v>
      </c>
      <c r="R204">
        <v>59.945304114665497</v>
      </c>
      <c r="S204" s="2">
        <f>(Table2[[#This Row],[Close Price]]-Table2[[#This Row],[20D EMA]])/Table2[[#This Row],[20D EMA]]</f>
        <v>3.2437198366538834E-2</v>
      </c>
      <c r="T204" s="2">
        <f>(Table2[[#This Row],[Close Price]]-Table2[[#This Row],[50D EMA]])/Table2[[#This Row],[50D EMA]]</f>
        <v>8.6768523164066982E-2</v>
      </c>
      <c r="U204" s="2">
        <f>(Table2[[#This Row],[Close Price]]-Table2[[#This Row],[200D EMA]])/Table2[[#This Row],[200D EMA]]</f>
        <v>0.32432320259817171</v>
      </c>
      <c r="V204">
        <v>0.60407002889026395</v>
      </c>
      <c r="W204">
        <v>668.4</v>
      </c>
      <c r="X204">
        <v>685.9</v>
      </c>
      <c r="Y204">
        <v>652.04999999999995</v>
      </c>
      <c r="Z204">
        <v>675</v>
      </c>
      <c r="AA204">
        <v>643.04999999999995</v>
      </c>
      <c r="AB204">
        <v>675</v>
      </c>
      <c r="AC204" s="2">
        <f>(Table2[[#This Row],[Close Price]]/Table2[[#This Row],[Day Low]])-1</f>
        <v>-1.4213046080190361E-3</v>
      </c>
      <c r="AD204" s="2">
        <f>(Table2[[#This Row],[Day High]]/Table2[[#This Row],[Close Price]])-1</f>
        <v>2.7642520038954066E-2</v>
      </c>
      <c r="AE204" s="2">
        <f>(Table2[[#This Row],[Close Price]]/Table2[[#This Row],[Current Week Low]])-1</f>
        <v>2.36178207192701E-2</v>
      </c>
      <c r="AF204" s="2">
        <f>(Table2[[#This Row],[Current Week High]]/Table2[[#This Row],[Close Price]])-1</f>
        <v>1.1311708742227866E-2</v>
      </c>
      <c r="AG204" s="2">
        <f>(Table2[[#This Row],[Close Price]]/Table2[[#This Row],[Current Month Low]])-1</f>
        <v>3.7944172303864487E-2</v>
      </c>
      <c r="AH204" s="2">
        <f>(Table2[[#This Row],[Current Month High]]/Table2[[#This Row],[Close Price]])-1</f>
        <v>1.1311708742227866E-2</v>
      </c>
      <c r="AI204">
        <v>1.6255899318300799</v>
      </c>
      <c r="AJ204">
        <v>134.11083830235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10474</v>
      </c>
      <c r="AN204">
        <v>2.2200000000000002</v>
      </c>
      <c r="AO204" t="s">
        <v>10474</v>
      </c>
      <c r="AP204">
        <v>2.5557017638462E-2</v>
      </c>
      <c r="AQ204">
        <f>(Table2[[#This Row],[Sharpe Ratio]]-AVERAGE(Table2[Sharpe Ratio]))/_xlfn.STDEV.P(Table2[Sharpe Ratio])</f>
        <v>-0.32606289574128888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0.43282764803637919</v>
      </c>
      <c r="AS204">
        <f>_xlfn.RANK.AVG(Table2[[#This Row],[1Y Return vs Nifty Z-Score]],Table2[1Y Return vs Nifty Z-Score])</f>
        <v>118</v>
      </c>
      <c r="AT204">
        <f>_xlfn.RANK.AVG(Table2[[#This Row],[6M Return vs Nifty Z-Score]],Table2[6M Return vs Nifty Z-Score])</f>
        <v>154</v>
      </c>
      <c r="AU204">
        <f>_xlfn.RANK.AVG(Table2[[#This Row],[Sharpe Ratio Z-Score]],Table2[Sharpe Ratio Z-Score])</f>
        <v>424</v>
      </c>
      <c r="AV204">
        <f>(Table2[[#This Row],[Rank 1Y]]+Table2[[#This Row],[Rank 6M]]+Table2[[#This Row],[Rank Sharpe]])/3</f>
        <v>232</v>
      </c>
    </row>
    <row r="205" spans="1:48" x14ac:dyDescent="0.3">
      <c r="A205" t="s">
        <v>1164</v>
      </c>
      <c r="B205" t="s">
        <v>1165</v>
      </c>
      <c r="C205" t="s">
        <v>10434</v>
      </c>
      <c r="D205" t="s">
        <v>866</v>
      </c>
      <c r="E205">
        <v>10168.028290349999</v>
      </c>
      <c r="F205">
        <v>1382.85</v>
      </c>
      <c r="G205">
        <v>78.537069241239095</v>
      </c>
      <c r="H205">
        <f>(Table2[[#This Row],[1Y Return vs Nifty]]-AVERAGE(Table2[1Y Return vs Nifty]))/_xlfn.STDEV.P(Table2[1Y Return vs Nifty])</f>
        <v>0.3540278608559298</v>
      </c>
      <c r="I205">
        <v>13.674537723225599</v>
      </c>
      <c r="J205">
        <f>(Table2[[#This Row],[1M Return vs Nifty]]-AVERAGE(Table2[1M Return vs Nifty]))/_xlfn.STDEV.P(Table2[1M Return vs Nifty])</f>
        <v>0.78514436532049869</v>
      </c>
      <c r="K205">
        <v>32.548191317949801</v>
      </c>
      <c r="L205">
        <f>(Table2[[#This Row],[6M Return vs Nifty]]-AVERAGE(Table2[6M Return vs Nifty]))/_xlfn.STDEV.P(Table2[6M Return vs Nifty])</f>
        <v>0.60526177003024628</v>
      </c>
      <c r="M205">
        <v>8.3538901053024599</v>
      </c>
      <c r="N205">
        <f>(Table2[[#This Row],[1W Return vs Nifty]]-AVERAGE(Table2[1W Return vs Nifty]))/_xlfn.STDEV.P(Table2[1W Return vs Nifty])</f>
        <v>1.1374095556577086</v>
      </c>
      <c r="O205">
        <v>1253.7</v>
      </c>
      <c r="P205">
        <v>1165.0761981420801</v>
      </c>
      <c r="Q205">
        <v>969.136491248477</v>
      </c>
      <c r="R205">
        <v>77.207974407710097</v>
      </c>
      <c r="S205" s="2">
        <f>(Table2[[#This Row],[Close Price]]-Table2[[#This Row],[20D EMA]])/Table2[[#This Row],[20D EMA]]</f>
        <v>0.10301507537688431</v>
      </c>
      <c r="T205" s="2">
        <f>(Table2[[#This Row],[Close Price]]-Table2[[#This Row],[50D EMA]])/Table2[[#This Row],[50D EMA]]</f>
        <v>0.1869180764358577</v>
      </c>
      <c r="U205" s="2">
        <f>(Table2[[#This Row],[Close Price]]-Table2[[#This Row],[200D EMA]])/Table2[[#This Row],[200D EMA]]</f>
        <v>0.42688879480594322</v>
      </c>
      <c r="V205">
        <v>0.61663550163727299</v>
      </c>
      <c r="W205">
        <v>1366.4</v>
      </c>
      <c r="X205">
        <v>1404.4</v>
      </c>
      <c r="Y205">
        <v>1328</v>
      </c>
      <c r="Z205">
        <v>1386.6</v>
      </c>
      <c r="AA205">
        <v>1215</v>
      </c>
      <c r="AB205">
        <v>1386.6</v>
      </c>
      <c r="AC205" s="2">
        <f>(Table2[[#This Row],[Close Price]]/Table2[[#This Row],[Day Low]])-1</f>
        <v>1.2038934426229275E-2</v>
      </c>
      <c r="AD205" s="2">
        <f>(Table2[[#This Row],[Day High]]/Table2[[#This Row],[Close Price]])-1</f>
        <v>1.558375818056934E-2</v>
      </c>
      <c r="AE205" s="2">
        <f>(Table2[[#This Row],[Close Price]]/Table2[[#This Row],[Current Week Low]])-1</f>
        <v>4.1302710843373447E-2</v>
      </c>
      <c r="AF205" s="2">
        <f>(Table2[[#This Row],[Current Week High]]/Table2[[#This Row],[Close Price]])-1</f>
        <v>2.7117908666882684E-3</v>
      </c>
      <c r="AG205" s="2">
        <f>(Table2[[#This Row],[Close Price]]/Table2[[#This Row],[Current Month Low]])-1</f>
        <v>0.13814814814814813</v>
      </c>
      <c r="AH205" s="2">
        <f>(Table2[[#This Row],[Current Month High]]/Table2[[#This Row],[Close Price]])-1</f>
        <v>2.7117908666882684E-3</v>
      </c>
      <c r="AI205">
        <v>0.27117908666882601</v>
      </c>
      <c r="AJ205">
        <v>110.800304878048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0.26</v>
      </c>
      <c r="AM205" t="s">
        <v>10474</v>
      </c>
      <c r="AN205">
        <v>10.87</v>
      </c>
      <c r="AO205" t="s">
        <v>10474</v>
      </c>
      <c r="AP205">
        <v>4.0913756161188003E-2</v>
      </c>
      <c r="AQ205">
        <f>(Table2[[#This Row],[Sharpe Ratio]]-AVERAGE(Table2[Sharpe Ratio]))/_xlfn.STDEV.P(Table2[Sharpe Ratio])</f>
        <v>-0.15292651071887747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2.7289170411455057</v>
      </c>
      <c r="AS205">
        <f>_xlfn.RANK.AVG(Table2[[#This Row],[1Y Return vs Nifty Z-Score]],Table2[1Y Return vs Nifty Z-Score])</f>
        <v>172</v>
      </c>
      <c r="AT205">
        <f>_xlfn.RANK.AVG(Table2[[#This Row],[6M Return vs Nifty Z-Score]],Table2[6M Return vs Nifty Z-Score])</f>
        <v>140</v>
      </c>
      <c r="AU205">
        <f>_xlfn.RANK.AVG(Table2[[#This Row],[Sharpe Ratio Z-Score]],Table2[Sharpe Ratio Z-Score])</f>
        <v>384</v>
      </c>
      <c r="AV205">
        <f>(Table2[[#This Row],[Rank 1Y]]+Table2[[#This Row],[Rank 6M]]+Table2[[#This Row],[Rank Sharpe]])/3</f>
        <v>232</v>
      </c>
    </row>
    <row r="206" spans="1:48" x14ac:dyDescent="0.3">
      <c r="A206" t="s">
        <v>719</v>
      </c>
      <c r="B206" t="s">
        <v>720</v>
      </c>
      <c r="C206" t="s">
        <v>10438</v>
      </c>
      <c r="D206" t="s">
        <v>72</v>
      </c>
      <c r="E206">
        <v>22809.090389010002</v>
      </c>
      <c r="F206">
        <v>172.07</v>
      </c>
      <c r="G206">
        <v>103.01534152922</v>
      </c>
      <c r="H206">
        <f>(Table2[[#This Row],[1Y Return vs Nifty]]-AVERAGE(Table2[1Y Return vs Nifty]))/_xlfn.STDEV.P(Table2[1Y Return vs Nifty])</f>
        <v>0.63413115952986565</v>
      </c>
      <c r="I206">
        <v>9.4889489486768799</v>
      </c>
      <c r="J206">
        <f>(Table2[[#This Row],[1M Return vs Nifty]]-AVERAGE(Table2[1M Return vs Nifty]))/_xlfn.STDEV.P(Table2[1M Return vs Nifty])</f>
        <v>0.43147671414018252</v>
      </c>
      <c r="K206">
        <v>13.702479805102101</v>
      </c>
      <c r="L206">
        <f>(Table2[[#This Row],[6M Return vs Nifty]]-AVERAGE(Table2[6M Return vs Nifty]))/_xlfn.STDEV.P(Table2[6M Return vs Nifty])</f>
        <v>7.4976721261096932E-2</v>
      </c>
      <c r="M206">
        <v>2.8094254158374699</v>
      </c>
      <c r="N206">
        <f>(Table2[[#This Row],[1W Return vs Nifty]]-AVERAGE(Table2[1W Return vs Nifty]))/_xlfn.STDEV.P(Table2[1W Return vs Nifty])</f>
        <v>0.12090918413885003</v>
      </c>
      <c r="O206">
        <v>157.52000000000001</v>
      </c>
      <c r="P206">
        <v>149.904772894903</v>
      </c>
      <c r="Q206">
        <v>127.27433151676701</v>
      </c>
      <c r="R206">
        <v>77.129541055469602</v>
      </c>
      <c r="S206" s="2">
        <f>(Table2[[#This Row],[Close Price]]-Table2[[#This Row],[20D EMA]])/Table2[[#This Row],[20D EMA]]</f>
        <v>9.2369222955815025E-2</v>
      </c>
      <c r="T206" s="2">
        <f>(Table2[[#This Row],[Close Price]]-Table2[[#This Row],[50D EMA]])/Table2[[#This Row],[50D EMA]]</f>
        <v>0.14786205053415374</v>
      </c>
      <c r="U206" s="2">
        <f>(Table2[[#This Row],[Close Price]]-Table2[[#This Row],[200D EMA]])/Table2[[#This Row],[200D EMA]]</f>
        <v>0.35196153025821741</v>
      </c>
      <c r="V206">
        <v>1.73050670788534</v>
      </c>
      <c r="W206">
        <v>174</v>
      </c>
      <c r="X206">
        <v>189.04</v>
      </c>
      <c r="Y206">
        <v>169</v>
      </c>
      <c r="Z206">
        <v>178.8</v>
      </c>
      <c r="AA206">
        <v>156.87</v>
      </c>
      <c r="AB206">
        <v>178.8</v>
      </c>
      <c r="AC206" s="2">
        <f>(Table2[[#This Row],[Close Price]]/Table2[[#This Row],[Day Low]])-1</f>
        <v>-1.109195402298857E-2</v>
      </c>
      <c r="AD206" s="2">
        <f>(Table2[[#This Row],[Day High]]/Table2[[#This Row],[Close Price]])-1</f>
        <v>9.8622653571220908E-2</v>
      </c>
      <c r="AE206" s="2">
        <f>(Table2[[#This Row],[Close Price]]/Table2[[#This Row],[Current Week Low]])-1</f>
        <v>1.8165680473372747E-2</v>
      </c>
      <c r="AF206" s="2">
        <f>(Table2[[#This Row],[Current Week High]]/Table2[[#This Row],[Close Price]])-1</f>
        <v>3.9111989306677586E-2</v>
      </c>
      <c r="AG206" s="2">
        <f>(Table2[[#This Row],[Close Price]]/Table2[[#This Row],[Current Month Low]])-1</f>
        <v>9.6895518582265527E-2</v>
      </c>
      <c r="AH206" s="2">
        <f>(Table2[[#This Row],[Current Month High]]/Table2[[#This Row],[Close Price]])-1</f>
        <v>3.9111989306677586E-2</v>
      </c>
      <c r="AI206">
        <v>3.9111989306677502</v>
      </c>
      <c r="AJ206">
        <v>131.58815612382199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0.12</v>
      </c>
      <c r="AM206" t="s">
        <v>10474</v>
      </c>
      <c r="AN206">
        <v>14.65</v>
      </c>
      <c r="AO206" t="s">
        <v>10474</v>
      </c>
      <c r="AP206">
        <v>6.5554640894382996E-2</v>
      </c>
      <c r="AQ206">
        <f>(Table2[[#This Row],[Sharpe Ratio]]-AVERAGE(Table2[Sharpe Ratio]))/_xlfn.STDEV.P(Table2[Sharpe Ratio])</f>
        <v>0.12488206824115555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1.3863758473111507</v>
      </c>
      <c r="AS206">
        <f>_xlfn.RANK.AVG(Table2[[#This Row],[1Y Return vs Nifty Z-Score]],Table2[1Y Return vs Nifty Z-Score])</f>
        <v>126</v>
      </c>
      <c r="AT206">
        <f>_xlfn.RANK.AVG(Table2[[#This Row],[6M Return vs Nifty Z-Score]],Table2[6M Return vs Nifty Z-Score])</f>
        <v>280</v>
      </c>
      <c r="AU206">
        <f>_xlfn.RANK.AVG(Table2[[#This Row],[Sharpe Ratio Z-Score]],Table2[Sharpe Ratio Z-Score])</f>
        <v>296</v>
      </c>
      <c r="AV206">
        <f>(Table2[[#This Row],[Rank 1Y]]+Table2[[#This Row],[Rank 6M]]+Table2[[#This Row],[Rank Sharpe]])/3</f>
        <v>234</v>
      </c>
    </row>
    <row r="207" spans="1:48" x14ac:dyDescent="0.3">
      <c r="A207" t="s">
        <v>1491</v>
      </c>
      <c r="B207" t="s">
        <v>1492</v>
      </c>
      <c r="C207" t="s">
        <v>10437</v>
      </c>
      <c r="D207" t="s">
        <v>65</v>
      </c>
      <c r="E207">
        <v>6524.6093817599904</v>
      </c>
      <c r="F207">
        <v>667.2</v>
      </c>
      <c r="G207">
        <v>107.974872260627</v>
      </c>
      <c r="H207">
        <f>(Table2[[#This Row],[1Y Return vs Nifty]]-AVERAGE(Table2[1Y Return vs Nifty]))/_xlfn.STDEV.P(Table2[1Y Return vs Nifty])</f>
        <v>0.69088275136602484</v>
      </c>
      <c r="I207">
        <v>16.9356569381331</v>
      </c>
      <c r="J207">
        <f>(Table2[[#This Row],[1M Return vs Nifty]]-AVERAGE(Table2[1M Return vs Nifty]))/_xlfn.STDEV.P(Table2[1M Return vs Nifty])</f>
        <v>1.0606975634675584</v>
      </c>
      <c r="K207">
        <v>94.913181969509296</v>
      </c>
      <c r="L207">
        <f>(Table2[[#This Row],[6M Return vs Nifty]]-AVERAGE(Table2[6M Return vs Nifty]))/_xlfn.STDEV.P(Table2[6M Return vs Nifty])</f>
        <v>2.360102497938243</v>
      </c>
      <c r="M207">
        <v>14.356322340883599</v>
      </c>
      <c r="N207">
        <f>(Table2[[#This Row],[1W Return vs Nifty]]-AVERAGE(Table2[1W Return vs Nifty]))/_xlfn.STDEV.P(Table2[1W Return vs Nifty])</f>
        <v>2.2378718976901832</v>
      </c>
      <c r="O207">
        <v>576.86</v>
      </c>
      <c r="P207">
        <v>539.12040687524905</v>
      </c>
      <c r="Q207">
        <v>445.10669896647198</v>
      </c>
      <c r="R207">
        <v>82.0601690528094</v>
      </c>
      <c r="S207" s="2">
        <f>(Table2[[#This Row],[Close Price]]-Table2[[#This Row],[20D EMA]])/Table2[[#This Row],[20D EMA]]</f>
        <v>0.15660645563914993</v>
      </c>
      <c r="T207" s="2">
        <f>(Table2[[#This Row],[Close Price]]-Table2[[#This Row],[50D EMA]])/Table2[[#This Row],[50D EMA]]</f>
        <v>0.23757140611148905</v>
      </c>
      <c r="U207" s="2">
        <f>(Table2[[#This Row],[Close Price]]-Table2[[#This Row],[200D EMA]])/Table2[[#This Row],[200D EMA]]</f>
        <v>0.49896643108096073</v>
      </c>
      <c r="V207">
        <v>1.3493112870286601</v>
      </c>
      <c r="W207">
        <v>665</v>
      </c>
      <c r="X207">
        <v>676.2</v>
      </c>
      <c r="Y207">
        <v>660</v>
      </c>
      <c r="Z207">
        <v>685</v>
      </c>
      <c r="AA207">
        <v>559</v>
      </c>
      <c r="AB207">
        <v>685</v>
      </c>
      <c r="AC207" s="2">
        <f>(Table2[[#This Row],[Close Price]]/Table2[[#This Row],[Day Low]])-1</f>
        <v>3.3082706766918157E-3</v>
      </c>
      <c r="AD207" s="2">
        <f>(Table2[[#This Row],[Day High]]/Table2[[#This Row],[Close Price]])-1</f>
        <v>1.3489208633093552E-2</v>
      </c>
      <c r="AE207" s="2">
        <f>(Table2[[#This Row],[Close Price]]/Table2[[#This Row],[Current Week Low]])-1</f>
        <v>1.0909090909090979E-2</v>
      </c>
      <c r="AF207" s="2">
        <f>(Table2[[#This Row],[Current Week High]]/Table2[[#This Row],[Close Price]])-1</f>
        <v>2.6678657074340473E-2</v>
      </c>
      <c r="AG207" s="2">
        <f>(Table2[[#This Row],[Close Price]]/Table2[[#This Row],[Current Month Low]])-1</f>
        <v>0.19355992844364955</v>
      </c>
      <c r="AH207" s="2">
        <f>(Table2[[#This Row],[Current Month High]]/Table2[[#This Row],[Close Price]])-1</f>
        <v>2.6678657074340473E-2</v>
      </c>
      <c r="AI207">
        <v>2.6678657074340402</v>
      </c>
      <c r="AJ207">
        <v>135.84305408271399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0.16</v>
      </c>
      <c r="AM207" t="s">
        <v>10474</v>
      </c>
      <c r="AN207">
        <v>16.579999999999998</v>
      </c>
      <c r="AO207" t="s">
        <v>10474</v>
      </c>
      <c r="AP207">
        <v>-1.6886001464599999E-2</v>
      </c>
      <c r="AQ207">
        <f>(Table2[[#This Row],[Sharpe Ratio]]-AVERAGE(Table2[Sharpe Ratio]))/_xlfn.STDEV.P(Table2[Sharpe Ratio])</f>
        <v>-0.80457797145652421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5.5449767390054854</v>
      </c>
      <c r="AS207">
        <f>_xlfn.RANK.AVG(Table2[[#This Row],[1Y Return vs Nifty Z-Score]],Table2[1Y Return vs Nifty Z-Score])</f>
        <v>114</v>
      </c>
      <c r="AT207">
        <f>_xlfn.RANK.AVG(Table2[[#This Row],[6M Return vs Nifty Z-Score]],Table2[6M Return vs Nifty Z-Score])</f>
        <v>17</v>
      </c>
      <c r="AU207">
        <f>_xlfn.RANK.AVG(Table2[[#This Row],[Sharpe Ratio Z-Score]],Table2[Sharpe Ratio Z-Score])</f>
        <v>573</v>
      </c>
      <c r="AV207">
        <f>(Table2[[#This Row],[Rank 1Y]]+Table2[[#This Row],[Rank 6M]]+Table2[[#This Row],[Rank Sharpe]])/3</f>
        <v>234.66666666666666</v>
      </c>
    </row>
    <row r="208" spans="1:48" x14ac:dyDescent="0.3">
      <c r="A208" t="s">
        <v>159</v>
      </c>
      <c r="B208" t="s">
        <v>160</v>
      </c>
      <c r="C208" t="s">
        <v>10441</v>
      </c>
      <c r="D208" t="s">
        <v>161</v>
      </c>
      <c r="E208">
        <v>163656.04170850501</v>
      </c>
      <c r="F208">
        <v>4237.95</v>
      </c>
      <c r="G208">
        <v>32.6215680142152</v>
      </c>
      <c r="H208">
        <f>(Table2[[#This Row],[1Y Return vs Nifty]]-AVERAGE(Table2[1Y Return vs Nifty]))/_xlfn.STDEV.P(Table2[1Y Return vs Nifty])</f>
        <v>-0.17138027263686884</v>
      </c>
      <c r="I208">
        <v>-6.4243188596896204</v>
      </c>
      <c r="J208">
        <f>(Table2[[#This Row],[1M Return vs Nifty]]-AVERAGE(Table2[1M Return vs Nifty]))/_xlfn.STDEV.P(Table2[1M Return vs Nifty])</f>
        <v>-0.91313890663233754</v>
      </c>
      <c r="K208">
        <v>30.450546069588299</v>
      </c>
      <c r="L208">
        <f>(Table2[[#This Row],[6M Return vs Nifty]]-AVERAGE(Table2[6M Return vs Nifty]))/_xlfn.STDEV.P(Table2[6M Return vs Nifty])</f>
        <v>0.54623773625633276</v>
      </c>
      <c r="M208">
        <v>0.27756676019792798</v>
      </c>
      <c r="N208">
        <f>(Table2[[#This Row],[1W Return vs Nifty]]-AVERAGE(Table2[1W Return vs Nifty]))/_xlfn.STDEV.P(Table2[1W Return vs Nifty])</f>
        <v>-0.34327183390983262</v>
      </c>
      <c r="O208">
        <v>4261.01</v>
      </c>
      <c r="P208">
        <v>4134.3097444778105</v>
      </c>
      <c r="Q208">
        <v>3427.0755656779302</v>
      </c>
      <c r="R208">
        <v>44.735619794873301</v>
      </c>
      <c r="S208" s="2">
        <f>(Table2[[#This Row],[Close Price]]-Table2[[#This Row],[20D EMA]])/Table2[[#This Row],[20D EMA]]</f>
        <v>-5.4118624457582592E-3</v>
      </c>
      <c r="T208" s="2">
        <f>(Table2[[#This Row],[Close Price]]-Table2[[#This Row],[50D EMA]])/Table2[[#This Row],[50D EMA]]</f>
        <v>2.506833351338067E-2</v>
      </c>
      <c r="U208" s="2">
        <f>(Table2[[#This Row],[Close Price]]-Table2[[#This Row],[200D EMA]])/Table2[[#This Row],[200D EMA]]</f>
        <v>0.2366082739589857</v>
      </c>
      <c r="V208">
        <v>0.73782527912268503</v>
      </c>
      <c r="W208">
        <v>4220.45</v>
      </c>
      <c r="X208">
        <v>4278</v>
      </c>
      <c r="Y208">
        <v>4228.6000000000004</v>
      </c>
      <c r="Z208">
        <v>4324.8</v>
      </c>
      <c r="AA208">
        <v>4212.6499999999996</v>
      </c>
      <c r="AB208">
        <v>4345</v>
      </c>
      <c r="AC208" s="2">
        <f>(Table2[[#This Row],[Close Price]]/Table2[[#This Row],[Day Low]])-1</f>
        <v>4.146477271381066E-3</v>
      </c>
      <c r="AD208" s="2">
        <f>(Table2[[#This Row],[Day High]]/Table2[[#This Row],[Close Price]])-1</f>
        <v>9.4503238594132455E-3</v>
      </c>
      <c r="AE208" s="2">
        <f>(Table2[[#This Row],[Close Price]]/Table2[[#This Row],[Current Week Low]])-1</f>
        <v>2.2111337085559679E-3</v>
      </c>
      <c r="AF208" s="2">
        <f>(Table2[[#This Row],[Current Week High]]/Table2[[#This Row],[Close Price]])-1</f>
        <v>2.0493398931087148E-2</v>
      </c>
      <c r="AG208" s="2">
        <f>(Table2[[#This Row],[Close Price]]/Table2[[#This Row],[Current Month Low]])-1</f>
        <v>6.0057208645389881E-3</v>
      </c>
      <c r="AH208" s="2">
        <f>(Table2[[#This Row],[Current Month High]]/Table2[[#This Row],[Close Price]])-1</f>
        <v>2.5259854410741189E-2</v>
      </c>
      <c r="AI208">
        <v>8.7742894559869899</v>
      </c>
      <c r="AJ208">
        <v>81.625131249062505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0.06</v>
      </c>
      <c r="AM208" t="s">
        <v>10474</v>
      </c>
      <c r="AN208">
        <v>0.21</v>
      </c>
      <c r="AO208" t="s">
        <v>10474</v>
      </c>
      <c r="AP208">
        <v>9.5634137491109994E-2</v>
      </c>
      <c r="AQ208">
        <f>(Table2[[#This Row],[Sharpe Ratio]]-AVERAGE(Table2[Sharpe Ratio]))/_xlfn.STDEV.P(Table2[Sharpe Ratio])</f>
        <v>0.46400715631531153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-0.41754612060739471</v>
      </c>
      <c r="AS208">
        <f>_xlfn.RANK.AVG(Table2[[#This Row],[1Y Return vs Nifty Z-Score]],Table2[1Y Return vs Nifty Z-Score])</f>
        <v>330</v>
      </c>
      <c r="AT208">
        <f>_xlfn.RANK.AVG(Table2[[#This Row],[6M Return vs Nifty Z-Score]],Table2[6M Return vs Nifty Z-Score])</f>
        <v>149</v>
      </c>
      <c r="AU208">
        <f>_xlfn.RANK.AVG(Table2[[#This Row],[Sharpe Ratio Z-Score]],Table2[Sharpe Ratio Z-Score])</f>
        <v>229</v>
      </c>
      <c r="AV208">
        <f>(Table2[[#This Row],[Rank 1Y]]+Table2[[#This Row],[Rank 6M]]+Table2[[#This Row],[Rank Sharpe]])/3</f>
        <v>236</v>
      </c>
    </row>
    <row r="209" spans="1:48" x14ac:dyDescent="0.3">
      <c r="A209" t="s">
        <v>68</v>
      </c>
      <c r="B209" t="s">
        <v>69</v>
      </c>
      <c r="C209" t="s">
        <v>10435</v>
      </c>
      <c r="D209" t="s">
        <v>56</v>
      </c>
      <c r="E209">
        <v>368038.63877456001</v>
      </c>
      <c r="F209">
        <v>1002.6</v>
      </c>
      <c r="G209">
        <v>36.250807610447303</v>
      </c>
      <c r="H209">
        <f>(Table2[[#This Row],[1Y Return vs Nifty]]-AVERAGE(Table2[1Y Return vs Nifty]))/_xlfn.STDEV.P(Table2[1Y Return vs Nifty])</f>
        <v>-0.12985111687689233</v>
      </c>
      <c r="I209">
        <v>-3.01947809300915</v>
      </c>
      <c r="J209">
        <f>(Table2[[#This Row],[1M Return vs Nifty]]-AVERAGE(Table2[1M Return vs Nifty]))/_xlfn.STDEV.P(Table2[1M Return vs Nifty])</f>
        <v>-0.62544173869335351</v>
      </c>
      <c r="K209">
        <v>13.956851104102601</v>
      </c>
      <c r="L209">
        <f>(Table2[[#This Row],[6M Return vs Nifty]]-AVERAGE(Table2[6M Return vs Nifty]))/_xlfn.STDEV.P(Table2[6M Return vs Nifty])</f>
        <v>8.2134280507612706E-2</v>
      </c>
      <c r="M209">
        <v>-0.36625252513746098</v>
      </c>
      <c r="N209">
        <f>(Table2[[#This Row],[1W Return vs Nifty]]-AVERAGE(Table2[1W Return vs Nifty]))/_xlfn.STDEV.P(Table2[1W Return vs Nifty])</f>
        <v>-0.46130713206547452</v>
      </c>
      <c r="O209">
        <v>979.2</v>
      </c>
      <c r="P209">
        <v>971.78606405199298</v>
      </c>
      <c r="Q209">
        <v>860.86682613499795</v>
      </c>
      <c r="R209">
        <v>63.3995122786989</v>
      </c>
      <c r="S209" s="2">
        <f>(Table2[[#This Row],[Close Price]]-Table2[[#This Row],[20D EMA]])/Table2[[#This Row],[20D EMA]]</f>
        <v>2.3897058823529386E-2</v>
      </c>
      <c r="T209" s="2">
        <f>(Table2[[#This Row],[Close Price]]-Table2[[#This Row],[50D EMA]])/Table2[[#This Row],[50D EMA]]</f>
        <v>3.1708559206461741E-2</v>
      </c>
      <c r="U209" s="2">
        <f>(Table2[[#This Row],[Close Price]]-Table2[[#This Row],[200D EMA]])/Table2[[#This Row],[200D EMA]]</f>
        <v>0.1646400692443177</v>
      </c>
      <c r="V209">
        <v>0.98280904139598002</v>
      </c>
      <c r="W209">
        <v>998.1</v>
      </c>
      <c r="X209">
        <v>1011.2</v>
      </c>
      <c r="Y209">
        <v>996.2</v>
      </c>
      <c r="Z209">
        <v>1016.6</v>
      </c>
      <c r="AA209">
        <v>973.5</v>
      </c>
      <c r="AB209">
        <v>1016.6</v>
      </c>
      <c r="AC209" s="2">
        <f>(Table2[[#This Row],[Close Price]]/Table2[[#This Row],[Day Low]])-1</f>
        <v>4.5085662759243306E-3</v>
      </c>
      <c r="AD209" s="2">
        <f>(Table2[[#This Row],[Day High]]/Table2[[#This Row],[Close Price]])-1</f>
        <v>8.5776979852383306E-3</v>
      </c>
      <c r="AE209" s="2">
        <f>(Table2[[#This Row],[Close Price]]/Table2[[#This Row],[Current Week Low]])-1</f>
        <v>6.4244127685204599E-3</v>
      </c>
      <c r="AF209" s="2">
        <f>(Table2[[#This Row],[Current Week High]]/Table2[[#This Row],[Close Price]])-1</f>
        <v>1.3963694394574011E-2</v>
      </c>
      <c r="AG209" s="2">
        <f>(Table2[[#This Row],[Close Price]]/Table2[[#This Row],[Current Month Low]])-1</f>
        <v>2.9892141756548529E-2</v>
      </c>
      <c r="AH209" s="2">
        <f>(Table2[[#This Row],[Current Month High]]/Table2[[#This Row],[Close Price]])-1</f>
        <v>1.3963694394574011E-2</v>
      </c>
      <c r="AI209">
        <v>6.2836624775583303</v>
      </c>
      <c r="AJ209">
        <v>68.987021742794497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-0.12</v>
      </c>
      <c r="AM209" t="s">
        <v>10475</v>
      </c>
      <c r="AN209">
        <v>2.4900000000000002</v>
      </c>
      <c r="AO209" t="s">
        <v>10474</v>
      </c>
      <c r="AP209">
        <v>0.146865614825678</v>
      </c>
      <c r="AQ209">
        <f>(Table2[[#This Row],[Sharpe Ratio]]-AVERAGE(Table2[Sharpe Ratio]))/_xlfn.STDEV.P(Table2[Sharpe Ratio])</f>
        <v>1.0416058939599098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-9.2859813168197858E-2</v>
      </c>
      <c r="AS209">
        <f>_xlfn.RANK.AVG(Table2[[#This Row],[1Y Return vs Nifty Z-Score]],Table2[1Y Return vs Nifty Z-Score])</f>
        <v>321</v>
      </c>
      <c r="AT209">
        <f>_xlfn.RANK.AVG(Table2[[#This Row],[6M Return vs Nifty Z-Score]],Table2[6M Return vs Nifty Z-Score])</f>
        <v>278</v>
      </c>
      <c r="AU209">
        <f>_xlfn.RANK.AVG(Table2[[#This Row],[Sharpe Ratio Z-Score]],Table2[Sharpe Ratio Z-Score])</f>
        <v>112</v>
      </c>
      <c r="AV209">
        <f>(Table2[[#This Row],[Rank 1Y]]+Table2[[#This Row],[Rank 6M]]+Table2[[#This Row],[Rank Sharpe]])/3</f>
        <v>237</v>
      </c>
    </row>
    <row r="210" spans="1:48" x14ac:dyDescent="0.3">
      <c r="A210" t="s">
        <v>1028</v>
      </c>
      <c r="B210" t="s">
        <v>1029</v>
      </c>
      <c r="C210" t="s">
        <v>10438</v>
      </c>
      <c r="D210" t="s">
        <v>103</v>
      </c>
      <c r="E210">
        <v>12795.407630009</v>
      </c>
      <c r="F210">
        <v>18.670000000000002</v>
      </c>
      <c r="G210">
        <v>180.86107083563499</v>
      </c>
      <c r="H210">
        <f>(Table2[[#This Row],[1Y Return vs Nifty]]-AVERAGE(Table2[1Y Return vs Nifty]))/_xlfn.STDEV.P(Table2[1Y Return vs Nifty])</f>
        <v>1.5249148435201585</v>
      </c>
      <c r="I210">
        <v>-3.5453583008453902</v>
      </c>
      <c r="J210">
        <f>(Table2[[#This Row],[1M Return vs Nifty]]-AVERAGE(Table2[1M Return vs Nifty]))/_xlfn.STDEV.P(Table2[1M Return vs Nifty])</f>
        <v>-0.66987678186782595</v>
      </c>
      <c r="K210">
        <v>-2.9517961767509</v>
      </c>
      <c r="L210">
        <f>(Table2[[#This Row],[6M Return vs Nifty]]-AVERAGE(Table2[6M Return vs Nifty]))/_xlfn.STDEV.P(Table2[6M Return vs Nifty])</f>
        <v>-0.39364520077305271</v>
      </c>
      <c r="M210">
        <v>-6.5978683555134401</v>
      </c>
      <c r="N210">
        <f>(Table2[[#This Row],[1W Return vs Nifty]]-AVERAGE(Table2[1W Return vs Nifty]))/_xlfn.STDEV.P(Table2[1W Return vs Nifty])</f>
        <v>-1.6037870938868601</v>
      </c>
      <c r="O210">
        <v>19.27</v>
      </c>
      <c r="P210">
        <v>18.9818716407969</v>
      </c>
      <c r="Q210">
        <v>16.066579460107</v>
      </c>
      <c r="R210">
        <v>34.7447506571039</v>
      </c>
      <c r="S210" s="2">
        <f>(Table2[[#This Row],[Close Price]]-Table2[[#This Row],[20D EMA]])/Table2[[#This Row],[20D EMA]]</f>
        <v>-3.1136481577581622E-2</v>
      </c>
      <c r="T210" s="2">
        <f>(Table2[[#This Row],[Close Price]]-Table2[[#This Row],[50D EMA]])/Table2[[#This Row],[50D EMA]]</f>
        <v>-1.6429973118488813E-2</v>
      </c>
      <c r="U210" s="2">
        <f>(Table2[[#This Row],[Close Price]]-Table2[[#This Row],[200D EMA]])/Table2[[#This Row],[200D EMA]]</f>
        <v>0.16203950233198317</v>
      </c>
      <c r="V210">
        <v>1.08955467794257</v>
      </c>
      <c r="W210">
        <v>18.75</v>
      </c>
      <c r="X210">
        <v>19.28</v>
      </c>
      <c r="Y210">
        <v>18.399999999999999</v>
      </c>
      <c r="Z210">
        <v>19.02</v>
      </c>
      <c r="AA210">
        <v>18.3</v>
      </c>
      <c r="AB210">
        <v>20.29</v>
      </c>
      <c r="AC210" s="2">
        <f>(Table2[[#This Row],[Close Price]]/Table2[[#This Row],[Day Low]])-1</f>
        <v>-4.2666666666665298E-3</v>
      </c>
      <c r="AD210" s="2">
        <f>(Table2[[#This Row],[Day High]]/Table2[[#This Row],[Close Price]])-1</f>
        <v>3.2672737011248065E-2</v>
      </c>
      <c r="AE210" s="2">
        <f>(Table2[[#This Row],[Close Price]]/Table2[[#This Row],[Current Week Low]])-1</f>
        <v>1.4673913043478537E-2</v>
      </c>
      <c r="AF210" s="2">
        <f>(Table2[[#This Row],[Current Week High]]/Table2[[#This Row],[Close Price]])-1</f>
        <v>1.8746652383502926E-2</v>
      </c>
      <c r="AG210" s="2">
        <f>(Table2[[#This Row],[Close Price]]/Table2[[#This Row],[Current Month Low]])-1</f>
        <v>2.0218579234972722E-2</v>
      </c>
      <c r="AH210" s="2">
        <f>(Table2[[#This Row],[Current Month High]]/Table2[[#This Row],[Close Price]])-1</f>
        <v>8.6770219603641952E-2</v>
      </c>
      <c r="AI210">
        <v>28.548473486877299</v>
      </c>
      <c r="AJ210">
        <v>216.44067796610099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</v>
      </c>
      <c r="AM210" t="s">
        <v>10476</v>
      </c>
      <c r="AN210">
        <v>-1.06</v>
      </c>
      <c r="AO210" t="s">
        <v>10475</v>
      </c>
      <c r="AP210">
        <v>9.9696871602517001E-2</v>
      </c>
      <c r="AQ210">
        <f>(Table2[[#This Row],[Sharpe Ratio]]-AVERAGE(Table2[Sharpe Ratio]))/_xlfn.STDEV.P(Table2[Sharpe Ratio])</f>
        <v>0.50981161514068618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-0.63258261786689429</v>
      </c>
      <c r="AS210">
        <f>_xlfn.RANK.AVG(Table2[[#This Row],[1Y Return vs Nifty Z-Score]],Table2[1Y Return vs Nifty Z-Score])</f>
        <v>46</v>
      </c>
      <c r="AT210">
        <f>_xlfn.RANK.AVG(Table2[[#This Row],[6M Return vs Nifty Z-Score]],Table2[6M Return vs Nifty Z-Score])</f>
        <v>452</v>
      </c>
      <c r="AU210">
        <f>_xlfn.RANK.AVG(Table2[[#This Row],[Sharpe Ratio Z-Score]],Table2[Sharpe Ratio Z-Score])</f>
        <v>213</v>
      </c>
      <c r="AV210">
        <f>(Table2[[#This Row],[Rank 1Y]]+Table2[[#This Row],[Rank 6M]]+Table2[[#This Row],[Rank Sharpe]])/3</f>
        <v>237</v>
      </c>
    </row>
    <row r="211" spans="1:48" x14ac:dyDescent="0.3">
      <c r="A211" t="s">
        <v>81</v>
      </c>
      <c r="B211" t="s">
        <v>82</v>
      </c>
      <c r="C211" t="s">
        <v>10441</v>
      </c>
      <c r="D211" t="s">
        <v>83</v>
      </c>
      <c r="E211">
        <v>318685.29855584999</v>
      </c>
      <c r="F211">
        <v>1475.3</v>
      </c>
      <c r="G211">
        <v>79.250160693373203</v>
      </c>
      <c r="H211">
        <f>(Table2[[#This Row],[1Y Return vs Nifty]]-AVERAGE(Table2[1Y Return vs Nifty]))/_xlfn.STDEV.P(Table2[1Y Return vs Nifty])</f>
        <v>0.36218772057352205</v>
      </c>
      <c r="I211">
        <v>2.1232765191367098</v>
      </c>
      <c r="J211">
        <f>(Table2[[#This Row],[1M Return vs Nifty]]-AVERAGE(Table2[1M Return vs Nifty]))/_xlfn.STDEV.P(Table2[1M Return vs Nifty])</f>
        <v>-0.19089691304443018</v>
      </c>
      <c r="K211">
        <v>13.118788795519</v>
      </c>
      <c r="L211">
        <f>(Table2[[#This Row],[6M Return vs Nifty]]-AVERAGE(Table2[6M Return vs Nifty]))/_xlfn.STDEV.P(Table2[6M Return vs Nifty])</f>
        <v>5.8552686791935218E-2</v>
      </c>
      <c r="M211">
        <v>0.331900124134481</v>
      </c>
      <c r="N211">
        <f>(Table2[[#This Row],[1W Return vs Nifty]]-AVERAGE(Table2[1W Return vs Nifty]))/_xlfn.STDEV.P(Table2[1W Return vs Nifty])</f>
        <v>-0.33331056844586138</v>
      </c>
      <c r="O211">
        <v>1460.2</v>
      </c>
      <c r="P211">
        <v>1410.1332594273199</v>
      </c>
      <c r="Q211">
        <v>1201.5019894294201</v>
      </c>
      <c r="R211">
        <v>51.208071602978798</v>
      </c>
      <c r="S211" s="2">
        <f>(Table2[[#This Row],[Close Price]]-Table2[[#This Row],[20D EMA]])/Table2[[#This Row],[20D EMA]]</f>
        <v>1.0341049171346327E-2</v>
      </c>
      <c r="T211" s="2">
        <f>(Table2[[#This Row],[Close Price]]-Table2[[#This Row],[50D EMA]])/Table2[[#This Row],[50D EMA]]</f>
        <v>4.621317888718221E-2</v>
      </c>
      <c r="U211" s="2">
        <f>(Table2[[#This Row],[Close Price]]-Table2[[#This Row],[200D EMA]])/Table2[[#This Row],[200D EMA]]</f>
        <v>0.2278797812899199</v>
      </c>
      <c r="V211">
        <v>0.71442094669610401</v>
      </c>
      <c r="W211">
        <v>1477</v>
      </c>
      <c r="X211">
        <v>1503.95</v>
      </c>
      <c r="Y211">
        <v>1469</v>
      </c>
      <c r="Z211">
        <v>1501.05</v>
      </c>
      <c r="AA211">
        <v>1455.05</v>
      </c>
      <c r="AB211">
        <v>1520</v>
      </c>
      <c r="AC211" s="2">
        <f>(Table2[[#This Row],[Close Price]]/Table2[[#This Row],[Day Low]])-1</f>
        <v>-1.1509817197021821E-3</v>
      </c>
      <c r="AD211" s="2">
        <f>(Table2[[#This Row],[Day High]]/Table2[[#This Row],[Close Price]])-1</f>
        <v>1.941977902799441E-2</v>
      </c>
      <c r="AE211" s="2">
        <f>(Table2[[#This Row],[Close Price]]/Table2[[#This Row],[Current Week Low]])-1</f>
        <v>4.2886317222599057E-3</v>
      </c>
      <c r="AF211" s="2">
        <f>(Table2[[#This Row],[Current Week High]]/Table2[[#This Row],[Close Price]])-1</f>
        <v>1.745407713685343E-2</v>
      </c>
      <c r="AG211" s="2">
        <f>(Table2[[#This Row],[Close Price]]/Table2[[#This Row],[Current Month Low]])-1</f>
        <v>1.3917047524140136E-2</v>
      </c>
      <c r="AH211" s="2">
        <f>(Table2[[#This Row],[Current Month High]]/Table2[[#This Row],[Close Price]])-1</f>
        <v>3.0298922253101157E-2</v>
      </c>
      <c r="AI211">
        <v>9.9030705619196109</v>
      </c>
      <c r="AJ211">
        <v>108.375706214689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0.02</v>
      </c>
      <c r="AM211" t="s">
        <v>10474</v>
      </c>
      <c r="AN211">
        <v>0.4</v>
      </c>
      <c r="AO211" t="s">
        <v>10474</v>
      </c>
      <c r="AP211">
        <v>7.6263473970913001E-2</v>
      </c>
      <c r="AQ211">
        <f>(Table2[[#This Row],[Sharpe Ratio]]-AVERAGE(Table2[Sharpe Ratio]))/_xlfn.STDEV.P(Table2[Sharpe Ratio])</f>
        <v>0.24561660076803424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0.14214952664319991</v>
      </c>
      <c r="AS211">
        <f>_xlfn.RANK.AVG(Table2[[#This Row],[1Y Return vs Nifty Z-Score]],Table2[1Y Return vs Nifty Z-Score])</f>
        <v>170</v>
      </c>
      <c r="AT211">
        <f>_xlfn.RANK.AVG(Table2[[#This Row],[6M Return vs Nifty Z-Score]],Table2[6M Return vs Nifty Z-Score])</f>
        <v>282</v>
      </c>
      <c r="AU211">
        <f>_xlfn.RANK.AVG(Table2[[#This Row],[Sharpe Ratio Z-Score]],Table2[Sharpe Ratio Z-Score])</f>
        <v>260</v>
      </c>
      <c r="AV211">
        <f>(Table2[[#This Row],[Rank 1Y]]+Table2[[#This Row],[Rank 6M]]+Table2[[#This Row],[Rank Sharpe]])/3</f>
        <v>237.33333333333334</v>
      </c>
    </row>
    <row r="212" spans="1:48" x14ac:dyDescent="0.3">
      <c r="A212" t="s">
        <v>154</v>
      </c>
      <c r="B212" t="s">
        <v>155</v>
      </c>
      <c r="C212" t="s">
        <v>10439</v>
      </c>
      <c r="D212" t="s">
        <v>156</v>
      </c>
      <c r="E212">
        <v>172776.50551722999</v>
      </c>
      <c r="F212">
        <v>465.65</v>
      </c>
      <c r="G212">
        <v>42.022841734007201</v>
      </c>
      <c r="H212">
        <f>(Table2[[#This Row],[1Y Return vs Nifty]]-AVERAGE(Table2[1Y Return vs Nifty]))/_xlfn.STDEV.P(Table2[1Y Return vs Nifty])</f>
        <v>-6.3802100874178064E-2</v>
      </c>
      <c r="I212">
        <v>0.84242995582080404</v>
      </c>
      <c r="J212">
        <f>(Table2[[#This Row],[1M Return vs Nifty]]-AVERAGE(Table2[1M Return vs Nifty]))/_xlfn.STDEV.P(Table2[1M Return vs Nifty])</f>
        <v>-0.29912397976556482</v>
      </c>
      <c r="K212">
        <v>67.070956893372696</v>
      </c>
      <c r="L212">
        <f>(Table2[[#This Row],[6M Return vs Nifty]]-AVERAGE(Table2[6M Return vs Nifty]))/_xlfn.STDEV.P(Table2[6M Return vs Nifty])</f>
        <v>1.5766714413673386</v>
      </c>
      <c r="M212">
        <v>2.8820146181556199</v>
      </c>
      <c r="N212">
        <f>(Table2[[#This Row],[1W Return vs Nifty]]-AVERAGE(Table2[1W Return vs Nifty]))/_xlfn.STDEV.P(Table2[1W Return vs Nifty])</f>
        <v>0.1342174032830461</v>
      </c>
      <c r="O212">
        <v>457.15</v>
      </c>
      <c r="P212">
        <v>430.26564826150297</v>
      </c>
      <c r="Q212">
        <v>340.62689355824</v>
      </c>
      <c r="R212">
        <v>55.619066781743498</v>
      </c>
      <c r="S212" s="2">
        <f>(Table2[[#This Row],[Close Price]]-Table2[[#This Row],[20D EMA]])/Table2[[#This Row],[20D EMA]]</f>
        <v>1.8593459477195668E-2</v>
      </c>
      <c r="T212" s="2">
        <f>(Table2[[#This Row],[Close Price]]-Table2[[#This Row],[50D EMA]])/Table2[[#This Row],[50D EMA]]</f>
        <v>8.2238384313198576E-2</v>
      </c>
      <c r="U212" s="2">
        <f>(Table2[[#This Row],[Close Price]]-Table2[[#This Row],[200D EMA]])/Table2[[#This Row],[200D EMA]]</f>
        <v>0.36703827209810042</v>
      </c>
      <c r="V212">
        <v>1.2575802426728</v>
      </c>
      <c r="W212">
        <v>462.6</v>
      </c>
      <c r="X212">
        <v>468</v>
      </c>
      <c r="Y212">
        <v>464.8</v>
      </c>
      <c r="Z212">
        <v>477.5</v>
      </c>
      <c r="AA212">
        <v>455</v>
      </c>
      <c r="AB212">
        <v>479.6</v>
      </c>
      <c r="AC212" s="2">
        <f>(Table2[[#This Row],[Close Price]]/Table2[[#This Row],[Day Low]])-1</f>
        <v>6.5931690445308888E-3</v>
      </c>
      <c r="AD212" s="2">
        <f>(Table2[[#This Row],[Day High]]/Table2[[#This Row],[Close Price]])-1</f>
        <v>5.0467089015355793E-3</v>
      </c>
      <c r="AE212" s="2">
        <f>(Table2[[#This Row],[Close Price]]/Table2[[#This Row],[Current Week Low]])-1</f>
        <v>1.8287435456110224E-3</v>
      </c>
      <c r="AF212" s="2">
        <f>(Table2[[#This Row],[Current Week High]]/Table2[[#This Row],[Close Price]])-1</f>
        <v>2.5448298077955567E-2</v>
      </c>
      <c r="AG212" s="2">
        <f>(Table2[[#This Row],[Close Price]]/Table2[[#This Row],[Current Month Low]])-1</f>
        <v>2.3406593406593457E-2</v>
      </c>
      <c r="AH212" s="2">
        <f>(Table2[[#This Row],[Current Month High]]/Table2[[#This Row],[Close Price]])-1</f>
        <v>2.9958123053795971E-2</v>
      </c>
      <c r="AI212">
        <v>8.8263717384301508</v>
      </c>
      <c r="AJ212">
        <v>123.87019230769199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10474</v>
      </c>
      <c r="AN212">
        <v>-0.91</v>
      </c>
      <c r="AO212" t="s">
        <v>10475</v>
      </c>
      <c r="AP212">
        <v>4.4421090089416998E-2</v>
      </c>
      <c r="AQ212">
        <f>(Table2[[#This Row],[Sharpe Ratio]]-AVERAGE(Table2[Sharpe Ratio]))/_xlfn.STDEV.P(Table2[Sharpe Ratio])</f>
        <v>-0.11338379684761019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1.2345789671630316</v>
      </c>
      <c r="AS212">
        <f>_xlfn.RANK.AVG(Table2[[#This Row],[1Y Return vs Nifty Z-Score]],Table2[1Y Return vs Nifty Z-Score])</f>
        <v>294</v>
      </c>
      <c r="AT212">
        <f>_xlfn.RANK.AVG(Table2[[#This Row],[6M Return vs Nifty Z-Score]],Table2[6M Return vs Nifty Z-Score])</f>
        <v>49</v>
      </c>
      <c r="AU212">
        <f>_xlfn.RANK.AVG(Table2[[#This Row],[Sharpe Ratio Z-Score]],Table2[Sharpe Ratio Z-Score])</f>
        <v>369</v>
      </c>
      <c r="AV212">
        <f>(Table2[[#This Row],[Rank 1Y]]+Table2[[#This Row],[Rank 6M]]+Table2[[#This Row],[Rank Sharpe]])/3</f>
        <v>237.33333333333334</v>
      </c>
    </row>
    <row r="213" spans="1:48" x14ac:dyDescent="0.3">
      <c r="A213" t="s">
        <v>935</v>
      </c>
      <c r="B213" t="s">
        <v>936</v>
      </c>
      <c r="C213" t="s">
        <v>10435</v>
      </c>
      <c r="D213" t="s">
        <v>214</v>
      </c>
      <c r="E213">
        <v>15656.490179065</v>
      </c>
      <c r="F213">
        <v>1907.45</v>
      </c>
      <c r="G213">
        <v>22.586964329169199</v>
      </c>
      <c r="H213">
        <f>(Table2[[#This Row],[1Y Return vs Nifty]]-AVERAGE(Table2[1Y Return vs Nifty]))/_xlfn.STDEV.P(Table2[1Y Return vs Nifty])</f>
        <v>-0.28620559854220712</v>
      </c>
      <c r="I213">
        <v>-1.7540078454644199</v>
      </c>
      <c r="J213">
        <f>(Table2[[#This Row],[1M Return vs Nifty]]-AVERAGE(Table2[1M Return vs Nifty]))/_xlfn.STDEV.P(Table2[1M Return vs Nifty])</f>
        <v>-0.51851391701885752</v>
      </c>
      <c r="K213">
        <v>13.263745315137699</v>
      </c>
      <c r="L213">
        <f>(Table2[[#This Row],[6M Return vs Nifty]]-AVERAGE(Table2[6M Return vs Nifty]))/_xlfn.STDEV.P(Table2[6M Return vs Nifty])</f>
        <v>6.2631507324819022E-2</v>
      </c>
      <c r="M213">
        <v>1.35248399508168</v>
      </c>
      <c r="N213">
        <f>(Table2[[#This Row],[1W Return vs Nifty]]-AVERAGE(Table2[1W Return vs Nifty]))/_xlfn.STDEV.P(Table2[1W Return vs Nifty])</f>
        <v>-0.14620073150250659</v>
      </c>
      <c r="O213">
        <v>1796.92</v>
      </c>
      <c r="P213">
        <v>1774.0297419712001</v>
      </c>
      <c r="Q213">
        <v>1578.1115981579701</v>
      </c>
      <c r="R213">
        <v>73.399490275993401</v>
      </c>
      <c r="S213" s="2">
        <f>(Table2[[#This Row],[Close Price]]-Table2[[#This Row],[20D EMA]])/Table2[[#This Row],[20D EMA]]</f>
        <v>6.1510807381519469E-2</v>
      </c>
      <c r="T213" s="2">
        <f>(Table2[[#This Row],[Close Price]]-Table2[[#This Row],[50D EMA]])/Table2[[#This Row],[50D EMA]]</f>
        <v>7.5207452768267E-2</v>
      </c>
      <c r="U213" s="2">
        <f>(Table2[[#This Row],[Close Price]]-Table2[[#This Row],[200D EMA]])/Table2[[#This Row],[200D EMA]]</f>
        <v>0.20869145263645858</v>
      </c>
      <c r="V213">
        <v>1.7486404353595999</v>
      </c>
      <c r="W213">
        <v>1890</v>
      </c>
      <c r="X213">
        <v>1960</v>
      </c>
      <c r="Y213">
        <v>1819.5</v>
      </c>
      <c r="Z213">
        <v>1948</v>
      </c>
      <c r="AA213">
        <v>1765.35</v>
      </c>
      <c r="AB213">
        <v>1948</v>
      </c>
      <c r="AC213" s="2">
        <f>(Table2[[#This Row],[Close Price]]/Table2[[#This Row],[Day Low]])-1</f>
        <v>9.2328042328042592E-3</v>
      </c>
      <c r="AD213" s="2">
        <f>(Table2[[#This Row],[Day High]]/Table2[[#This Row],[Close Price]])-1</f>
        <v>2.7549870245615837E-2</v>
      </c>
      <c r="AE213" s="2">
        <f>(Table2[[#This Row],[Close Price]]/Table2[[#This Row],[Current Week Low]])-1</f>
        <v>4.8337455344874991E-2</v>
      </c>
      <c r="AF213" s="2">
        <f>(Table2[[#This Row],[Current Week High]]/Table2[[#This Row],[Close Price]])-1</f>
        <v>2.1258748591050924E-2</v>
      </c>
      <c r="AG213" s="2">
        <f>(Table2[[#This Row],[Close Price]]/Table2[[#This Row],[Current Month Low]])-1</f>
        <v>8.0493953040473576E-2</v>
      </c>
      <c r="AH213" s="2">
        <f>(Table2[[#This Row],[Current Month High]]/Table2[[#This Row],[Close Price]])-1</f>
        <v>2.1258748591050924E-2</v>
      </c>
      <c r="AI213">
        <v>16.487981336339001</v>
      </c>
      <c r="AJ213">
        <v>88.297137216189498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-0.08</v>
      </c>
      <c r="AM213" t="s">
        <v>10475</v>
      </c>
      <c r="AN213">
        <v>8.2100000000000009</v>
      </c>
      <c r="AO213" t="s">
        <v>10474</v>
      </c>
      <c r="AP213">
        <v>0.178131647273506</v>
      </c>
      <c r="AQ213">
        <f>(Table2[[#This Row],[Sharpe Ratio]]-AVERAGE(Table2[Sharpe Ratio]))/_xlfn.STDEV.P(Table2[Sharpe Ratio])</f>
        <v>1.3941083360637057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0.50581959632495344</v>
      </c>
      <c r="AS213">
        <f>_xlfn.RANK.AVG(Table2[[#This Row],[1Y Return vs Nifty Z-Score]],Table2[1Y Return vs Nifty Z-Score])</f>
        <v>379</v>
      </c>
      <c r="AT213">
        <f>_xlfn.RANK.AVG(Table2[[#This Row],[6M Return vs Nifty Z-Score]],Table2[6M Return vs Nifty Z-Score])</f>
        <v>281</v>
      </c>
      <c r="AU213">
        <f>_xlfn.RANK.AVG(Table2[[#This Row],[Sharpe Ratio Z-Score]],Table2[Sharpe Ratio Z-Score])</f>
        <v>63</v>
      </c>
      <c r="AV213">
        <f>(Table2[[#This Row],[Rank 1Y]]+Table2[[#This Row],[Rank 6M]]+Table2[[#This Row],[Rank Sharpe]])/3</f>
        <v>241</v>
      </c>
    </row>
    <row r="214" spans="1:48" x14ac:dyDescent="0.3">
      <c r="A214" t="s">
        <v>1566</v>
      </c>
      <c r="B214" t="s">
        <v>1567</v>
      </c>
      <c r="C214" t="s">
        <v>10431</v>
      </c>
      <c r="D214" t="s">
        <v>403</v>
      </c>
      <c r="E214">
        <v>5893.2675079699902</v>
      </c>
      <c r="F214">
        <v>191.26</v>
      </c>
      <c r="G214">
        <v>192.09692575231699</v>
      </c>
      <c r="H214">
        <f>(Table2[[#This Row],[1Y Return vs Nifty]]-AVERAGE(Table2[1Y Return vs Nifty]))/_xlfn.STDEV.P(Table2[1Y Return vs Nifty])</f>
        <v>1.6534860101678022</v>
      </c>
      <c r="I214">
        <v>-10.3419009416421</v>
      </c>
      <c r="J214">
        <f>(Table2[[#This Row],[1M Return vs Nifty]]-AVERAGE(Table2[1M Return vs Nifty]))/_xlfn.STDEV.P(Table2[1M Return vs Nifty])</f>
        <v>-1.2441609271555099</v>
      </c>
      <c r="K214">
        <v>10.69359145678</v>
      </c>
      <c r="L214">
        <f>(Table2[[#This Row],[6M Return vs Nifty]]-AVERAGE(Table2[6M Return vs Nifty]))/_xlfn.STDEV.P(Table2[6M Return vs Nifty])</f>
        <v>-9.6880844928891839E-3</v>
      </c>
      <c r="M214">
        <v>-4.4819499842701296</v>
      </c>
      <c r="N214">
        <f>(Table2[[#This Row],[1W Return vs Nifty]]-AVERAGE(Table2[1W Return vs Nifty]))/_xlfn.STDEV.P(Table2[1W Return vs Nifty])</f>
        <v>-1.2158629333165552</v>
      </c>
      <c r="O214">
        <v>206.88</v>
      </c>
      <c r="P214">
        <v>191.240868164234</v>
      </c>
      <c r="Q214">
        <v>147.44754582047301</v>
      </c>
      <c r="R214">
        <v>29.443634616499399</v>
      </c>
      <c r="S214" s="2">
        <f>(Table2[[#This Row],[Close Price]]-Table2[[#This Row],[20D EMA]])/Table2[[#This Row],[20D EMA]]</f>
        <v>-7.5502706883217349E-2</v>
      </c>
      <c r="T214" s="2">
        <f>(Table2[[#This Row],[Close Price]]-Table2[[#This Row],[50D EMA]])/Table2[[#This Row],[50D EMA]]</f>
        <v>1.0004051931807526E-4</v>
      </c>
      <c r="U214" s="2">
        <f>(Table2[[#This Row],[Close Price]]-Table2[[#This Row],[200D EMA]])/Table2[[#This Row],[200D EMA]]</f>
        <v>0.29713925678268999</v>
      </c>
      <c r="V214">
        <v>0.93656482445212696</v>
      </c>
      <c r="W214">
        <v>193.46</v>
      </c>
      <c r="X214">
        <v>202.58</v>
      </c>
      <c r="Y214">
        <v>188.01</v>
      </c>
      <c r="Z214">
        <v>207.83</v>
      </c>
      <c r="AA214">
        <v>188.01</v>
      </c>
      <c r="AB214">
        <v>218.75</v>
      </c>
      <c r="AC214" s="2">
        <f>(Table2[[#This Row],[Close Price]]/Table2[[#This Row],[Day Low]])-1</f>
        <v>-1.1371859815982766E-2</v>
      </c>
      <c r="AD214" s="2">
        <f>(Table2[[#This Row],[Day High]]/Table2[[#This Row],[Close Price]])-1</f>
        <v>5.9186447767437089E-2</v>
      </c>
      <c r="AE214" s="2">
        <f>(Table2[[#This Row],[Close Price]]/Table2[[#This Row],[Current Week Low]])-1</f>
        <v>1.7286314557736215E-2</v>
      </c>
      <c r="AF214" s="2">
        <f>(Table2[[#This Row],[Current Week High]]/Table2[[#This Row],[Close Price]])-1</f>
        <v>8.6635992889260827E-2</v>
      </c>
      <c r="AG214" s="2">
        <f>(Table2[[#This Row],[Close Price]]/Table2[[#This Row],[Current Month Low]])-1</f>
        <v>1.7286314557736215E-2</v>
      </c>
      <c r="AH214" s="2">
        <f>(Table2[[#This Row],[Current Month High]]/Table2[[#This Row],[Close Price]])-1</f>
        <v>0.14373104674265402</v>
      </c>
      <c r="AI214">
        <v>25.431349994771502</v>
      </c>
      <c r="AJ214">
        <v>216.13223140495799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</v>
      </c>
      <c r="AM214" t="s">
        <v>10474</v>
      </c>
      <c r="AN214">
        <v>-12.96</v>
      </c>
      <c r="AO214" t="s">
        <v>10475</v>
      </c>
      <c r="AP214">
        <v>4.2734216909661997E-2</v>
      </c>
      <c r="AQ214">
        <f>(Table2[[#This Row],[Sharpe Ratio]]-AVERAGE(Table2[Sharpe Ratio]))/_xlfn.STDEV.P(Table2[Sharpe Ratio])</f>
        <v>-0.13240210102084538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-0.94862803581799737</v>
      </c>
      <c r="AS214">
        <f>_xlfn.RANK.AVG(Table2[[#This Row],[1Y Return vs Nifty Z-Score]],Table2[1Y Return vs Nifty Z-Score])</f>
        <v>40</v>
      </c>
      <c r="AT214">
        <f>_xlfn.RANK.AVG(Table2[[#This Row],[6M Return vs Nifty Z-Score]],Table2[6M Return vs Nifty Z-Score])</f>
        <v>309</v>
      </c>
      <c r="AU214">
        <f>_xlfn.RANK.AVG(Table2[[#This Row],[Sharpe Ratio Z-Score]],Table2[Sharpe Ratio Z-Score])</f>
        <v>375</v>
      </c>
      <c r="AV214">
        <f>(Table2[[#This Row],[Rank 1Y]]+Table2[[#This Row],[Rank 6M]]+Table2[[#This Row],[Rank Sharpe]])/3</f>
        <v>241.33333333333334</v>
      </c>
    </row>
    <row r="215" spans="1:48" x14ac:dyDescent="0.3">
      <c r="A215" t="s">
        <v>126</v>
      </c>
      <c r="B215" t="s">
        <v>127</v>
      </c>
      <c r="C215" t="s">
        <v>10429</v>
      </c>
      <c r="D215" t="s">
        <v>18</v>
      </c>
      <c r="E215">
        <v>240159.90117968101</v>
      </c>
      <c r="F215">
        <v>170.07</v>
      </c>
      <c r="G215">
        <v>49.0268230152559</v>
      </c>
      <c r="H215">
        <f>(Table2[[#This Row],[1Y Return vs Nifty]]-AVERAGE(Table2[1Y Return vs Nifty]))/_xlfn.STDEV.P(Table2[1Y Return vs Nifty])</f>
        <v>1.6344007382471409E-2</v>
      </c>
      <c r="I215">
        <v>-0.70723099780400001</v>
      </c>
      <c r="J215">
        <f>(Table2[[#This Row],[1M Return vs Nifty]]-AVERAGE(Table2[1M Return vs Nifty]))/_xlfn.STDEV.P(Table2[1M Return vs Nifty])</f>
        <v>-0.43006492478313274</v>
      </c>
      <c r="K215">
        <v>15.110285264974101</v>
      </c>
      <c r="L215">
        <f>(Table2[[#This Row],[6M Return vs Nifty]]-AVERAGE(Table2[6M Return vs Nifty]))/_xlfn.STDEV.P(Table2[6M Return vs Nifty])</f>
        <v>0.11458988133928025</v>
      </c>
      <c r="M215">
        <v>2.1018031523311498</v>
      </c>
      <c r="N215">
        <f>(Table2[[#This Row],[1W Return vs Nifty]]-AVERAGE(Table2[1W Return vs Nifty]))/_xlfn.STDEV.P(Table2[1W Return vs Nifty])</f>
        <v>-8.8235013476181401E-3</v>
      </c>
      <c r="O215">
        <v>167.59</v>
      </c>
      <c r="P215">
        <v>166.547701391754</v>
      </c>
      <c r="Q215">
        <v>146.48866878496</v>
      </c>
      <c r="R215">
        <v>60.877729801720903</v>
      </c>
      <c r="S215" s="2">
        <f>(Table2[[#This Row],[Close Price]]-Table2[[#This Row],[20D EMA]])/Table2[[#This Row],[20D EMA]]</f>
        <v>1.4798018974879108E-2</v>
      </c>
      <c r="T215" s="2">
        <f>(Table2[[#This Row],[Close Price]]-Table2[[#This Row],[50D EMA]])/Table2[[#This Row],[50D EMA]]</f>
        <v>2.114888754880398E-2</v>
      </c>
      <c r="U215" s="2">
        <f>(Table2[[#This Row],[Close Price]]-Table2[[#This Row],[200D EMA]])/Table2[[#This Row],[200D EMA]]</f>
        <v>0.16097716916013843</v>
      </c>
      <c r="V215">
        <v>0.83319820179967996</v>
      </c>
      <c r="W215">
        <v>170.5</v>
      </c>
      <c r="X215">
        <v>172.7</v>
      </c>
      <c r="Y215">
        <v>169.75</v>
      </c>
      <c r="Z215">
        <v>172.81</v>
      </c>
      <c r="AA215">
        <v>165.62</v>
      </c>
      <c r="AB215">
        <v>172.81</v>
      </c>
      <c r="AC215" s="2">
        <f>(Table2[[#This Row],[Close Price]]/Table2[[#This Row],[Day Low]])-1</f>
        <v>-2.5219941348973984E-3</v>
      </c>
      <c r="AD215" s="2">
        <f>(Table2[[#This Row],[Day High]]/Table2[[#This Row],[Close Price]])-1</f>
        <v>1.5464220615040825E-2</v>
      </c>
      <c r="AE215" s="2">
        <f>(Table2[[#This Row],[Close Price]]/Table2[[#This Row],[Current Week Low]])-1</f>
        <v>1.8851251840941163E-3</v>
      </c>
      <c r="AF215" s="2">
        <f>(Table2[[#This Row],[Current Week High]]/Table2[[#This Row],[Close Price]])-1</f>
        <v>1.6111013112247941E-2</v>
      </c>
      <c r="AG215" s="2">
        <f>(Table2[[#This Row],[Close Price]]/Table2[[#This Row],[Current Month Low]])-1</f>
        <v>2.6868735659944409E-2</v>
      </c>
      <c r="AH215" s="2">
        <f>(Table2[[#This Row],[Current Month High]]/Table2[[#This Row],[Close Price]])-1</f>
        <v>1.6111013112247941E-2</v>
      </c>
      <c r="AI215">
        <v>15.7170576821308</v>
      </c>
      <c r="AJ215">
        <v>98.912280701754298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-7.0000000000000007E-2</v>
      </c>
      <c r="AM215" t="s">
        <v>10475</v>
      </c>
      <c r="AN215">
        <v>0.65</v>
      </c>
      <c r="AO215" t="s">
        <v>10474</v>
      </c>
      <c r="AP215">
        <v>0.10596642731686701</v>
      </c>
      <c r="AQ215">
        <f>(Table2[[#This Row],[Sharpe Ratio]]-AVERAGE(Table2[Sharpe Ratio]))/_xlfn.STDEV.P(Table2[Sharpe Ratio])</f>
        <v>0.58049642952837521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0.27254189211937607</v>
      </c>
      <c r="AS215">
        <f>_xlfn.RANK.AVG(Table2[[#This Row],[1Y Return vs Nifty Z-Score]],Table2[1Y Return vs Nifty Z-Score])</f>
        <v>267</v>
      </c>
      <c r="AT215">
        <f>_xlfn.RANK.AVG(Table2[[#This Row],[6M Return vs Nifty Z-Score]],Table2[6M Return vs Nifty Z-Score])</f>
        <v>263</v>
      </c>
      <c r="AU215">
        <f>_xlfn.RANK.AVG(Table2[[#This Row],[Sharpe Ratio Z-Score]],Table2[Sharpe Ratio Z-Score])</f>
        <v>197</v>
      </c>
      <c r="AV215">
        <f>(Table2[[#This Row],[Rank 1Y]]+Table2[[#This Row],[Rank 6M]]+Table2[[#This Row],[Rank Sharpe]])/3</f>
        <v>242.33333333333334</v>
      </c>
    </row>
    <row r="216" spans="1:48" x14ac:dyDescent="0.3">
      <c r="A216" t="s">
        <v>492</v>
      </c>
      <c r="B216" t="s">
        <v>493</v>
      </c>
      <c r="C216" t="s">
        <v>10431</v>
      </c>
      <c r="D216" t="s">
        <v>494</v>
      </c>
      <c r="E216">
        <v>43023.177544999999</v>
      </c>
      <c r="F216">
        <v>782.15</v>
      </c>
      <c r="G216">
        <v>75.165663438193803</v>
      </c>
      <c r="H216">
        <f>(Table2[[#This Row],[1Y Return vs Nifty]]-AVERAGE(Table2[1Y Return vs Nifty]))/_xlfn.STDEV.P(Table2[1Y Return vs Nifty])</f>
        <v>0.31544908064254362</v>
      </c>
      <c r="I216">
        <v>14.7277925460216</v>
      </c>
      <c r="J216">
        <f>(Table2[[#This Row],[1M Return vs Nifty]]-AVERAGE(Table2[1M Return vs Nifty]))/_xlfn.STDEV.P(Table2[1M Return vs Nifty])</f>
        <v>0.8741407238585549</v>
      </c>
      <c r="K216">
        <v>26.1228543093079</v>
      </c>
      <c r="L216">
        <f>(Table2[[#This Row],[6M Return vs Nifty]]-AVERAGE(Table2[6M Return vs Nifty]))/_xlfn.STDEV.P(Table2[6M Return vs Nifty])</f>
        <v>0.42446413091415047</v>
      </c>
      <c r="M216">
        <v>-1.6473639059773799</v>
      </c>
      <c r="N216">
        <f>(Table2[[#This Row],[1W Return vs Nifty]]-AVERAGE(Table2[1W Return vs Nifty]))/_xlfn.STDEV.P(Table2[1W Return vs Nifty])</f>
        <v>-0.69618105903902261</v>
      </c>
      <c r="O216">
        <v>756.59</v>
      </c>
      <c r="P216">
        <v>707.49406184780401</v>
      </c>
      <c r="Q216">
        <v>601.10760037531998</v>
      </c>
      <c r="R216">
        <v>56.5406964889875</v>
      </c>
      <c r="S216" s="2">
        <f>(Table2[[#This Row],[Close Price]]-Table2[[#This Row],[20D EMA]])/Table2[[#This Row],[20D EMA]]</f>
        <v>3.378315864603014E-2</v>
      </c>
      <c r="T216" s="2">
        <f>(Table2[[#This Row],[Close Price]]-Table2[[#This Row],[50D EMA]])/Table2[[#This Row],[50D EMA]]</f>
        <v>0.10552164629793874</v>
      </c>
      <c r="U216" s="2">
        <f>(Table2[[#This Row],[Close Price]]-Table2[[#This Row],[200D EMA]])/Table2[[#This Row],[200D EMA]]</f>
        <v>0.30118135174408145</v>
      </c>
      <c r="V216">
        <v>1.0201558630170899</v>
      </c>
      <c r="W216">
        <v>777.35</v>
      </c>
      <c r="X216">
        <v>791.75</v>
      </c>
      <c r="Y216">
        <v>780.2</v>
      </c>
      <c r="Z216">
        <v>800</v>
      </c>
      <c r="AA216">
        <v>780.2</v>
      </c>
      <c r="AB216">
        <v>821.25</v>
      </c>
      <c r="AC216" s="2">
        <f>(Table2[[#This Row],[Close Price]]/Table2[[#This Row],[Day Low]])-1</f>
        <v>6.1748247250272836E-3</v>
      </c>
      <c r="AD216" s="2">
        <f>(Table2[[#This Row],[Day High]]/Table2[[#This Row],[Close Price]])-1</f>
        <v>1.2273860512689305E-2</v>
      </c>
      <c r="AE216" s="2">
        <f>(Table2[[#This Row],[Close Price]]/Table2[[#This Row],[Current Week Low]])-1</f>
        <v>2.4993591386823777E-3</v>
      </c>
      <c r="AF216" s="2">
        <f>(Table2[[#This Row],[Current Week High]]/Table2[[#This Row],[Close Price]])-1</f>
        <v>2.2821709390781875E-2</v>
      </c>
      <c r="AG216" s="2">
        <f>(Table2[[#This Row],[Close Price]]/Table2[[#This Row],[Current Month Low]])-1</f>
        <v>2.4993591386823777E-3</v>
      </c>
      <c r="AH216" s="2">
        <f>(Table2[[#This Row],[Current Month High]]/Table2[[#This Row],[Close Price]])-1</f>
        <v>4.9990411046474392E-2</v>
      </c>
      <c r="AI216">
        <v>4.9990411046474303</v>
      </c>
      <c r="AJ216">
        <v>104.376796446302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0.08</v>
      </c>
      <c r="AM216" t="s">
        <v>10474</v>
      </c>
      <c r="AN216">
        <v>5.74</v>
      </c>
      <c r="AO216" t="s">
        <v>10474</v>
      </c>
      <c r="AP216">
        <v>4.2592871316095002E-2</v>
      </c>
      <c r="AQ216">
        <f>(Table2[[#This Row],[Sharpe Ratio]]-AVERAGE(Table2[Sharpe Ratio]))/_xlfn.STDEV.P(Table2[Sharpe Ratio])</f>
        <v>-0.13399567279865621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0.7838772035775704</v>
      </c>
      <c r="AS216">
        <f>_xlfn.RANK.AVG(Table2[[#This Row],[1Y Return vs Nifty Z-Score]],Table2[1Y Return vs Nifty Z-Score])</f>
        <v>182</v>
      </c>
      <c r="AT216">
        <f>_xlfn.RANK.AVG(Table2[[#This Row],[6M Return vs Nifty Z-Score]],Table2[6M Return vs Nifty Z-Score])</f>
        <v>171</v>
      </c>
      <c r="AU216">
        <f>_xlfn.RANK.AVG(Table2[[#This Row],[Sharpe Ratio Z-Score]],Table2[Sharpe Ratio Z-Score])</f>
        <v>376</v>
      </c>
      <c r="AV216">
        <f>(Table2[[#This Row],[Rank 1Y]]+Table2[[#This Row],[Rank 6M]]+Table2[[#This Row],[Rank Sharpe]])/3</f>
        <v>243</v>
      </c>
    </row>
    <row r="217" spans="1:48" x14ac:dyDescent="0.3">
      <c r="A217" t="s">
        <v>830</v>
      </c>
      <c r="B217" t="s">
        <v>831</v>
      </c>
      <c r="C217" t="s">
        <v>10432</v>
      </c>
      <c r="D217" t="s">
        <v>621</v>
      </c>
      <c r="E217">
        <v>18928.788423548001</v>
      </c>
      <c r="F217">
        <v>131.29</v>
      </c>
      <c r="G217">
        <v>74.292898717039805</v>
      </c>
      <c r="H217">
        <f>(Table2[[#This Row],[1Y Return vs Nifty]]-AVERAGE(Table2[1Y Return vs Nifty]))/_xlfn.STDEV.P(Table2[1Y Return vs Nifty])</f>
        <v>0.30546208995605195</v>
      </c>
      <c r="I217">
        <v>28.483303872402502</v>
      </c>
      <c r="J217">
        <f>(Table2[[#This Row],[1M Return vs Nifty]]-AVERAGE(Table2[1M Return vs Nifty]))/_xlfn.STDEV.P(Table2[1M Return vs Nifty])</f>
        <v>2.0364334486401212</v>
      </c>
      <c r="K217">
        <v>29.918140391780099</v>
      </c>
      <c r="L217">
        <f>(Table2[[#This Row],[6M Return vs Nifty]]-AVERAGE(Table2[6M Return vs Nifty]))/_xlfn.STDEV.P(Table2[6M Return vs Nifty])</f>
        <v>0.5312567804760735</v>
      </c>
      <c r="M217">
        <v>13.489049446606</v>
      </c>
      <c r="N217">
        <f>(Table2[[#This Row],[1W Return vs Nifty]]-AVERAGE(Table2[1W Return vs Nifty]))/_xlfn.STDEV.P(Table2[1W Return vs Nifty])</f>
        <v>2.0788694928382765</v>
      </c>
      <c r="O217">
        <v>116.83</v>
      </c>
      <c r="P217">
        <v>109.073767328551</v>
      </c>
      <c r="Q217">
        <v>93.783558631324297</v>
      </c>
      <c r="R217">
        <v>76.261662152720106</v>
      </c>
      <c r="S217" s="2">
        <f>(Table2[[#This Row],[Close Price]]-Table2[[#This Row],[20D EMA]])/Table2[[#This Row],[20D EMA]]</f>
        <v>0.12376957973123337</v>
      </c>
      <c r="T217" s="2">
        <f>(Table2[[#This Row],[Close Price]]-Table2[[#This Row],[50D EMA]])/Table2[[#This Row],[50D EMA]]</f>
        <v>0.20368080442779116</v>
      </c>
      <c r="U217" s="2">
        <f>(Table2[[#This Row],[Close Price]]-Table2[[#This Row],[200D EMA]])/Table2[[#This Row],[200D EMA]]</f>
        <v>0.39992555108852851</v>
      </c>
      <c r="V217">
        <v>1.51058844189473</v>
      </c>
      <c r="W217">
        <v>128.66</v>
      </c>
      <c r="X217">
        <v>133.1</v>
      </c>
      <c r="Y217">
        <v>128.58000000000001</v>
      </c>
      <c r="Z217">
        <v>135.4</v>
      </c>
      <c r="AA217">
        <v>111.8</v>
      </c>
      <c r="AB217">
        <v>135.4</v>
      </c>
      <c r="AC217" s="2">
        <f>(Table2[[#This Row],[Close Price]]/Table2[[#This Row],[Day Low]])-1</f>
        <v>2.044147365148441E-2</v>
      </c>
      <c r="AD217" s="2">
        <f>(Table2[[#This Row],[Day High]]/Table2[[#This Row],[Close Price]])-1</f>
        <v>1.3786274659151498E-2</v>
      </c>
      <c r="AE217" s="2">
        <f>(Table2[[#This Row],[Close Price]]/Table2[[#This Row],[Current Week Low]])-1</f>
        <v>2.1076372686265277E-2</v>
      </c>
      <c r="AF217" s="2">
        <f>(Table2[[#This Row],[Current Week High]]/Table2[[#This Row],[Close Price]])-1</f>
        <v>3.1304745220504415E-2</v>
      </c>
      <c r="AG217" s="2">
        <f>(Table2[[#This Row],[Close Price]]/Table2[[#This Row],[Current Month Low]])-1</f>
        <v>0.17432915921288017</v>
      </c>
      <c r="AH217" s="2">
        <f>(Table2[[#This Row],[Current Month High]]/Table2[[#This Row],[Close Price]])-1</f>
        <v>3.1304745220504415E-2</v>
      </c>
      <c r="AI217">
        <v>3.1304745220504402</v>
      </c>
      <c r="AJ217">
        <v>113.47967479674701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0.28000000000000003</v>
      </c>
      <c r="AM217" t="s">
        <v>10474</v>
      </c>
      <c r="AN217">
        <v>5.44</v>
      </c>
      <c r="AO217" t="s">
        <v>10474</v>
      </c>
      <c r="AP217">
        <v>3.8369841156317003E-2</v>
      </c>
      <c r="AQ217">
        <f>(Table2[[#This Row],[Sharpe Ratio]]-AVERAGE(Table2[Sharpe Ratio]))/_xlfn.STDEV.P(Table2[Sharpe Ratio])</f>
        <v>-0.18160735640078018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4.7704144555097425</v>
      </c>
      <c r="AS217">
        <f>_xlfn.RANK.AVG(Table2[[#This Row],[1Y Return vs Nifty Z-Score]],Table2[1Y Return vs Nifty Z-Score])</f>
        <v>188</v>
      </c>
      <c r="AT217">
        <f>_xlfn.RANK.AVG(Table2[[#This Row],[6M Return vs Nifty Z-Score]],Table2[6M Return vs Nifty Z-Score])</f>
        <v>152</v>
      </c>
      <c r="AU217">
        <f>_xlfn.RANK.AVG(Table2[[#This Row],[Sharpe Ratio Z-Score]],Table2[Sharpe Ratio Z-Score])</f>
        <v>389</v>
      </c>
      <c r="AV217">
        <f>(Table2[[#This Row],[Rank 1Y]]+Table2[[#This Row],[Rank 6M]]+Table2[[#This Row],[Rank Sharpe]])/3</f>
        <v>243</v>
      </c>
    </row>
    <row r="218" spans="1:48" x14ac:dyDescent="0.3">
      <c r="A218" t="s">
        <v>1737</v>
      </c>
      <c r="B218" t="s">
        <v>1738</v>
      </c>
      <c r="C218" t="s">
        <v>629</v>
      </c>
      <c r="D218" t="s">
        <v>629</v>
      </c>
      <c r="E218">
        <v>4351.2772732000003</v>
      </c>
      <c r="F218">
        <v>210.68</v>
      </c>
      <c r="G218">
        <v>66.209039214372694</v>
      </c>
      <c r="H218">
        <f>(Table2[[#This Row],[1Y Return vs Nifty]]-AVERAGE(Table2[1Y Return vs Nifty]))/_xlfn.STDEV.P(Table2[1Y Return vs Nifty])</f>
        <v>0.21295900452279187</v>
      </c>
      <c r="I218">
        <v>21.3123055580614</v>
      </c>
      <c r="J218">
        <f>(Table2[[#This Row],[1M Return vs Nifty]]-AVERAGE(Table2[1M Return vs Nifty]))/_xlfn.STDEV.P(Table2[1M Return vs Nifty])</f>
        <v>1.4305091051230099</v>
      </c>
      <c r="K218">
        <v>20.878453646211</v>
      </c>
      <c r="L218">
        <f>(Table2[[#This Row],[6M Return vs Nifty]]-AVERAGE(Table2[6M Return vs Nifty]))/_xlfn.STDEV.P(Table2[6M Return vs Nifty])</f>
        <v>0.27689595554972407</v>
      </c>
      <c r="M218">
        <v>-2.4887562176246498</v>
      </c>
      <c r="N218">
        <f>(Table2[[#This Row],[1W Return vs Nifty]]-AVERAGE(Table2[1W Return vs Nifty]))/_xlfn.STDEV.P(Table2[1W Return vs Nifty])</f>
        <v>-0.85043861955837552</v>
      </c>
      <c r="O218">
        <v>197.75</v>
      </c>
      <c r="P218">
        <v>184.72166078976801</v>
      </c>
      <c r="Q218">
        <v>162.48896693499401</v>
      </c>
      <c r="R218">
        <v>66.107280658744202</v>
      </c>
      <c r="S218" s="2">
        <f>(Table2[[#This Row],[Close Price]]-Table2[[#This Row],[20D EMA]])/Table2[[#This Row],[20D EMA]]</f>
        <v>6.5385587863464004E-2</v>
      </c>
      <c r="T218" s="2">
        <f>(Table2[[#This Row],[Close Price]]-Table2[[#This Row],[50D EMA]])/Table2[[#This Row],[50D EMA]]</f>
        <v>0.14052677471200967</v>
      </c>
      <c r="U218" s="2">
        <f>(Table2[[#This Row],[Close Price]]-Table2[[#This Row],[200D EMA]])/Table2[[#This Row],[200D EMA]]</f>
        <v>0.29658034003185885</v>
      </c>
      <c r="V218">
        <v>2.5424474948276101</v>
      </c>
      <c r="W218">
        <v>211.5</v>
      </c>
      <c r="X218">
        <v>220</v>
      </c>
      <c r="Y218">
        <v>208.4</v>
      </c>
      <c r="Z218">
        <v>215.65</v>
      </c>
      <c r="AA218">
        <v>208.1</v>
      </c>
      <c r="AB218">
        <v>221.2</v>
      </c>
      <c r="AC218" s="2">
        <f>(Table2[[#This Row],[Close Price]]/Table2[[#This Row],[Day Low]])-1</f>
        <v>-3.8770685579195829E-3</v>
      </c>
      <c r="AD218" s="2">
        <f>(Table2[[#This Row],[Day High]]/Table2[[#This Row],[Close Price]])-1</f>
        <v>4.423770647427383E-2</v>
      </c>
      <c r="AE218" s="2">
        <f>(Table2[[#This Row],[Close Price]]/Table2[[#This Row],[Current Week Low]])-1</f>
        <v>1.0940499040307028E-2</v>
      </c>
      <c r="AF218" s="2">
        <f>(Table2[[#This Row],[Current Week High]]/Table2[[#This Row],[Close Price]])-1</f>
        <v>2.3590279096259659E-2</v>
      </c>
      <c r="AG218" s="2">
        <f>(Table2[[#This Row],[Close Price]]/Table2[[#This Row],[Current Month Low]])-1</f>
        <v>1.2397885631907801E-2</v>
      </c>
      <c r="AH218" s="2">
        <f>(Table2[[#This Row],[Current Month High]]/Table2[[#This Row],[Close Price]])-1</f>
        <v>4.9933548509587977E-2</v>
      </c>
      <c r="AI218">
        <v>4.9933548509587897</v>
      </c>
      <c r="AJ218">
        <v>94.533702677747002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0.15</v>
      </c>
      <c r="AM218" t="s">
        <v>10474</v>
      </c>
      <c r="AN218">
        <v>18.87</v>
      </c>
      <c r="AO218" t="s">
        <v>10474</v>
      </c>
      <c r="AP218">
        <v>6.5351019066947999E-2</v>
      </c>
      <c r="AQ218">
        <f>(Table2[[#This Row],[Sharpe Ratio]]-AVERAGE(Table2[Sharpe Ratio]))/_xlfn.STDEV.P(Table2[Sharpe Ratio])</f>
        <v>0.12258637589335783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1.1925118215305079</v>
      </c>
      <c r="AS218">
        <f>_xlfn.RANK.AVG(Table2[[#This Row],[1Y Return vs Nifty Z-Score]],Table2[1Y Return vs Nifty Z-Score])</f>
        <v>212</v>
      </c>
      <c r="AT218">
        <f>_xlfn.RANK.AVG(Table2[[#This Row],[6M Return vs Nifty Z-Score]],Table2[6M Return vs Nifty Z-Score])</f>
        <v>220</v>
      </c>
      <c r="AU218">
        <f>_xlfn.RANK.AVG(Table2[[#This Row],[Sharpe Ratio Z-Score]],Table2[Sharpe Ratio Z-Score])</f>
        <v>300</v>
      </c>
      <c r="AV218">
        <f>(Table2[[#This Row],[Rank 1Y]]+Table2[[#This Row],[Rank 6M]]+Table2[[#This Row],[Rank Sharpe]])/3</f>
        <v>244</v>
      </c>
    </row>
    <row r="219" spans="1:48" x14ac:dyDescent="0.3">
      <c r="A219" t="s">
        <v>1323</v>
      </c>
      <c r="B219" t="s">
        <v>1324</v>
      </c>
      <c r="C219" t="s">
        <v>10443</v>
      </c>
      <c r="D219" t="s">
        <v>100</v>
      </c>
      <c r="E219">
        <v>8234.3112128100001</v>
      </c>
      <c r="F219">
        <v>1059.7</v>
      </c>
      <c r="G219">
        <v>132.960386056499</v>
      </c>
      <c r="H219">
        <f>(Table2[[#This Row],[1Y Return vs Nifty]]-AVERAGE(Table2[1Y Return vs Nifty]))/_xlfn.STDEV.P(Table2[1Y Return vs Nifty])</f>
        <v>0.97679038205788682</v>
      </c>
      <c r="I219">
        <v>11.8349013639089</v>
      </c>
      <c r="J219">
        <f>(Table2[[#This Row],[1M Return vs Nifty]]-AVERAGE(Table2[1M Return vs Nifty]))/_xlfn.STDEV.P(Table2[1M Return vs Nifty])</f>
        <v>0.62970151002098507</v>
      </c>
      <c r="K219">
        <v>34.758950349547703</v>
      </c>
      <c r="L219">
        <f>(Table2[[#This Row],[6M Return vs Nifty]]-AVERAGE(Table2[6M Return vs Nifty]))/_xlfn.STDEV.P(Table2[6M Return vs Nifty])</f>
        <v>0.6674686259554532</v>
      </c>
      <c r="M219">
        <v>-6.5779792483354802</v>
      </c>
      <c r="N219">
        <f>(Table2[[#This Row],[1W Return vs Nifty]]-AVERAGE(Table2[1W Return vs Nifty]))/_xlfn.STDEV.P(Table2[1W Return vs Nifty])</f>
        <v>-1.6001407031227546</v>
      </c>
      <c r="O219">
        <v>1046.03</v>
      </c>
      <c r="P219">
        <v>972.88435245298501</v>
      </c>
      <c r="Q219">
        <v>776.67431769560403</v>
      </c>
      <c r="R219">
        <v>47.013735237080397</v>
      </c>
      <c r="S219" s="2">
        <f>(Table2[[#This Row],[Close Price]]-Table2[[#This Row],[20D EMA]])/Table2[[#This Row],[20D EMA]]</f>
        <v>1.30684588396127E-2</v>
      </c>
      <c r="T219" s="2">
        <f>(Table2[[#This Row],[Close Price]]-Table2[[#This Row],[50D EMA]])/Table2[[#This Row],[50D EMA]]</f>
        <v>8.9235321061667941E-2</v>
      </c>
      <c r="U219" s="2">
        <f>(Table2[[#This Row],[Close Price]]-Table2[[#This Row],[200D EMA]])/Table2[[#This Row],[200D EMA]]</f>
        <v>0.36440715993305201</v>
      </c>
      <c r="V219">
        <v>0.70990254739744796</v>
      </c>
      <c r="W219">
        <v>1014.35</v>
      </c>
      <c r="X219">
        <v>1070</v>
      </c>
      <c r="Y219">
        <v>1045</v>
      </c>
      <c r="Z219">
        <v>1098</v>
      </c>
      <c r="AA219">
        <v>1045</v>
      </c>
      <c r="AB219">
        <v>1151</v>
      </c>
      <c r="AC219" s="2">
        <f>(Table2[[#This Row],[Close Price]]/Table2[[#This Row],[Day Low]])-1</f>
        <v>4.4708433972494799E-2</v>
      </c>
      <c r="AD219" s="2">
        <f>(Table2[[#This Row],[Day High]]/Table2[[#This Row],[Close Price]])-1</f>
        <v>9.7197319996225051E-3</v>
      </c>
      <c r="AE219" s="2">
        <f>(Table2[[#This Row],[Close Price]]/Table2[[#This Row],[Current Week Low]])-1</f>
        <v>1.4066985645933006E-2</v>
      </c>
      <c r="AF219" s="2">
        <f>(Table2[[#This Row],[Current Week High]]/Table2[[#This Row],[Close Price]])-1</f>
        <v>3.6142304425780925E-2</v>
      </c>
      <c r="AG219" s="2">
        <f>(Table2[[#This Row],[Close Price]]/Table2[[#This Row],[Current Month Low]])-1</f>
        <v>1.4066985645933006E-2</v>
      </c>
      <c r="AH219" s="2">
        <f>(Table2[[#This Row],[Current Month High]]/Table2[[#This Row],[Close Price]])-1</f>
        <v>8.6156459375294814E-2</v>
      </c>
      <c r="AI219">
        <v>11.0691705199584</v>
      </c>
      <c r="AJ219">
        <v>195.63397963453701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-0.01</v>
      </c>
      <c r="AM219" t="s">
        <v>10475</v>
      </c>
      <c r="AN219">
        <v>1.19</v>
      </c>
      <c r="AO219" t="s">
        <v>10474</v>
      </c>
      <c r="AQ219">
        <f>(Table2[[#This Row],[Sharpe Ratio]]-AVERAGE(Table2[Sharpe Ratio]))/_xlfn.STDEV.P(Table2[Sharpe Ratio])</f>
        <v>-0.61420022642052829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5.9619588491042208E-2</v>
      </c>
      <c r="AS219">
        <f>_xlfn.RANK.AVG(Table2[[#This Row],[1Y Return vs Nifty Z-Score]],Table2[1Y Return vs Nifty Z-Score])</f>
        <v>88</v>
      </c>
      <c r="AT219">
        <f>_xlfn.RANK.AVG(Table2[[#This Row],[6M Return vs Nifty Z-Score]],Table2[6M Return vs Nifty Z-Score])</f>
        <v>126</v>
      </c>
      <c r="AU219">
        <f>_xlfn.RANK.AVG(Table2[[#This Row],[Sharpe Ratio Z-Score]],Table2[Sharpe Ratio Z-Score])</f>
        <v>519.5</v>
      </c>
      <c r="AV219">
        <f>(Table2[[#This Row],[Rank 1Y]]+Table2[[#This Row],[Rank 6M]]+Table2[[#This Row],[Rank Sharpe]])/3</f>
        <v>244.5</v>
      </c>
    </row>
    <row r="220" spans="1:48" x14ac:dyDescent="0.3">
      <c r="A220" t="s">
        <v>587</v>
      </c>
      <c r="B220" t="s">
        <v>588</v>
      </c>
      <c r="C220" t="s">
        <v>10436</v>
      </c>
      <c r="D220" t="s">
        <v>239</v>
      </c>
      <c r="E220">
        <v>32288.7864176</v>
      </c>
      <c r="F220">
        <v>1697</v>
      </c>
      <c r="G220">
        <v>17.712486248672501</v>
      </c>
      <c r="H220">
        <f>(Table2[[#This Row],[1Y Return vs Nifty]]-AVERAGE(Table2[1Y Return vs Nifty]))/_xlfn.STDEV.P(Table2[1Y Return vs Nifty])</f>
        <v>-0.34198393835303292</v>
      </c>
      <c r="I220">
        <v>-1.1188189109658599</v>
      </c>
      <c r="J220">
        <f>(Table2[[#This Row],[1M Return vs Nifty]]-AVERAGE(Table2[1M Return vs Nifty]))/_xlfn.STDEV.P(Table2[1M Return vs Nifty])</f>
        <v>-0.46484266773468619</v>
      </c>
      <c r="K220">
        <v>36.878616633143203</v>
      </c>
      <c r="L220">
        <f>(Table2[[#This Row],[6M Return vs Nifty]]-AVERAGE(Table2[6M Return vs Nifty]))/_xlfn.STDEV.P(Table2[6M Return vs Nifty])</f>
        <v>0.72711229278142986</v>
      </c>
      <c r="M220">
        <v>-0.23978542368821801</v>
      </c>
      <c r="N220">
        <f>(Table2[[#This Row],[1W Return vs Nifty]]-AVERAGE(Table2[1W Return vs Nifty]))/_xlfn.STDEV.P(Table2[1W Return vs Nifty])</f>
        <v>-0.43812115058518253</v>
      </c>
      <c r="O220">
        <v>1686.11</v>
      </c>
      <c r="P220">
        <v>1600.6836487897101</v>
      </c>
      <c r="Q220">
        <v>1335.3900278431599</v>
      </c>
      <c r="R220">
        <v>51.121819874796003</v>
      </c>
      <c r="S220" s="2">
        <f>(Table2[[#This Row],[Close Price]]-Table2[[#This Row],[20D EMA]])/Table2[[#This Row],[20D EMA]]</f>
        <v>6.4586533500187414E-3</v>
      </c>
      <c r="T220" s="2">
        <f>(Table2[[#This Row],[Close Price]]-Table2[[#This Row],[50D EMA]])/Table2[[#This Row],[50D EMA]]</f>
        <v>6.0172009180649452E-2</v>
      </c>
      <c r="U220" s="2">
        <f>(Table2[[#This Row],[Close Price]]-Table2[[#This Row],[200D EMA]])/Table2[[#This Row],[200D EMA]]</f>
        <v>0.2707897802268977</v>
      </c>
      <c r="V220">
        <v>0.994762439466085</v>
      </c>
      <c r="W220">
        <v>1697.85</v>
      </c>
      <c r="X220">
        <v>1752</v>
      </c>
      <c r="Y220">
        <v>1681.05</v>
      </c>
      <c r="Z220">
        <v>1790</v>
      </c>
      <c r="AA220">
        <v>1669.8</v>
      </c>
      <c r="AB220">
        <v>1790</v>
      </c>
      <c r="AC220" s="2">
        <f>(Table2[[#This Row],[Close Price]]/Table2[[#This Row],[Day Low]])-1</f>
        <v>-5.0063315369430761E-4</v>
      </c>
      <c r="AD220" s="2">
        <f>(Table2[[#This Row],[Day High]]/Table2[[#This Row],[Close Price]])-1</f>
        <v>3.2410135533293971E-2</v>
      </c>
      <c r="AE220" s="2">
        <f>(Table2[[#This Row],[Close Price]]/Table2[[#This Row],[Current Week Low]])-1</f>
        <v>9.4881175455816535E-3</v>
      </c>
      <c r="AF220" s="2">
        <f>(Table2[[#This Row],[Current Week High]]/Table2[[#This Row],[Close Price]])-1</f>
        <v>5.4802592810842654E-2</v>
      </c>
      <c r="AG220" s="2">
        <f>(Table2[[#This Row],[Close Price]]/Table2[[#This Row],[Current Month Low]])-1</f>
        <v>1.6289375973170372E-2</v>
      </c>
      <c r="AH220" s="2">
        <f>(Table2[[#This Row],[Current Month High]]/Table2[[#This Row],[Close Price]])-1</f>
        <v>5.4802592810842654E-2</v>
      </c>
      <c r="AI220">
        <v>8.4944018856806203</v>
      </c>
      <c r="AJ220">
        <v>65.464118564742606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0.25</v>
      </c>
      <c r="AM220" t="s">
        <v>10474</v>
      </c>
      <c r="AN220">
        <v>-2.98</v>
      </c>
      <c r="AO220" t="s">
        <v>10475</v>
      </c>
      <c r="AP220">
        <v>0.100563706120308</v>
      </c>
      <c r="AQ220">
        <f>(Table2[[#This Row],[Sharpe Ratio]]-AVERAGE(Table2[Sharpe Ratio]))/_xlfn.STDEV.P(Table2[Sharpe Ratio])</f>
        <v>0.51958456234564632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1.7490984541745358E-3</v>
      </c>
      <c r="AS220">
        <f>_xlfn.RANK.AVG(Table2[[#This Row],[1Y Return vs Nifty Z-Score]],Table2[1Y Return vs Nifty Z-Score])</f>
        <v>409</v>
      </c>
      <c r="AT220">
        <f>_xlfn.RANK.AVG(Table2[[#This Row],[6M Return vs Nifty Z-Score]],Table2[6M Return vs Nifty Z-Score])</f>
        <v>118</v>
      </c>
      <c r="AU220">
        <f>_xlfn.RANK.AVG(Table2[[#This Row],[Sharpe Ratio Z-Score]],Table2[Sharpe Ratio Z-Score])</f>
        <v>209</v>
      </c>
      <c r="AV220">
        <f>(Table2[[#This Row],[Rank 1Y]]+Table2[[#This Row],[Rank 6M]]+Table2[[#This Row],[Rank Sharpe]])/3</f>
        <v>245.33333333333334</v>
      </c>
    </row>
    <row r="221" spans="1:48" x14ac:dyDescent="0.3">
      <c r="A221" t="s">
        <v>654</v>
      </c>
      <c r="B221" t="s">
        <v>655</v>
      </c>
      <c r="C221" t="s">
        <v>10431</v>
      </c>
      <c r="D221" t="s">
        <v>153</v>
      </c>
      <c r="E221">
        <v>27545.9268147599</v>
      </c>
      <c r="F221">
        <v>1410.9</v>
      </c>
      <c r="G221">
        <v>75.424555934100894</v>
      </c>
      <c r="H221">
        <f>(Table2[[#This Row],[1Y Return vs Nifty]]-AVERAGE(Table2[1Y Return vs Nifty]))/_xlfn.STDEV.P(Table2[1Y Return vs Nifty])</f>
        <v>0.3184115708564102</v>
      </c>
      <c r="I221">
        <v>1.74848487343255</v>
      </c>
      <c r="J221">
        <f>(Table2[[#This Row],[1M Return vs Nifty]]-AVERAGE(Table2[1M Return vs Nifty]))/_xlfn.STDEV.P(Table2[1M Return vs Nifty])</f>
        <v>-0.22256549974941217</v>
      </c>
      <c r="K221">
        <v>60.517889564950998</v>
      </c>
      <c r="L221">
        <f>(Table2[[#This Row],[6M Return vs Nifty]]-AVERAGE(Table2[6M Return vs Nifty]))/_xlfn.STDEV.P(Table2[6M Return vs Nifty])</f>
        <v>1.3922796965679656</v>
      </c>
      <c r="M221">
        <v>-2.8582044292650899</v>
      </c>
      <c r="N221">
        <f>(Table2[[#This Row],[1W Return vs Nifty]]-AVERAGE(Table2[1W Return vs Nifty]))/_xlfn.STDEV.P(Table2[1W Return vs Nifty])</f>
        <v>-0.9181718030887992</v>
      </c>
      <c r="O221">
        <v>1376.85</v>
      </c>
      <c r="P221">
        <v>1311.02046047304</v>
      </c>
      <c r="Q221">
        <v>1067.45018008379</v>
      </c>
      <c r="R221">
        <v>53.558694414807903</v>
      </c>
      <c r="S221" s="2">
        <f>(Table2[[#This Row],[Close Price]]-Table2[[#This Row],[20D EMA]])/Table2[[#This Row],[20D EMA]]</f>
        <v>2.4730362784617193E-2</v>
      </c>
      <c r="T221" s="2">
        <f>(Table2[[#This Row],[Close Price]]-Table2[[#This Row],[50D EMA]])/Table2[[#This Row],[50D EMA]]</f>
        <v>7.6184577234532078E-2</v>
      </c>
      <c r="U221" s="2">
        <f>(Table2[[#This Row],[Close Price]]-Table2[[#This Row],[200D EMA]])/Table2[[#This Row],[200D EMA]]</f>
        <v>0.32174786826046614</v>
      </c>
      <c r="V221">
        <v>0.85498391761116599</v>
      </c>
      <c r="W221">
        <v>1408.95</v>
      </c>
      <c r="X221">
        <v>1435</v>
      </c>
      <c r="Y221">
        <v>1380.3</v>
      </c>
      <c r="Z221">
        <v>1438.4</v>
      </c>
      <c r="AA221">
        <v>1375</v>
      </c>
      <c r="AB221">
        <v>1543</v>
      </c>
      <c r="AC221" s="2">
        <f>(Table2[[#This Row],[Close Price]]/Table2[[#This Row],[Day Low]])-1</f>
        <v>1.3840093686787736E-3</v>
      </c>
      <c r="AD221" s="2">
        <f>(Table2[[#This Row],[Day High]]/Table2[[#This Row],[Close Price]])-1</f>
        <v>1.7081295626904858E-2</v>
      </c>
      <c r="AE221" s="2">
        <f>(Table2[[#This Row],[Close Price]]/Table2[[#This Row],[Current Week Low]])-1</f>
        <v>2.2169093675288076E-2</v>
      </c>
      <c r="AF221" s="2">
        <f>(Table2[[#This Row],[Current Week High]]/Table2[[#This Row],[Close Price]])-1</f>
        <v>1.9491104968459849E-2</v>
      </c>
      <c r="AG221" s="2">
        <f>(Table2[[#This Row],[Close Price]]/Table2[[#This Row],[Current Month Low]])-1</f>
        <v>2.6109090909091082E-2</v>
      </c>
      <c r="AH221" s="2">
        <f>(Table2[[#This Row],[Current Month High]]/Table2[[#This Row],[Close Price]])-1</f>
        <v>9.3628180593946952E-2</v>
      </c>
      <c r="AI221">
        <v>9.3628180593946908</v>
      </c>
      <c r="AJ221">
        <v>113.352487524572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0.03</v>
      </c>
      <c r="AM221" t="s">
        <v>10474</v>
      </c>
      <c r="AN221">
        <v>4.13</v>
      </c>
      <c r="AO221" t="s">
        <v>10474</v>
      </c>
      <c r="AP221">
        <v>2.3522090502260001E-3</v>
      </c>
      <c r="AQ221">
        <f>(Table2[[#This Row],[Sharpe Ratio]]-AVERAGE(Table2[Sharpe Ratio]))/_xlfn.STDEV.P(Table2[Sharpe Ratio])</f>
        <v>-0.58768073003329424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-1.7726765447129811E-2</v>
      </c>
      <c r="AS221">
        <f>_xlfn.RANK.AVG(Table2[[#This Row],[1Y Return vs Nifty Z-Score]],Table2[1Y Return vs Nifty Z-Score])</f>
        <v>181</v>
      </c>
      <c r="AT221">
        <f>_xlfn.RANK.AVG(Table2[[#This Row],[6M Return vs Nifty Z-Score]],Table2[6M Return vs Nifty Z-Score])</f>
        <v>61</v>
      </c>
      <c r="AU221">
        <f>_xlfn.RANK.AVG(Table2[[#This Row],[Sharpe Ratio Z-Score]],Table2[Sharpe Ratio Z-Score])</f>
        <v>496</v>
      </c>
      <c r="AV221">
        <f>(Table2[[#This Row],[Rank 1Y]]+Table2[[#This Row],[Rank 6M]]+Table2[[#This Row],[Rank Sharpe]])/3</f>
        <v>246</v>
      </c>
    </row>
    <row r="222" spans="1:48" x14ac:dyDescent="0.3">
      <c r="A222" t="s">
        <v>686</v>
      </c>
      <c r="B222" t="s">
        <v>687</v>
      </c>
      <c r="C222" t="s">
        <v>10429</v>
      </c>
      <c r="D222" t="s">
        <v>242</v>
      </c>
      <c r="E222">
        <v>24906.101629119999</v>
      </c>
      <c r="F222">
        <v>251.8</v>
      </c>
      <c r="G222">
        <v>73.822676522333694</v>
      </c>
      <c r="H222">
        <f>(Table2[[#This Row],[1Y Return vs Nifty]]-AVERAGE(Table2[1Y Return vs Nifty]))/_xlfn.STDEV.P(Table2[1Y Return vs Nifty])</f>
        <v>0.30008136756284814</v>
      </c>
      <c r="I222">
        <v>24.376784957984199</v>
      </c>
      <c r="J222">
        <f>(Table2[[#This Row],[1M Return vs Nifty]]-AVERAGE(Table2[1M Return vs Nifty]))/_xlfn.STDEV.P(Table2[1M Return vs Nifty])</f>
        <v>1.6894469248274826</v>
      </c>
      <c r="K222">
        <v>26.247695149180799</v>
      </c>
      <c r="L222">
        <f>(Table2[[#This Row],[6M Return vs Nifty]]-AVERAGE(Table2[6M Return vs Nifty]))/_xlfn.STDEV.P(Table2[6M Return vs Nifty])</f>
        <v>0.42797693173439283</v>
      </c>
      <c r="M222">
        <v>23.347257383934998</v>
      </c>
      <c r="N222">
        <f>(Table2[[#This Row],[1W Return vs Nifty]]-AVERAGE(Table2[1W Return vs Nifty]))/_xlfn.STDEV.P(Table2[1W Return vs Nifty])</f>
        <v>3.8862346023763887</v>
      </c>
      <c r="O222">
        <v>219.56</v>
      </c>
      <c r="P222">
        <v>208.01928642383899</v>
      </c>
      <c r="Q222">
        <v>183.70996235037299</v>
      </c>
      <c r="R222">
        <v>81.413223856122997</v>
      </c>
      <c r="S222" s="2">
        <f>(Table2[[#This Row],[Close Price]]-Table2[[#This Row],[20D EMA]])/Table2[[#This Row],[20D EMA]]</f>
        <v>0.14683913281107674</v>
      </c>
      <c r="T222" s="2">
        <f>(Table2[[#This Row],[Close Price]]-Table2[[#This Row],[50D EMA]])/Table2[[#This Row],[50D EMA]]</f>
        <v>0.21046468492809786</v>
      </c>
      <c r="U222" s="2">
        <f>(Table2[[#This Row],[Close Price]]-Table2[[#This Row],[200D EMA]])/Table2[[#This Row],[200D EMA]]</f>
        <v>0.37063878724097282</v>
      </c>
      <c r="V222">
        <v>3.0473389585086399</v>
      </c>
      <c r="W222">
        <v>248.05</v>
      </c>
      <c r="X222">
        <v>260.2</v>
      </c>
      <c r="Y222">
        <v>249.46</v>
      </c>
      <c r="Z222">
        <v>258</v>
      </c>
      <c r="AA222">
        <v>202.01</v>
      </c>
      <c r="AB222">
        <v>260</v>
      </c>
      <c r="AC222" s="2">
        <f>(Table2[[#This Row],[Close Price]]/Table2[[#This Row],[Day Low]])-1</f>
        <v>1.5117919774239041E-2</v>
      </c>
      <c r="AD222" s="2">
        <f>(Table2[[#This Row],[Day High]]/Table2[[#This Row],[Close Price]])-1</f>
        <v>3.3359809372517812E-2</v>
      </c>
      <c r="AE222" s="2">
        <f>(Table2[[#This Row],[Close Price]]/Table2[[#This Row],[Current Week Low]])-1</f>
        <v>9.3802613645475041E-3</v>
      </c>
      <c r="AF222" s="2">
        <f>(Table2[[#This Row],[Current Week High]]/Table2[[#This Row],[Close Price]])-1</f>
        <v>2.4622716441620396E-2</v>
      </c>
      <c r="AG222" s="2">
        <f>(Table2[[#This Row],[Close Price]]/Table2[[#This Row],[Current Month Low]])-1</f>
        <v>0.24647294688381782</v>
      </c>
      <c r="AH222" s="2">
        <f>(Table2[[#This Row],[Current Month High]]/Table2[[#This Row],[Close Price]])-1</f>
        <v>3.2565528196981663E-2</v>
      </c>
      <c r="AI222">
        <v>3.2565528196981601</v>
      </c>
      <c r="AJ222">
        <v>101.359456217512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0.03</v>
      </c>
      <c r="AM222" t="s">
        <v>10474</v>
      </c>
      <c r="AN222">
        <v>19.510000000000002</v>
      </c>
      <c r="AO222" t="s">
        <v>10474</v>
      </c>
      <c r="AP222">
        <v>4.1730870788661001E-2</v>
      </c>
      <c r="AQ222">
        <f>(Table2[[#This Row],[Sharpe Ratio]]-AVERAGE(Table2[Sharpe Ratio]))/_xlfn.STDEV.P(Table2[Sharpe Ratio])</f>
        <v>-0.14371412017512702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6.1600257063259853</v>
      </c>
      <c r="AS222">
        <f>_xlfn.RANK.AVG(Table2[[#This Row],[1Y Return vs Nifty Z-Score]],Table2[1Y Return vs Nifty Z-Score])</f>
        <v>190</v>
      </c>
      <c r="AT222">
        <f>_xlfn.RANK.AVG(Table2[[#This Row],[6M Return vs Nifty Z-Score]],Table2[6M Return vs Nifty Z-Score])</f>
        <v>169</v>
      </c>
      <c r="AU222">
        <f>_xlfn.RANK.AVG(Table2[[#This Row],[Sharpe Ratio Z-Score]],Table2[Sharpe Ratio Z-Score])</f>
        <v>382</v>
      </c>
      <c r="AV222">
        <f>(Table2[[#This Row],[Rank 1Y]]+Table2[[#This Row],[Rank 6M]]+Table2[[#This Row],[Rank Sharpe]])/3</f>
        <v>247</v>
      </c>
    </row>
    <row r="223" spans="1:48" x14ac:dyDescent="0.3">
      <c r="A223" t="s">
        <v>778</v>
      </c>
      <c r="B223" t="s">
        <v>779</v>
      </c>
      <c r="C223" t="s">
        <v>10443</v>
      </c>
      <c r="D223" t="s">
        <v>214</v>
      </c>
      <c r="E223">
        <v>20286.9945831</v>
      </c>
      <c r="F223">
        <v>466.55</v>
      </c>
      <c r="G223">
        <v>38.506782471642801</v>
      </c>
      <c r="H223">
        <f>(Table2[[#This Row],[1Y Return vs Nifty]]-AVERAGE(Table2[1Y Return vs Nifty]))/_xlfn.STDEV.P(Table2[1Y Return vs Nifty])</f>
        <v>-0.1040361413380915</v>
      </c>
      <c r="I223">
        <v>18.482605832814698</v>
      </c>
      <c r="J223">
        <f>(Table2[[#This Row],[1M Return vs Nifty]]-AVERAGE(Table2[1M Return vs Nifty]))/_xlfn.STDEV.P(Table2[1M Return vs Nifty])</f>
        <v>1.1914093489646931</v>
      </c>
      <c r="K223">
        <v>45.429423396317297</v>
      </c>
      <c r="L223">
        <f>(Table2[[#This Row],[6M Return vs Nifty]]-AVERAGE(Table2[6M Return vs Nifty]))/_xlfn.STDEV.P(Table2[6M Return vs Nifty])</f>
        <v>0.96771689814929462</v>
      </c>
      <c r="M223">
        <v>9.0067449997614801</v>
      </c>
      <c r="N223">
        <f>(Table2[[#This Row],[1W Return vs Nifty]]-AVERAGE(Table2[1W Return vs Nifty]))/_xlfn.STDEV.P(Table2[1W Return vs Nifty])</f>
        <v>1.2571014068884421</v>
      </c>
      <c r="O223">
        <v>431.9</v>
      </c>
      <c r="P223">
        <v>397.01459411552901</v>
      </c>
      <c r="Q223">
        <v>338.39123102021199</v>
      </c>
      <c r="R223">
        <v>74.178270621824097</v>
      </c>
      <c r="S223" s="2">
        <f>(Table2[[#This Row],[Close Price]]-Table2[[#This Row],[20D EMA]])/Table2[[#This Row],[20D EMA]]</f>
        <v>8.0226904376013056E-2</v>
      </c>
      <c r="T223" s="2">
        <f>(Table2[[#This Row],[Close Price]]-Table2[[#This Row],[50D EMA]])/Table2[[#This Row],[50D EMA]]</f>
        <v>0.17514571734921308</v>
      </c>
      <c r="U223" s="2">
        <f>(Table2[[#This Row],[Close Price]]-Table2[[#This Row],[200D EMA]])/Table2[[#This Row],[200D EMA]]</f>
        <v>0.37872958053139721</v>
      </c>
      <c r="V223">
        <v>0.78485915135086903</v>
      </c>
      <c r="W223">
        <v>466.55</v>
      </c>
      <c r="X223">
        <v>487.95</v>
      </c>
      <c r="Y223">
        <v>461.3</v>
      </c>
      <c r="Z223">
        <v>527.54999999999995</v>
      </c>
      <c r="AA223">
        <v>431</v>
      </c>
      <c r="AB223">
        <v>527.54999999999995</v>
      </c>
      <c r="AC223" s="2">
        <f>(Table2[[#This Row],[Close Price]]/Table2[[#This Row],[Day Low]])-1</f>
        <v>0</v>
      </c>
      <c r="AD223" s="2">
        <f>(Table2[[#This Row],[Day High]]/Table2[[#This Row],[Close Price]])-1</f>
        <v>4.5868610009645261E-2</v>
      </c>
      <c r="AE223" s="2">
        <f>(Table2[[#This Row],[Close Price]]/Table2[[#This Row],[Current Week Low]])-1</f>
        <v>1.1380880121396153E-2</v>
      </c>
      <c r="AF223" s="2">
        <f>(Table2[[#This Row],[Current Week High]]/Table2[[#This Row],[Close Price]])-1</f>
        <v>0.13074697245739997</v>
      </c>
      <c r="AG223" s="2">
        <f>(Table2[[#This Row],[Close Price]]/Table2[[#This Row],[Current Month Low]])-1</f>
        <v>8.2482598607888757E-2</v>
      </c>
      <c r="AH223" s="2">
        <f>(Table2[[#This Row],[Current Month High]]/Table2[[#This Row],[Close Price]])-1</f>
        <v>0.13074697245739997</v>
      </c>
      <c r="AI223">
        <v>13.0746972457399</v>
      </c>
      <c r="AJ223">
        <v>68.886877828054295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0.22</v>
      </c>
      <c r="AM223" t="s">
        <v>10474</v>
      </c>
      <c r="AN223">
        <v>13.2</v>
      </c>
      <c r="AO223" t="s">
        <v>10474</v>
      </c>
      <c r="AP223">
        <v>5.4105472432042001E-2</v>
      </c>
      <c r="AQ223">
        <f>(Table2[[#This Row],[Sharpe Ratio]]-AVERAGE(Table2[Sharpe Ratio]))/_xlfn.STDEV.P(Table2[Sharpe Ratio])</f>
        <v>-4.1992230856986888E-3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3.3079922895786398</v>
      </c>
      <c r="AS223">
        <f>_xlfn.RANK.AVG(Table2[[#This Row],[1Y Return vs Nifty Z-Score]],Table2[1Y Return vs Nifty Z-Score])</f>
        <v>309</v>
      </c>
      <c r="AT223">
        <f>_xlfn.RANK.AVG(Table2[[#This Row],[6M Return vs Nifty Z-Score]],Table2[6M Return vs Nifty Z-Score])</f>
        <v>95</v>
      </c>
      <c r="AU223">
        <f>_xlfn.RANK.AVG(Table2[[#This Row],[Sharpe Ratio Z-Score]],Table2[Sharpe Ratio Z-Score])</f>
        <v>339</v>
      </c>
      <c r="AV223">
        <f>(Table2[[#This Row],[Rank 1Y]]+Table2[[#This Row],[Rank 6M]]+Table2[[#This Row],[Rank Sharpe]])/3</f>
        <v>247.66666666666666</v>
      </c>
    </row>
    <row r="224" spans="1:48" x14ac:dyDescent="0.3">
      <c r="A224" t="s">
        <v>920</v>
      </c>
      <c r="B224" t="s">
        <v>921</v>
      </c>
      <c r="C224" t="s">
        <v>10431</v>
      </c>
      <c r="D224" t="s">
        <v>24</v>
      </c>
      <c r="E224">
        <v>16141.0492810579</v>
      </c>
      <c r="F224">
        <v>200.59</v>
      </c>
      <c r="G224">
        <v>35.037554951407401</v>
      </c>
      <c r="H224">
        <f>(Table2[[#This Row],[1Y Return vs Nifty]]-AVERAGE(Table2[1Y Return vs Nifty]))/_xlfn.STDEV.P(Table2[1Y Return vs Nifty])</f>
        <v>-0.14373428918267894</v>
      </c>
      <c r="I224">
        <v>-4.1625684009647603</v>
      </c>
      <c r="J224">
        <f>(Table2[[#This Row],[1M Return vs Nifty]]-AVERAGE(Table2[1M Return vs Nifty]))/_xlfn.STDEV.P(Table2[1M Return vs Nifty])</f>
        <v>-0.72202888236114793</v>
      </c>
      <c r="K224">
        <v>9.4732745953750008</v>
      </c>
      <c r="L224">
        <f>(Table2[[#This Row],[6M Return vs Nifty]]-AVERAGE(Table2[6M Return vs Nifty]))/_xlfn.STDEV.P(Table2[6M Return vs Nifty])</f>
        <v>-4.4025646432262318E-2</v>
      </c>
      <c r="M224">
        <v>-3.3293602139088598</v>
      </c>
      <c r="N224">
        <f>(Table2[[#This Row],[1W Return vs Nifty]]-AVERAGE(Table2[1W Return vs Nifty]))/_xlfn.STDEV.P(Table2[1W Return vs Nifty])</f>
        <v>-1.0045516534364196</v>
      </c>
      <c r="O224">
        <v>204.5</v>
      </c>
      <c r="P224">
        <v>200.225129990645</v>
      </c>
      <c r="Q224">
        <v>175.49949050338299</v>
      </c>
      <c r="R224">
        <v>37.2385779637479</v>
      </c>
      <c r="S224" s="2">
        <f>(Table2[[#This Row],[Close Price]]-Table2[[#This Row],[20D EMA]])/Table2[[#This Row],[20D EMA]]</f>
        <v>-1.9119804400977977E-2</v>
      </c>
      <c r="T224" s="2">
        <f>(Table2[[#This Row],[Close Price]]-Table2[[#This Row],[50D EMA]])/Table2[[#This Row],[50D EMA]]</f>
        <v>1.8222987762427699E-3</v>
      </c>
      <c r="U224" s="2">
        <f>(Table2[[#This Row],[Close Price]]-Table2[[#This Row],[200D EMA]])/Table2[[#This Row],[200D EMA]]</f>
        <v>0.14296628112509172</v>
      </c>
      <c r="V224">
        <v>0.58733923430944601</v>
      </c>
      <c r="W224">
        <v>195.5</v>
      </c>
      <c r="X224">
        <v>204.11</v>
      </c>
      <c r="Y224">
        <v>199.2</v>
      </c>
      <c r="Z224">
        <v>204.5</v>
      </c>
      <c r="AA224">
        <v>199.2</v>
      </c>
      <c r="AB224">
        <v>212.07</v>
      </c>
      <c r="AC224" s="2">
        <f>(Table2[[#This Row],[Close Price]]/Table2[[#This Row],[Day Low]])-1</f>
        <v>2.6035805626598574E-2</v>
      </c>
      <c r="AD224" s="2">
        <f>(Table2[[#This Row],[Day High]]/Table2[[#This Row],[Close Price]])-1</f>
        <v>1.754823271349526E-2</v>
      </c>
      <c r="AE224" s="2">
        <f>(Table2[[#This Row],[Close Price]]/Table2[[#This Row],[Current Week Low]])-1</f>
        <v>6.9779116465864544E-3</v>
      </c>
      <c r="AF224" s="2">
        <f>(Table2[[#This Row],[Current Week High]]/Table2[[#This Row],[Close Price]])-1</f>
        <v>1.9492497133456244E-2</v>
      </c>
      <c r="AG224" s="2">
        <f>(Table2[[#This Row],[Close Price]]/Table2[[#This Row],[Current Month Low]])-1</f>
        <v>6.9779116465864544E-3</v>
      </c>
      <c r="AH224" s="2">
        <f>(Table2[[#This Row],[Current Month High]]/Table2[[#This Row],[Close Price]])-1</f>
        <v>5.7231168054239889E-2</v>
      </c>
      <c r="AI224">
        <v>9.6266015254997601</v>
      </c>
      <c r="AJ224">
        <v>73.520761245674706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-0.04</v>
      </c>
      <c r="AM224" t="s">
        <v>10475</v>
      </c>
      <c r="AN224">
        <v>-5.59</v>
      </c>
      <c r="AO224" t="s">
        <v>10475</v>
      </c>
      <c r="AP224">
        <v>0.15241308022880801</v>
      </c>
      <c r="AQ224">
        <f>(Table2[[#This Row],[Sharpe Ratio]]-AVERAGE(Table2[Sharpe Ratio]))/_xlfn.STDEV.P(Table2[Sharpe Ratio])</f>
        <v>1.1041496498826568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-0.81019082152985189</v>
      </c>
      <c r="AS224">
        <f>_xlfn.RANK.AVG(Table2[[#This Row],[1Y Return vs Nifty Z-Score]],Table2[1Y Return vs Nifty Z-Score])</f>
        <v>323</v>
      </c>
      <c r="AT224">
        <f>_xlfn.RANK.AVG(Table2[[#This Row],[6M Return vs Nifty Z-Score]],Table2[6M Return vs Nifty Z-Score])</f>
        <v>324</v>
      </c>
      <c r="AU224">
        <f>_xlfn.RANK.AVG(Table2[[#This Row],[Sharpe Ratio Z-Score]],Table2[Sharpe Ratio Z-Score])</f>
        <v>97</v>
      </c>
      <c r="AV224">
        <f>(Table2[[#This Row],[Rank 1Y]]+Table2[[#This Row],[Rank 6M]]+Table2[[#This Row],[Rank Sharpe]])/3</f>
        <v>248</v>
      </c>
    </row>
    <row r="225" spans="1:48" x14ac:dyDescent="0.3">
      <c r="A225" t="s">
        <v>739</v>
      </c>
      <c r="B225" t="s">
        <v>740</v>
      </c>
      <c r="C225" t="s">
        <v>10445</v>
      </c>
      <c r="D225" t="s">
        <v>346</v>
      </c>
      <c r="E225">
        <v>21406.852228709999</v>
      </c>
      <c r="F225">
        <v>534.29999999999995</v>
      </c>
      <c r="G225">
        <v>69.6117330684595</v>
      </c>
      <c r="H225">
        <f>(Table2[[#This Row],[1Y Return vs Nifty]]-AVERAGE(Table2[1Y Return vs Nifty]))/_xlfn.STDEV.P(Table2[1Y Return vs Nifty])</f>
        <v>0.25189581189604865</v>
      </c>
      <c r="I225">
        <v>21.940985065932701</v>
      </c>
      <c r="J225">
        <f>(Table2[[#This Row],[1M Return vs Nifty]]-AVERAGE(Table2[1M Return vs Nifty]))/_xlfn.STDEV.P(Table2[1M Return vs Nifty])</f>
        <v>1.4836303305635126</v>
      </c>
      <c r="K225">
        <v>28.0818447690258</v>
      </c>
      <c r="L225">
        <f>(Table2[[#This Row],[6M Return vs Nifty]]-AVERAGE(Table2[6M Return vs Nifty]))/_xlfn.STDEV.P(Table2[6M Return vs Nifty])</f>
        <v>0.47958666373874598</v>
      </c>
      <c r="M225">
        <v>1.8974774645417101</v>
      </c>
      <c r="N225">
        <f>(Table2[[#This Row],[1W Return vs Nifty]]-AVERAGE(Table2[1W Return vs Nifty]))/_xlfn.STDEV.P(Table2[1W Return vs Nifty])</f>
        <v>-4.6283770134874752E-2</v>
      </c>
      <c r="O225">
        <v>490.93</v>
      </c>
      <c r="P225">
        <v>448.42818623388598</v>
      </c>
      <c r="Q225">
        <v>377.98154523475</v>
      </c>
      <c r="R225">
        <v>67.220274120899703</v>
      </c>
      <c r="S225" s="2">
        <f>(Table2[[#This Row],[Close Price]]-Table2[[#This Row],[20D EMA]])/Table2[[#This Row],[20D EMA]]</f>
        <v>8.8342533558755723E-2</v>
      </c>
      <c r="T225" s="2">
        <f>(Table2[[#This Row],[Close Price]]-Table2[[#This Row],[50D EMA]])/Table2[[#This Row],[50D EMA]]</f>
        <v>0.19149512988312903</v>
      </c>
      <c r="U225" s="2">
        <f>(Table2[[#This Row],[Close Price]]-Table2[[#This Row],[200D EMA]])/Table2[[#This Row],[200D EMA]]</f>
        <v>0.41356107655511726</v>
      </c>
      <c r="V225">
        <v>1.17784502350216</v>
      </c>
      <c r="W225">
        <v>507.15</v>
      </c>
      <c r="X225">
        <v>542.70000000000005</v>
      </c>
      <c r="Y225">
        <v>519</v>
      </c>
      <c r="Z225">
        <v>535.85</v>
      </c>
      <c r="AA225">
        <v>502</v>
      </c>
      <c r="AB225">
        <v>535.85</v>
      </c>
      <c r="AC225" s="2">
        <f>(Table2[[#This Row],[Close Price]]/Table2[[#This Row],[Day Low]])-1</f>
        <v>5.3534457261165347E-2</v>
      </c>
      <c r="AD225" s="2">
        <f>(Table2[[#This Row],[Day High]]/Table2[[#This Row],[Close Price]])-1</f>
        <v>1.5721504772599815E-2</v>
      </c>
      <c r="AE225" s="2">
        <f>(Table2[[#This Row],[Close Price]]/Table2[[#This Row],[Current Week Low]])-1</f>
        <v>2.9479768786127014E-2</v>
      </c>
      <c r="AF225" s="2">
        <f>(Table2[[#This Row],[Current Week High]]/Table2[[#This Row],[Close Price]])-1</f>
        <v>2.9009919520870397E-3</v>
      </c>
      <c r="AG225" s="2">
        <f>(Table2[[#This Row],[Close Price]]/Table2[[#This Row],[Current Month Low]])-1</f>
        <v>6.43426294820717E-2</v>
      </c>
      <c r="AH225" s="2">
        <f>(Table2[[#This Row],[Current Month High]]/Table2[[#This Row],[Close Price]])-1</f>
        <v>2.9009919520870397E-3</v>
      </c>
      <c r="AI225">
        <v>7.4957888826502099</v>
      </c>
      <c r="AJ225">
        <v>113.67726454709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0.33</v>
      </c>
      <c r="AM225" t="s">
        <v>10474</v>
      </c>
      <c r="AN225">
        <v>-4.22</v>
      </c>
      <c r="AO225" t="s">
        <v>10475</v>
      </c>
      <c r="AP225">
        <v>4.1819823454985E-2</v>
      </c>
      <c r="AQ225">
        <f>(Table2[[#This Row],[Sharpe Ratio]]-AVERAGE(Table2[Sharpe Ratio]))/_xlfn.STDEV.P(Table2[Sharpe Ratio])</f>
        <v>-0.14271124166269739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2.0261177944007351</v>
      </c>
      <c r="AS225">
        <f>_xlfn.RANK.AVG(Table2[[#This Row],[1Y Return vs Nifty Z-Score]],Table2[1Y Return vs Nifty Z-Score])</f>
        <v>203</v>
      </c>
      <c r="AT225">
        <f>_xlfn.RANK.AVG(Table2[[#This Row],[6M Return vs Nifty Z-Score]],Table2[6M Return vs Nifty Z-Score])</f>
        <v>161</v>
      </c>
      <c r="AU225">
        <f>_xlfn.RANK.AVG(Table2[[#This Row],[Sharpe Ratio Z-Score]],Table2[Sharpe Ratio Z-Score])</f>
        <v>381</v>
      </c>
      <c r="AV225">
        <f>(Table2[[#This Row],[Rank 1Y]]+Table2[[#This Row],[Rank 6M]]+Table2[[#This Row],[Rank Sharpe]])/3</f>
        <v>248.33333333333334</v>
      </c>
    </row>
    <row r="226" spans="1:48" x14ac:dyDescent="0.3">
      <c r="A226" t="s">
        <v>293</v>
      </c>
      <c r="B226" t="s">
        <v>294</v>
      </c>
      <c r="C226" t="s">
        <v>10437</v>
      </c>
      <c r="D226" t="s">
        <v>287</v>
      </c>
      <c r="E226">
        <v>90037.96547712</v>
      </c>
      <c r="F226">
        <v>926.4</v>
      </c>
      <c r="G226">
        <v>25.106869455711902</v>
      </c>
      <c r="H226">
        <f>(Table2[[#This Row],[1Y Return vs Nifty]]-AVERAGE(Table2[1Y Return vs Nifty]))/_xlfn.STDEV.P(Table2[1Y Return vs Nifty])</f>
        <v>-0.25737048591718148</v>
      </c>
      <c r="I226">
        <v>5.8064783690655801</v>
      </c>
      <c r="J226">
        <f>(Table2[[#This Row],[1M Return vs Nifty]]-AVERAGE(Table2[1M Return vs Nifty]))/_xlfn.STDEV.P(Table2[1M Return vs Nifty])</f>
        <v>0.12032079544337637</v>
      </c>
      <c r="K226">
        <v>18.407560512948798</v>
      </c>
      <c r="L226">
        <f>(Table2[[#This Row],[6M Return vs Nifty]]-AVERAGE(Table2[6M Return vs Nifty]))/_xlfn.STDEV.P(Table2[6M Return vs Nifty])</f>
        <v>0.20736938528560608</v>
      </c>
      <c r="M226">
        <v>-2.5614835122972299</v>
      </c>
      <c r="N226">
        <f>(Table2[[#This Row],[1W Return vs Nifty]]-AVERAGE(Table2[1W Return vs Nifty]))/_xlfn.STDEV.P(Table2[1W Return vs Nifty])</f>
        <v>-0.86377215601225676</v>
      </c>
      <c r="O226">
        <v>898.91</v>
      </c>
      <c r="P226">
        <v>860.47212095633404</v>
      </c>
      <c r="Q226">
        <v>753.18342030374697</v>
      </c>
      <c r="R226">
        <v>57.519048829644603</v>
      </c>
      <c r="S226" s="2">
        <f>(Table2[[#This Row],[Close Price]]-Table2[[#This Row],[20D EMA]])/Table2[[#This Row],[20D EMA]]</f>
        <v>3.0581482017109623E-2</v>
      </c>
      <c r="T226" s="2">
        <f>(Table2[[#This Row],[Close Price]]-Table2[[#This Row],[50D EMA]])/Table2[[#This Row],[50D EMA]]</f>
        <v>7.6618262739754181E-2</v>
      </c>
      <c r="U226" s="2">
        <f>(Table2[[#This Row],[Close Price]]-Table2[[#This Row],[200D EMA]])/Table2[[#This Row],[200D EMA]]</f>
        <v>0.22997927865485607</v>
      </c>
      <c r="V226">
        <v>0.91344582806171404</v>
      </c>
      <c r="W226">
        <v>919.35</v>
      </c>
      <c r="X226">
        <v>965.6</v>
      </c>
      <c r="Y226">
        <v>914.9</v>
      </c>
      <c r="Z226">
        <v>936</v>
      </c>
      <c r="AA226">
        <v>904</v>
      </c>
      <c r="AB226">
        <v>959.9</v>
      </c>
      <c r="AC226" s="2">
        <f>(Table2[[#This Row],[Close Price]]/Table2[[#This Row],[Day Low]])-1</f>
        <v>7.6684614129547413E-3</v>
      </c>
      <c r="AD226" s="2">
        <f>(Table2[[#This Row],[Day High]]/Table2[[#This Row],[Close Price]])-1</f>
        <v>4.2314335060449126E-2</v>
      </c>
      <c r="AE226" s="2">
        <f>(Table2[[#This Row],[Close Price]]/Table2[[#This Row],[Current Week Low]])-1</f>
        <v>1.2569679746420315E-2</v>
      </c>
      <c r="AF226" s="2">
        <f>(Table2[[#This Row],[Current Week High]]/Table2[[#This Row],[Close Price]])-1</f>
        <v>1.0362694300518172E-2</v>
      </c>
      <c r="AG226" s="2">
        <f>(Table2[[#This Row],[Close Price]]/Table2[[#This Row],[Current Month Low]])-1</f>
        <v>2.4778761061946986E-2</v>
      </c>
      <c r="AH226" s="2">
        <f>(Table2[[#This Row],[Current Month High]]/Table2[[#This Row],[Close Price]])-1</f>
        <v>3.6161485319516462E-2</v>
      </c>
      <c r="AI226">
        <v>5.7750431778929201</v>
      </c>
      <c r="AJ226">
        <v>82.182890855457202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0.09</v>
      </c>
      <c r="AM226" t="s">
        <v>10474</v>
      </c>
      <c r="AN226">
        <v>-0.9</v>
      </c>
      <c r="AO226" t="s">
        <v>10475</v>
      </c>
      <c r="AP226">
        <v>0.13027567315380401</v>
      </c>
      <c r="AQ226">
        <f>(Table2[[#This Row],[Sharpe Ratio]]-AVERAGE(Table2[Sharpe Ratio]))/_xlfn.STDEV.P(Table2[Sharpe Ratio])</f>
        <v>0.85456601406938115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6.1113552868925392E-2</v>
      </c>
      <c r="AS226">
        <f>_xlfn.RANK.AVG(Table2[[#This Row],[1Y Return vs Nifty Z-Score]],Table2[1Y Return vs Nifty Z-Score])</f>
        <v>362</v>
      </c>
      <c r="AT226">
        <f>_xlfn.RANK.AVG(Table2[[#This Row],[6M Return vs Nifty Z-Score]],Table2[6M Return vs Nifty Z-Score])</f>
        <v>237</v>
      </c>
      <c r="AU226">
        <f>_xlfn.RANK.AVG(Table2[[#This Row],[Sharpe Ratio Z-Score]],Table2[Sharpe Ratio Z-Score])</f>
        <v>147</v>
      </c>
      <c r="AV226">
        <f>(Table2[[#This Row],[Rank 1Y]]+Table2[[#This Row],[Rank 6M]]+Table2[[#This Row],[Rank Sharpe]])/3</f>
        <v>248.66666666666666</v>
      </c>
    </row>
    <row r="227" spans="1:48" x14ac:dyDescent="0.3">
      <c r="A227" t="s">
        <v>433</v>
      </c>
      <c r="B227" t="s">
        <v>434</v>
      </c>
      <c r="C227" t="s">
        <v>10431</v>
      </c>
      <c r="D227" t="s">
        <v>32</v>
      </c>
      <c r="E227">
        <v>53656.886629191999</v>
      </c>
      <c r="F227">
        <v>61.81</v>
      </c>
      <c r="G227">
        <v>75.768423855339094</v>
      </c>
      <c r="H227">
        <f>(Table2[[#This Row],[1Y Return vs Nifty]]-AVERAGE(Table2[1Y Return vs Nifty]))/_xlfn.STDEV.P(Table2[1Y Return vs Nifty])</f>
        <v>0.32234642940826408</v>
      </c>
      <c r="I227">
        <v>-9.7115755198799008</v>
      </c>
      <c r="J227">
        <f>(Table2[[#This Row],[1M Return vs Nifty]]-AVERAGE(Table2[1M Return vs Nifty]))/_xlfn.STDEV.P(Table2[1M Return vs Nifty])</f>
        <v>-1.1909006277325418</v>
      </c>
      <c r="K227">
        <v>9.5396000867692496</v>
      </c>
      <c r="L227">
        <f>(Table2[[#This Row],[6M Return vs Nifty]]-AVERAGE(Table2[6M Return vs Nifty]))/_xlfn.STDEV.P(Table2[6M Return vs Nifty])</f>
        <v>-4.2159364205950005E-2</v>
      </c>
      <c r="M227">
        <v>-2.3198309159485002</v>
      </c>
      <c r="N227">
        <f>(Table2[[#This Row],[1W Return vs Nifty]]-AVERAGE(Table2[1W Return vs Nifty]))/_xlfn.STDEV.P(Table2[1W Return vs Nifty])</f>
        <v>-0.81946851847016555</v>
      </c>
      <c r="O227">
        <v>63.26</v>
      </c>
      <c r="P227">
        <v>63.400930038603398</v>
      </c>
      <c r="Q227">
        <v>55.884495021602703</v>
      </c>
      <c r="R227">
        <v>33.4017295099164</v>
      </c>
      <c r="S227" s="2">
        <f>(Table2[[#This Row],[Close Price]]-Table2[[#This Row],[20D EMA]])/Table2[[#This Row],[20D EMA]]</f>
        <v>-2.2921277268415995E-2</v>
      </c>
      <c r="T227" s="2">
        <f>(Table2[[#This Row],[Close Price]]-Table2[[#This Row],[50D EMA]])/Table2[[#This Row],[50D EMA]]</f>
        <v>-2.5093165630767793E-2</v>
      </c>
      <c r="U227" s="2">
        <f>(Table2[[#This Row],[Close Price]]-Table2[[#This Row],[200D EMA]])/Table2[[#This Row],[200D EMA]]</f>
        <v>0.1060312878573339</v>
      </c>
      <c r="V227">
        <v>0.452497283378894</v>
      </c>
      <c r="W227">
        <v>61.76</v>
      </c>
      <c r="X227">
        <v>65.58</v>
      </c>
      <c r="Y227">
        <v>61.6</v>
      </c>
      <c r="Z227">
        <v>62.45</v>
      </c>
      <c r="AA227">
        <v>61.6</v>
      </c>
      <c r="AB227">
        <v>64</v>
      </c>
      <c r="AC227" s="2">
        <f>(Table2[[#This Row],[Close Price]]/Table2[[#This Row],[Day Low]])-1</f>
        <v>8.0958549222809317E-4</v>
      </c>
      <c r="AD227" s="2">
        <f>(Table2[[#This Row],[Day High]]/Table2[[#This Row],[Close Price]])-1</f>
        <v>6.0993366769131141E-2</v>
      </c>
      <c r="AE227" s="2">
        <f>(Table2[[#This Row],[Close Price]]/Table2[[#This Row],[Current Week Low]])-1</f>
        <v>3.4090909090909172E-3</v>
      </c>
      <c r="AF227" s="2">
        <f>(Table2[[#This Row],[Current Week High]]/Table2[[#This Row],[Close Price]])-1</f>
        <v>1.0354311600064614E-2</v>
      </c>
      <c r="AG227" s="2">
        <f>(Table2[[#This Row],[Close Price]]/Table2[[#This Row],[Current Month Low]])-1</f>
        <v>3.4090909090909172E-3</v>
      </c>
      <c r="AH227" s="2">
        <f>(Table2[[#This Row],[Current Month High]]/Table2[[#This Row],[Close Price]])-1</f>
        <v>3.5431160006471396E-2</v>
      </c>
      <c r="AI227">
        <v>24.413525319527501</v>
      </c>
      <c r="AJ227">
        <v>108.817567567567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</v>
      </c>
      <c r="AM227" t="s">
        <v>10475</v>
      </c>
      <c r="AN227">
        <v>-5.39</v>
      </c>
      <c r="AO227" t="s">
        <v>10475</v>
      </c>
      <c r="AP227">
        <v>8.2477952908901003E-2</v>
      </c>
      <c r="AQ227">
        <f>(Table2[[#This Row],[Sharpe Ratio]]-AVERAGE(Table2[Sharpe Ratio]))/_xlfn.STDEV.P(Table2[Sharpe Ratio])</f>
        <v>0.3156804633863165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180</v>
      </c>
      <c r="AT227">
        <f>_xlfn.RANK.AVG(Table2[[#This Row],[6M Return vs Nifty Z-Score]],Table2[6M Return vs Nifty Z-Score])</f>
        <v>323</v>
      </c>
      <c r="AU227">
        <f>_xlfn.RANK.AVG(Table2[[#This Row],[Sharpe Ratio Z-Score]],Table2[Sharpe Ratio Z-Score])</f>
        <v>244</v>
      </c>
      <c r="AV227">
        <f>(Table2[[#This Row],[Rank 1Y]]+Table2[[#This Row],[Rank 6M]]+Table2[[#This Row],[Rank Sharpe]])/3</f>
        <v>249</v>
      </c>
    </row>
    <row r="228" spans="1:48" x14ac:dyDescent="0.3">
      <c r="A228" t="s">
        <v>658</v>
      </c>
      <c r="B228" t="s">
        <v>659</v>
      </c>
      <c r="C228" t="s">
        <v>10431</v>
      </c>
      <c r="D228" t="s">
        <v>403</v>
      </c>
      <c r="E228">
        <v>27078.448907710001</v>
      </c>
      <c r="F228">
        <v>1442.05</v>
      </c>
      <c r="G228">
        <v>28.933103428931499</v>
      </c>
      <c r="H228">
        <f>(Table2[[#This Row],[1Y Return vs Nifty]]-AVERAGE(Table2[1Y Return vs Nifty]))/_xlfn.STDEV.P(Table2[1Y Return vs Nifty])</f>
        <v>-0.21358713614525637</v>
      </c>
      <c r="I228">
        <v>15.6559964981025</v>
      </c>
      <c r="J228">
        <f>(Table2[[#This Row],[1M Return vs Nifty]]-AVERAGE(Table2[1M Return vs Nifty]))/_xlfn.STDEV.P(Table2[1M Return vs Nifty])</f>
        <v>0.95257072002656895</v>
      </c>
      <c r="K228">
        <v>27.513065544328601</v>
      </c>
      <c r="L228">
        <f>(Table2[[#This Row],[6M Return vs Nifty]]-AVERAGE(Table2[6M Return vs Nifty]))/_xlfn.STDEV.P(Table2[6M Return vs Nifty])</f>
        <v>0.46358222056864795</v>
      </c>
      <c r="M228">
        <v>-1.2275271892828601</v>
      </c>
      <c r="N228">
        <f>(Table2[[#This Row],[1W Return vs Nifty]]-AVERAGE(Table2[1W Return vs Nifty]))/_xlfn.STDEV.P(Table2[1W Return vs Nifty])</f>
        <v>-0.61920984497247267</v>
      </c>
      <c r="O228">
        <v>1362.94</v>
      </c>
      <c r="P228">
        <v>1252.9231769011999</v>
      </c>
      <c r="Q228">
        <v>1099.6058668938399</v>
      </c>
      <c r="R228">
        <v>58.211180634631397</v>
      </c>
      <c r="S228" s="2">
        <f>(Table2[[#This Row],[Close Price]]-Table2[[#This Row],[20D EMA]])/Table2[[#This Row],[20D EMA]]</f>
        <v>5.8043640952646407E-2</v>
      </c>
      <c r="T228" s="2">
        <f>(Table2[[#This Row],[Close Price]]-Table2[[#This Row],[50D EMA]])/Table2[[#This Row],[50D EMA]]</f>
        <v>0.15094845923958336</v>
      </c>
      <c r="U228" s="2">
        <f>(Table2[[#This Row],[Close Price]]-Table2[[#This Row],[200D EMA]])/Table2[[#This Row],[200D EMA]]</f>
        <v>0.31142443253189817</v>
      </c>
      <c r="V228">
        <v>3.0784887184776002</v>
      </c>
      <c r="W228">
        <v>1436.05</v>
      </c>
      <c r="X228">
        <v>1475</v>
      </c>
      <c r="Y228">
        <v>1430</v>
      </c>
      <c r="Z228">
        <v>1476.95</v>
      </c>
      <c r="AA228">
        <v>1430</v>
      </c>
      <c r="AB228">
        <v>1649.8</v>
      </c>
      <c r="AC228" s="2">
        <f>(Table2[[#This Row],[Close Price]]/Table2[[#This Row],[Day Low]])-1</f>
        <v>4.1781275025243314E-3</v>
      </c>
      <c r="AD228" s="2">
        <f>(Table2[[#This Row],[Day High]]/Table2[[#This Row],[Close Price]])-1</f>
        <v>2.2849415762282943E-2</v>
      </c>
      <c r="AE228" s="2">
        <f>(Table2[[#This Row],[Close Price]]/Table2[[#This Row],[Current Week Low]])-1</f>
        <v>8.4265734265733805E-3</v>
      </c>
      <c r="AF228" s="2">
        <f>(Table2[[#This Row],[Current Week High]]/Table2[[#This Row],[Close Price]])-1</f>
        <v>2.4201657362782125E-2</v>
      </c>
      <c r="AG228" s="2">
        <f>(Table2[[#This Row],[Close Price]]/Table2[[#This Row],[Current Month Low]])-1</f>
        <v>8.4265734265733805E-3</v>
      </c>
      <c r="AH228" s="2">
        <f>(Table2[[#This Row],[Current Month High]]/Table2[[#This Row],[Close Price]])-1</f>
        <v>0.14406573974550119</v>
      </c>
      <c r="AI228">
        <v>14.406573974550099</v>
      </c>
      <c r="AJ228">
        <v>62.925093209806697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</v>
      </c>
      <c r="AM228" t="s">
        <v>10474</v>
      </c>
      <c r="AN228">
        <v>12.06</v>
      </c>
      <c r="AO228" t="s">
        <v>10474</v>
      </c>
      <c r="AP228">
        <v>8.3759230344178995E-2</v>
      </c>
      <c r="AQ228">
        <f>(Table2[[#This Row],[Sharpe Ratio]]-AVERAGE(Table2[Sharpe Ratio]))/_xlfn.STDEV.P(Table2[Sharpe Ratio])</f>
        <v>0.33012596189021626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0.91348192136770423</v>
      </c>
      <c r="AS228">
        <f>_xlfn.RANK.AVG(Table2[[#This Row],[1Y Return vs Nifty Z-Score]],Table2[1Y Return vs Nifty Z-Score])</f>
        <v>346</v>
      </c>
      <c r="AT228">
        <f>_xlfn.RANK.AVG(Table2[[#This Row],[6M Return vs Nifty Z-Score]],Table2[6M Return vs Nifty Z-Score])</f>
        <v>163</v>
      </c>
      <c r="AU228">
        <f>_xlfn.RANK.AVG(Table2[[#This Row],[Sharpe Ratio Z-Score]],Table2[Sharpe Ratio Z-Score])</f>
        <v>239</v>
      </c>
      <c r="AV228">
        <f>(Table2[[#This Row],[Rank 1Y]]+Table2[[#This Row],[Rank 6M]]+Table2[[#This Row],[Rank Sharpe]])/3</f>
        <v>249.33333333333334</v>
      </c>
    </row>
    <row r="229" spans="1:48" x14ac:dyDescent="0.3">
      <c r="A229" t="s">
        <v>248</v>
      </c>
      <c r="B229" t="s">
        <v>249</v>
      </c>
      <c r="C229" t="s">
        <v>10435</v>
      </c>
      <c r="D229" t="s">
        <v>114</v>
      </c>
      <c r="E229">
        <v>110000.09741089999</v>
      </c>
      <c r="F229">
        <v>5501.9</v>
      </c>
      <c r="G229">
        <v>50.789245546478597</v>
      </c>
      <c r="H229">
        <f>(Table2[[#This Row],[1Y Return vs Nifty]]-AVERAGE(Table2[1Y Return vs Nifty]))/_xlfn.STDEV.P(Table2[1Y Return vs Nifty])</f>
        <v>3.6511295287636913E-2</v>
      </c>
      <c r="I229">
        <v>-5.4976199322363302</v>
      </c>
      <c r="J229">
        <f>(Table2[[#This Row],[1M Return vs Nifty]]-AVERAGE(Table2[1M Return vs Nifty]))/_xlfn.STDEV.P(Table2[1M Return vs Nifty])</f>
        <v>-0.83483607979549412</v>
      </c>
      <c r="K229">
        <v>24.122309900960499</v>
      </c>
      <c r="L229">
        <f>(Table2[[#This Row],[6M Return vs Nifty]]-AVERAGE(Table2[6M Return vs Nifty]))/_xlfn.STDEV.P(Table2[6M Return vs Nifty])</f>
        <v>0.36817234334103971</v>
      </c>
      <c r="M229">
        <v>-2.1055977910632699</v>
      </c>
      <c r="N229">
        <f>(Table2[[#This Row],[1W Return vs Nifty]]-AVERAGE(Table2[1W Return vs Nifty]))/_xlfn.STDEV.P(Table2[1W Return vs Nifty])</f>
        <v>-0.7801918590928838</v>
      </c>
      <c r="O229">
        <v>5517.85</v>
      </c>
      <c r="P229">
        <v>5280.0301068828703</v>
      </c>
      <c r="Q229">
        <v>4436.0954068663104</v>
      </c>
      <c r="R229">
        <v>42.342324506753897</v>
      </c>
      <c r="S229" s="2">
        <f>(Table2[[#This Row],[Close Price]]-Table2[[#This Row],[20D EMA]])/Table2[[#This Row],[20D EMA]]</f>
        <v>-2.8906186286326604E-3</v>
      </c>
      <c r="T229" s="2">
        <f>(Table2[[#This Row],[Close Price]]-Table2[[#This Row],[50D EMA]])/Table2[[#This Row],[50D EMA]]</f>
        <v>4.2020573486485836E-2</v>
      </c>
      <c r="U229" s="2">
        <f>(Table2[[#This Row],[Close Price]]-Table2[[#This Row],[200D EMA]])/Table2[[#This Row],[200D EMA]]</f>
        <v>0.24025736495297362</v>
      </c>
      <c r="V229">
        <v>0.80818826969966295</v>
      </c>
      <c r="W229">
        <v>5505.05</v>
      </c>
      <c r="X229">
        <v>5599.45</v>
      </c>
      <c r="Y229">
        <v>5487.55</v>
      </c>
      <c r="Z229">
        <v>5630</v>
      </c>
      <c r="AA229">
        <v>5382.6</v>
      </c>
      <c r="AB229">
        <v>5728.3</v>
      </c>
      <c r="AC229" s="2">
        <f>(Table2[[#This Row],[Close Price]]/Table2[[#This Row],[Day Low]])-1</f>
        <v>-5.7220188735807032E-4</v>
      </c>
      <c r="AD229" s="2">
        <f>(Table2[[#This Row],[Day High]]/Table2[[#This Row],[Close Price]])-1</f>
        <v>1.7730238644831919E-2</v>
      </c>
      <c r="AE229" s="2">
        <f>(Table2[[#This Row],[Close Price]]/Table2[[#This Row],[Current Week Low]])-1</f>
        <v>2.615010341591395E-3</v>
      </c>
      <c r="AF229" s="2">
        <f>(Table2[[#This Row],[Current Week High]]/Table2[[#This Row],[Close Price]])-1</f>
        <v>2.3282865919046269E-2</v>
      </c>
      <c r="AG229" s="2">
        <f>(Table2[[#This Row],[Close Price]]/Table2[[#This Row],[Current Month Low]])-1</f>
        <v>2.2164009958012709E-2</v>
      </c>
      <c r="AH229" s="2">
        <f>(Table2[[#This Row],[Current Month High]]/Table2[[#This Row],[Close Price]])-1</f>
        <v>4.1149421109071493E-2</v>
      </c>
      <c r="AI229">
        <v>7.13662552936258</v>
      </c>
      <c r="AJ229">
        <v>90.377162629757706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</v>
      </c>
      <c r="AM229" t="s">
        <v>10474</v>
      </c>
      <c r="AN229">
        <v>-0.05</v>
      </c>
      <c r="AO229" t="s">
        <v>10475</v>
      </c>
      <c r="AP229">
        <v>6.2228372773653999E-2</v>
      </c>
      <c r="AQ229">
        <f>(Table2[[#This Row],[Sharpe Ratio]]-AVERAGE(Table2[Sharpe Ratio]))/_xlfn.STDEV.P(Table2[Sharpe Ratio])</f>
        <v>8.7380743517415996E-2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-1.1229635567422853</v>
      </c>
      <c r="AS229">
        <f>_xlfn.RANK.AVG(Table2[[#This Row],[1Y Return vs Nifty Z-Score]],Table2[1Y Return vs Nifty Z-Score])</f>
        <v>258</v>
      </c>
      <c r="AT229">
        <f>_xlfn.RANK.AVG(Table2[[#This Row],[6M Return vs Nifty Z-Score]],Table2[6M Return vs Nifty Z-Score])</f>
        <v>184</v>
      </c>
      <c r="AU229">
        <f>_xlfn.RANK.AVG(Table2[[#This Row],[Sharpe Ratio Z-Score]],Table2[Sharpe Ratio Z-Score])</f>
        <v>308</v>
      </c>
      <c r="AV229">
        <f>(Table2[[#This Row],[Rank 1Y]]+Table2[[#This Row],[Rank 6M]]+Table2[[#This Row],[Rank Sharpe]])/3</f>
        <v>250</v>
      </c>
    </row>
    <row r="230" spans="1:48" x14ac:dyDescent="0.3">
      <c r="A230" t="s">
        <v>1313</v>
      </c>
      <c r="B230" t="s">
        <v>1314</v>
      </c>
      <c r="C230" t="s">
        <v>10433</v>
      </c>
      <c r="D230" t="s">
        <v>120</v>
      </c>
      <c r="E230">
        <v>8324.7311825899997</v>
      </c>
      <c r="F230">
        <v>1415.35</v>
      </c>
      <c r="G230">
        <v>51.9119336021717</v>
      </c>
      <c r="H230">
        <f>(Table2[[#This Row],[1Y Return vs Nifty]]-AVERAGE(Table2[1Y Return vs Nifty]))/_xlfn.STDEV.P(Table2[1Y Return vs Nifty])</f>
        <v>4.9358142650139422E-2</v>
      </c>
      <c r="I230">
        <v>-7.6264552038542996</v>
      </c>
      <c r="J230">
        <f>(Table2[[#This Row],[1M Return vs Nifty]]-AVERAGE(Table2[1M Return vs Nifty]))/_xlfn.STDEV.P(Table2[1M Return vs Nifty])</f>
        <v>-1.0147152343940282</v>
      </c>
      <c r="K230">
        <v>7.1360253039840602</v>
      </c>
      <c r="L230">
        <f>(Table2[[#This Row],[6M Return vs Nifty]]-AVERAGE(Table2[6M Return vs Nifty]))/_xlfn.STDEV.P(Table2[6M Return vs Nifty])</f>
        <v>-0.1097917149421173</v>
      </c>
      <c r="M230">
        <v>2.0076127127340699</v>
      </c>
      <c r="N230">
        <f>(Table2[[#This Row],[1W Return vs Nifty]]-AVERAGE(Table2[1W Return vs Nifty]))/_xlfn.STDEV.P(Table2[1W Return vs Nifty])</f>
        <v>-2.6092006461534756E-2</v>
      </c>
      <c r="O230">
        <v>1394.41</v>
      </c>
      <c r="P230">
        <v>1329.73273137456</v>
      </c>
      <c r="Q230">
        <v>1153.3133573612499</v>
      </c>
      <c r="R230">
        <v>55.0176270796889</v>
      </c>
      <c r="S230" s="2">
        <f>(Table2[[#This Row],[Close Price]]-Table2[[#This Row],[20D EMA]])/Table2[[#This Row],[20D EMA]]</f>
        <v>1.501710400814669E-2</v>
      </c>
      <c r="T230" s="2">
        <f>(Table2[[#This Row],[Close Price]]-Table2[[#This Row],[50D EMA]])/Table2[[#This Row],[50D EMA]]</f>
        <v>6.4386824965146472E-2</v>
      </c>
      <c r="U230" s="2">
        <f>(Table2[[#This Row],[Close Price]]-Table2[[#This Row],[200D EMA]])/Table2[[#This Row],[200D EMA]]</f>
        <v>0.22720333634068265</v>
      </c>
      <c r="V230">
        <v>0.67296835796558296</v>
      </c>
      <c r="W230">
        <v>1384.8</v>
      </c>
      <c r="X230">
        <v>1434.55</v>
      </c>
      <c r="Y230">
        <v>1405</v>
      </c>
      <c r="Z230">
        <v>1466.35</v>
      </c>
      <c r="AA230">
        <v>1371.9</v>
      </c>
      <c r="AB230">
        <v>1466.35</v>
      </c>
      <c r="AC230" s="2">
        <f>(Table2[[#This Row],[Close Price]]/Table2[[#This Row],[Day Low]])-1</f>
        <v>2.2060947429231703E-2</v>
      </c>
      <c r="AD230" s="2">
        <f>(Table2[[#This Row],[Day High]]/Table2[[#This Row],[Close Price]])-1</f>
        <v>1.3565549157452228E-2</v>
      </c>
      <c r="AE230" s="2">
        <f>(Table2[[#This Row],[Close Price]]/Table2[[#This Row],[Current Week Low]])-1</f>
        <v>7.3665480427045349E-3</v>
      </c>
      <c r="AF230" s="2">
        <f>(Table2[[#This Row],[Current Week High]]/Table2[[#This Row],[Close Price]])-1</f>
        <v>3.6033489949482522E-2</v>
      </c>
      <c r="AG230" s="2">
        <f>(Table2[[#This Row],[Close Price]]/Table2[[#This Row],[Current Month Low]])-1</f>
        <v>3.1671404621328003E-2</v>
      </c>
      <c r="AH230" s="2">
        <f>(Table2[[#This Row],[Current Month High]]/Table2[[#This Row],[Close Price]])-1</f>
        <v>3.6033489949482522E-2</v>
      </c>
      <c r="AI230">
        <v>10.640477620376499</v>
      </c>
      <c r="AJ230">
        <v>79.601548125118896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0.22</v>
      </c>
      <c r="AM230" t="s">
        <v>10474</v>
      </c>
      <c r="AN230">
        <v>-5.56</v>
      </c>
      <c r="AO230" t="s">
        <v>10475</v>
      </c>
      <c r="AP230">
        <v>0.12219544049526899</v>
      </c>
      <c r="AQ230">
        <f>(Table2[[#This Row],[Sharpe Ratio]]-AVERAGE(Table2[Sharpe Ratio]))/_xlfn.STDEV.P(Table2[Sharpe Ratio])</f>
        <v>0.76346709546967551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-0.3377737176778654</v>
      </c>
      <c r="AS230">
        <f>_xlfn.RANK.AVG(Table2[[#This Row],[1Y Return vs Nifty Z-Score]],Table2[1Y Return vs Nifty Z-Score])</f>
        <v>256</v>
      </c>
      <c r="AT230">
        <f>_xlfn.RANK.AVG(Table2[[#This Row],[6M Return vs Nifty Z-Score]],Table2[6M Return vs Nifty Z-Score])</f>
        <v>337</v>
      </c>
      <c r="AU230">
        <f>_xlfn.RANK.AVG(Table2[[#This Row],[Sharpe Ratio Z-Score]],Table2[Sharpe Ratio Z-Score])</f>
        <v>160</v>
      </c>
      <c r="AV230">
        <f>(Table2[[#This Row],[Rank 1Y]]+Table2[[#This Row],[Rank 6M]]+Table2[[#This Row],[Rank Sharpe]])/3</f>
        <v>251</v>
      </c>
    </row>
    <row r="231" spans="1:48" x14ac:dyDescent="0.3">
      <c r="A231" t="s">
        <v>1665</v>
      </c>
      <c r="B231" t="s">
        <v>1666</v>
      </c>
      <c r="C231" t="s">
        <v>10435</v>
      </c>
      <c r="D231" t="s">
        <v>189</v>
      </c>
      <c r="E231">
        <v>4840.3822319999999</v>
      </c>
      <c r="F231">
        <v>676.8</v>
      </c>
      <c r="G231">
        <v>95.054792039963601</v>
      </c>
      <c r="H231">
        <f>(Table2[[#This Row],[1Y Return vs Nifty]]-AVERAGE(Table2[1Y Return vs Nifty]))/_xlfn.STDEV.P(Table2[1Y Return vs Nifty])</f>
        <v>0.54303910266551425</v>
      </c>
      <c r="I231">
        <v>6.1533190912435503</v>
      </c>
      <c r="J231">
        <f>(Table2[[#This Row],[1M Return vs Nifty]]-AVERAGE(Table2[1M Return vs Nifty]))/_xlfn.STDEV.P(Table2[1M Return vs Nifty])</f>
        <v>0.14962762660946313</v>
      </c>
      <c r="K231">
        <v>-7.0344086892846702</v>
      </c>
      <c r="L231">
        <f>(Table2[[#This Row],[6M Return vs Nifty]]-AVERAGE(Table2[6M Return vs Nifty]))/_xlfn.STDEV.P(Table2[6M Return vs Nifty])</f>
        <v>-0.508522708785345</v>
      </c>
      <c r="M231">
        <v>-4.2364784592803204</v>
      </c>
      <c r="N231">
        <f>(Table2[[#This Row],[1W Return vs Nifty]]-AVERAGE(Table2[1W Return vs Nifty]))/_xlfn.STDEV.P(Table2[1W Return vs Nifty])</f>
        <v>-1.1708591484022863</v>
      </c>
      <c r="O231">
        <v>659.21</v>
      </c>
      <c r="P231">
        <v>636.90121120361198</v>
      </c>
      <c r="Q231">
        <v>576.63007204102996</v>
      </c>
      <c r="R231">
        <v>54.8188088058753</v>
      </c>
      <c r="S231" s="2">
        <f>(Table2[[#This Row],[Close Price]]-Table2[[#This Row],[20D EMA]])/Table2[[#This Row],[20D EMA]]</f>
        <v>2.6683454437887649E-2</v>
      </c>
      <c r="T231" s="2">
        <f>(Table2[[#This Row],[Close Price]]-Table2[[#This Row],[50D EMA]])/Table2[[#This Row],[50D EMA]]</f>
        <v>6.2645176511734832E-2</v>
      </c>
      <c r="U231" s="2">
        <f>(Table2[[#This Row],[Close Price]]-Table2[[#This Row],[200D EMA]])/Table2[[#This Row],[200D EMA]]</f>
        <v>0.17371610121617526</v>
      </c>
      <c r="V231">
        <v>2.9639811969446299</v>
      </c>
      <c r="W231">
        <v>676.35</v>
      </c>
      <c r="X231">
        <v>684</v>
      </c>
      <c r="Y231">
        <v>667.7</v>
      </c>
      <c r="Z231">
        <v>688.9</v>
      </c>
      <c r="AA231">
        <v>667.7</v>
      </c>
      <c r="AB231">
        <v>744.15</v>
      </c>
      <c r="AC231" s="2">
        <f>(Table2[[#This Row],[Close Price]]/Table2[[#This Row],[Day Low]])-1</f>
        <v>6.6533599467710758E-4</v>
      </c>
      <c r="AD231" s="2">
        <f>(Table2[[#This Row],[Day High]]/Table2[[#This Row],[Close Price]])-1</f>
        <v>1.0638297872340496E-2</v>
      </c>
      <c r="AE231" s="2">
        <f>(Table2[[#This Row],[Close Price]]/Table2[[#This Row],[Current Week Low]])-1</f>
        <v>1.362887524337264E-2</v>
      </c>
      <c r="AF231" s="2">
        <f>(Table2[[#This Row],[Current Week High]]/Table2[[#This Row],[Close Price]])-1</f>
        <v>1.7878250591016664E-2</v>
      </c>
      <c r="AG231" s="2">
        <f>(Table2[[#This Row],[Close Price]]/Table2[[#This Row],[Current Month Low]])-1</f>
        <v>1.362887524337264E-2</v>
      </c>
      <c r="AH231" s="2">
        <f>(Table2[[#This Row],[Current Month High]]/Table2[[#This Row],[Close Price]])-1</f>
        <v>9.9512411347517871E-2</v>
      </c>
      <c r="AI231">
        <v>9.9512411347517808</v>
      </c>
      <c r="AJ231">
        <v>124.440391311556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-7.0000000000000007E-2</v>
      </c>
      <c r="AM231" t="s">
        <v>10475</v>
      </c>
      <c r="AN231">
        <v>6.62</v>
      </c>
      <c r="AO231" t="s">
        <v>10474</v>
      </c>
      <c r="AP231">
        <v>0.141184815622143</v>
      </c>
      <c r="AQ231">
        <f>(Table2[[#This Row],[Sharpe Ratio]]-AVERAGE(Table2[Sharpe Ratio]))/_xlfn.STDEV.P(Table2[Sharpe Ratio])</f>
        <v>0.97755889357094605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-9.1562343417077585E-3</v>
      </c>
      <c r="AS231">
        <f>_xlfn.RANK.AVG(Table2[[#This Row],[1Y Return vs Nifty Z-Score]],Table2[1Y Return vs Nifty Z-Score])</f>
        <v>140</v>
      </c>
      <c r="AT231">
        <f>_xlfn.RANK.AVG(Table2[[#This Row],[6M Return vs Nifty Z-Score]],Table2[6M Return vs Nifty Z-Score])</f>
        <v>490</v>
      </c>
      <c r="AU231">
        <f>_xlfn.RANK.AVG(Table2[[#This Row],[Sharpe Ratio Z-Score]],Table2[Sharpe Ratio Z-Score])</f>
        <v>124</v>
      </c>
      <c r="AV231">
        <f>(Table2[[#This Row],[Rank 1Y]]+Table2[[#This Row],[Rank 6M]]+Table2[[#This Row],[Rank Sharpe]])/3</f>
        <v>251.33333333333334</v>
      </c>
    </row>
    <row r="232" spans="1:48" x14ac:dyDescent="0.3">
      <c r="A232" t="s">
        <v>1182</v>
      </c>
      <c r="B232" t="s">
        <v>1183</v>
      </c>
      <c r="C232" t="s">
        <v>10436</v>
      </c>
      <c r="D232" t="s">
        <v>156</v>
      </c>
      <c r="E232">
        <v>9853.1473000000005</v>
      </c>
      <c r="F232">
        <v>525.95000000000005</v>
      </c>
      <c r="G232">
        <v>46.298103644062103</v>
      </c>
      <c r="H232">
        <f>(Table2[[#This Row],[1Y Return vs Nifty]]-AVERAGE(Table2[1Y Return vs Nifty]))/_xlfn.STDEV.P(Table2[1Y Return vs Nifty])</f>
        <v>-1.4880553241529072E-2</v>
      </c>
      <c r="I232">
        <v>12.9312968374945</v>
      </c>
      <c r="J232">
        <f>(Table2[[#This Row],[1M Return vs Nifty]]-AVERAGE(Table2[1M Return vs Nifty]))/_xlfn.STDEV.P(Table2[1M Return vs Nifty])</f>
        <v>0.72234310306653127</v>
      </c>
      <c r="K232">
        <v>17.652731086009599</v>
      </c>
      <c r="L232">
        <f>(Table2[[#This Row],[6M Return vs Nifty]]-AVERAGE(Table2[6M Return vs Nifty]))/_xlfn.STDEV.P(Table2[6M Return vs Nifty])</f>
        <v>0.18612981790689698</v>
      </c>
      <c r="M232">
        <v>6.5572126521939396</v>
      </c>
      <c r="N232">
        <f>(Table2[[#This Row],[1W Return vs Nifty]]-AVERAGE(Table2[1W Return vs Nifty]))/_xlfn.STDEV.P(Table2[1W Return vs Nifty])</f>
        <v>0.80801377069499514</v>
      </c>
      <c r="O232">
        <v>466.66</v>
      </c>
      <c r="P232">
        <v>450.01182333495802</v>
      </c>
      <c r="Q232">
        <v>410.04920129962602</v>
      </c>
      <c r="R232">
        <v>87.3456756855865</v>
      </c>
      <c r="S232" s="2">
        <f>(Table2[[#This Row],[Close Price]]-Table2[[#This Row],[20D EMA]])/Table2[[#This Row],[20D EMA]]</f>
        <v>0.12705181502592897</v>
      </c>
      <c r="T232" s="2">
        <f>(Table2[[#This Row],[Close Price]]-Table2[[#This Row],[50D EMA]])/Table2[[#This Row],[50D EMA]]</f>
        <v>0.16874707002646647</v>
      </c>
      <c r="U232" s="2">
        <f>(Table2[[#This Row],[Close Price]]-Table2[[#This Row],[200D EMA]])/Table2[[#This Row],[200D EMA]]</f>
        <v>0.2826509558683043</v>
      </c>
      <c r="V232">
        <v>1.8466254110151299</v>
      </c>
      <c r="W232">
        <v>510.3</v>
      </c>
      <c r="X232">
        <v>539.65</v>
      </c>
      <c r="Y232">
        <v>505.05</v>
      </c>
      <c r="Z232">
        <v>541</v>
      </c>
      <c r="AA232">
        <v>458.05</v>
      </c>
      <c r="AB232">
        <v>541</v>
      </c>
      <c r="AC232" s="2">
        <f>(Table2[[#This Row],[Close Price]]/Table2[[#This Row],[Day Low]])-1</f>
        <v>3.0668234371938219E-2</v>
      </c>
      <c r="AD232" s="2">
        <f>(Table2[[#This Row],[Day High]]/Table2[[#This Row],[Close Price]])-1</f>
        <v>2.6048103431885128E-2</v>
      </c>
      <c r="AE232" s="2">
        <f>(Table2[[#This Row],[Close Price]]/Table2[[#This Row],[Current Week Low]])-1</f>
        <v>4.1382041382041379E-2</v>
      </c>
      <c r="AF232" s="2">
        <f>(Table2[[#This Row],[Current Week High]]/Table2[[#This Row],[Close Price]])-1</f>
        <v>2.8614887346705808E-2</v>
      </c>
      <c r="AG232" s="2">
        <f>(Table2[[#This Row],[Close Price]]/Table2[[#This Row],[Current Month Low]])-1</f>
        <v>0.14823709202052182</v>
      </c>
      <c r="AH232" s="2">
        <f>(Table2[[#This Row],[Current Month High]]/Table2[[#This Row],[Close Price]])-1</f>
        <v>2.8614887346705808E-2</v>
      </c>
      <c r="AI232">
        <v>4.0973476566213503</v>
      </c>
      <c r="AJ232">
        <v>75.550734312416495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0.14000000000000001</v>
      </c>
      <c r="AM232" t="s">
        <v>10474</v>
      </c>
      <c r="AN232">
        <v>13.11</v>
      </c>
      <c r="AO232" t="s">
        <v>10474</v>
      </c>
      <c r="AP232">
        <v>8.655680450929E-2</v>
      </c>
      <c r="AQ232">
        <f>(Table2[[#This Row],[Sharpe Ratio]]-AVERAGE(Table2[Sharpe Ratio]))/_xlfn.STDEV.P(Table2[Sharpe Ratio])</f>
        <v>0.36166663552105371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2.0632727739479479</v>
      </c>
      <c r="AS232">
        <f>_xlfn.RANK.AVG(Table2[[#This Row],[1Y Return vs Nifty Z-Score]],Table2[1Y Return vs Nifty Z-Score])</f>
        <v>276</v>
      </c>
      <c r="AT232">
        <f>_xlfn.RANK.AVG(Table2[[#This Row],[6M Return vs Nifty Z-Score]],Table2[6M Return vs Nifty Z-Score])</f>
        <v>243</v>
      </c>
      <c r="AU232">
        <f>_xlfn.RANK.AVG(Table2[[#This Row],[Sharpe Ratio Z-Score]],Table2[Sharpe Ratio Z-Score])</f>
        <v>236</v>
      </c>
      <c r="AV232">
        <f>(Table2[[#This Row],[Rank 1Y]]+Table2[[#This Row],[Rank 6M]]+Table2[[#This Row],[Rank Sharpe]])/3</f>
        <v>251.66666666666666</v>
      </c>
    </row>
    <row r="233" spans="1:48" x14ac:dyDescent="0.3">
      <c r="A233" t="s">
        <v>1042</v>
      </c>
      <c r="B233" t="s">
        <v>1043</v>
      </c>
      <c r="C233" t="s">
        <v>10441</v>
      </c>
      <c r="D233" t="s">
        <v>75</v>
      </c>
      <c r="E233">
        <v>12504</v>
      </c>
      <c r="F233">
        <v>83.36</v>
      </c>
      <c r="G233">
        <v>134.01534256395701</v>
      </c>
      <c r="H233">
        <f>(Table2[[#This Row],[1Y Return vs Nifty]]-AVERAGE(Table2[1Y Return vs Nifty]))/_xlfn.STDEV.P(Table2[1Y Return vs Nifty])</f>
        <v>0.98886218166122786</v>
      </c>
      <c r="I233">
        <v>16.293200311005101</v>
      </c>
      <c r="J233">
        <f>(Table2[[#This Row],[1M Return vs Nifty]]-AVERAGE(Table2[1M Return vs Nifty]))/_xlfn.STDEV.P(Table2[1M Return vs Nifty])</f>
        <v>1.0064122195075356</v>
      </c>
      <c r="K233">
        <v>11.2258416975075</v>
      </c>
      <c r="L233">
        <f>(Table2[[#This Row],[6M Return vs Nifty]]-AVERAGE(Table2[6M Return vs Nifty]))/_xlfn.STDEV.P(Table2[6M Return vs Nifty])</f>
        <v>5.2884975623523475E-3</v>
      </c>
      <c r="M233">
        <v>7.3963351300052498</v>
      </c>
      <c r="N233">
        <f>(Table2[[#This Row],[1W Return vs Nifty]]-AVERAGE(Table2[1W Return vs Nifty]))/_xlfn.STDEV.P(Table2[1W Return vs Nifty])</f>
        <v>0.96185518879722287</v>
      </c>
      <c r="O233">
        <v>80.39</v>
      </c>
      <c r="P233">
        <v>77.082150621296904</v>
      </c>
      <c r="Q233">
        <v>67.667504554765003</v>
      </c>
      <c r="R233">
        <v>58.034496226756502</v>
      </c>
      <c r="S233" s="2">
        <f>(Table2[[#This Row],[Close Price]]-Table2[[#This Row],[20D EMA]])/Table2[[#This Row],[20D EMA]]</f>
        <v>3.6944893643487985E-2</v>
      </c>
      <c r="T233" s="2">
        <f>(Table2[[#This Row],[Close Price]]-Table2[[#This Row],[50D EMA]])/Table2[[#This Row],[50D EMA]]</f>
        <v>8.144361993149421E-2</v>
      </c>
      <c r="U233" s="2">
        <f>(Table2[[#This Row],[Close Price]]-Table2[[#This Row],[200D EMA]])/Table2[[#This Row],[200D EMA]]</f>
        <v>0.23190592808893473</v>
      </c>
      <c r="V233">
        <v>2.2875338844353799</v>
      </c>
      <c r="W233">
        <v>82.7</v>
      </c>
      <c r="X233">
        <v>85.8</v>
      </c>
      <c r="Y233">
        <v>83.1</v>
      </c>
      <c r="Z233">
        <v>87</v>
      </c>
      <c r="AA233">
        <v>76.959999999999994</v>
      </c>
      <c r="AB233">
        <v>91</v>
      </c>
      <c r="AC233" s="2">
        <f>(Table2[[#This Row],[Close Price]]/Table2[[#This Row],[Day Low]])-1</f>
        <v>7.9806529625150446E-3</v>
      </c>
      <c r="AD233" s="2">
        <f>(Table2[[#This Row],[Day High]]/Table2[[#This Row],[Close Price]])-1</f>
        <v>2.9270633397312729E-2</v>
      </c>
      <c r="AE233" s="2">
        <f>(Table2[[#This Row],[Close Price]]/Table2[[#This Row],[Current Week Low]])-1</f>
        <v>3.1287605294825216E-3</v>
      </c>
      <c r="AF233" s="2">
        <f>(Table2[[#This Row],[Current Week High]]/Table2[[#This Row],[Close Price]])-1</f>
        <v>4.3666026871401087E-2</v>
      </c>
      <c r="AG233" s="2">
        <f>(Table2[[#This Row],[Close Price]]/Table2[[#This Row],[Current Month Low]])-1</f>
        <v>8.3160083160083165E-2</v>
      </c>
      <c r="AH233" s="2">
        <f>(Table2[[#This Row],[Current Month High]]/Table2[[#This Row],[Close Price]])-1</f>
        <v>9.1650671785028726E-2</v>
      </c>
      <c r="AI233">
        <v>22.240882917466401</v>
      </c>
      <c r="AJ233">
        <v>160.5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0.06</v>
      </c>
      <c r="AM233" t="s">
        <v>10474</v>
      </c>
      <c r="AN233">
        <v>0.43</v>
      </c>
      <c r="AO233" t="s">
        <v>10474</v>
      </c>
      <c r="AP233">
        <v>4.2800138672650999E-2</v>
      </c>
      <c r="AQ233">
        <f>(Table2[[#This Row],[Sharpe Ratio]]-AVERAGE(Table2[Sharpe Ratio]))/_xlfn.STDEV.P(Table2[Sharpe Ratio])</f>
        <v>-0.1316588796837542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2.8307592078445847</v>
      </c>
      <c r="AS233">
        <f>_xlfn.RANK.AVG(Table2[[#This Row],[1Y Return vs Nifty Z-Score]],Table2[1Y Return vs Nifty Z-Score])</f>
        <v>86</v>
      </c>
      <c r="AT233">
        <f>_xlfn.RANK.AVG(Table2[[#This Row],[6M Return vs Nifty Z-Score]],Table2[6M Return vs Nifty Z-Score])</f>
        <v>299</v>
      </c>
      <c r="AU233">
        <f>_xlfn.RANK.AVG(Table2[[#This Row],[Sharpe Ratio Z-Score]],Table2[Sharpe Ratio Z-Score])</f>
        <v>374</v>
      </c>
      <c r="AV233">
        <f>(Table2[[#This Row],[Rank 1Y]]+Table2[[#This Row],[Rank 6M]]+Table2[[#This Row],[Rank Sharpe]])/3</f>
        <v>253</v>
      </c>
    </row>
    <row r="234" spans="1:48" x14ac:dyDescent="0.3">
      <c r="A234" t="s">
        <v>1456</v>
      </c>
      <c r="B234" t="s">
        <v>1457</v>
      </c>
      <c r="C234" t="s">
        <v>629</v>
      </c>
      <c r="D234" t="s">
        <v>484</v>
      </c>
      <c r="E234">
        <v>6767.2995086000001</v>
      </c>
      <c r="F234">
        <v>950.8</v>
      </c>
      <c r="G234">
        <v>60.686141003684597</v>
      </c>
      <c r="H234">
        <f>(Table2[[#This Row],[1Y Return vs Nifty]]-AVERAGE(Table2[1Y Return vs Nifty]))/_xlfn.STDEV.P(Table2[1Y Return vs Nifty])</f>
        <v>0.14976083478048946</v>
      </c>
      <c r="I234">
        <v>8.1662807496191796</v>
      </c>
      <c r="J234">
        <f>(Table2[[#This Row],[1M Return vs Nifty]]-AVERAGE(Table2[1M Return vs Nifty]))/_xlfn.STDEV.P(Table2[1M Return vs Nifty])</f>
        <v>0.31971586508207811</v>
      </c>
      <c r="K234">
        <v>1.07663434408268</v>
      </c>
      <c r="L234">
        <f>(Table2[[#This Row],[6M Return vs Nifty]]-AVERAGE(Table2[6M Return vs Nifty]))/_xlfn.STDEV.P(Table2[6M Return vs Nifty])</f>
        <v>-0.28029227834573861</v>
      </c>
      <c r="M234">
        <v>-0.941551371143869</v>
      </c>
      <c r="N234">
        <f>(Table2[[#This Row],[1W Return vs Nifty]]-AVERAGE(Table2[1W Return vs Nifty]))/_xlfn.STDEV.P(Table2[1W Return vs Nifty])</f>
        <v>-0.56678016209685778</v>
      </c>
      <c r="O234">
        <v>908.57</v>
      </c>
      <c r="P234">
        <v>868.69316375152005</v>
      </c>
      <c r="Q234">
        <v>798.20254322378503</v>
      </c>
      <c r="R234">
        <v>64.618921469015504</v>
      </c>
      <c r="S234" s="2">
        <f>(Table2[[#This Row],[Close Price]]-Table2[[#This Row],[20D EMA]])/Table2[[#This Row],[20D EMA]]</f>
        <v>4.6479632829611262E-2</v>
      </c>
      <c r="T234" s="2">
        <f>(Table2[[#This Row],[Close Price]]-Table2[[#This Row],[50D EMA]])/Table2[[#This Row],[50D EMA]]</f>
        <v>9.4517649815379051E-2</v>
      </c>
      <c r="U234" s="2">
        <f>(Table2[[#This Row],[Close Price]]-Table2[[#This Row],[200D EMA]])/Table2[[#This Row],[200D EMA]]</f>
        <v>0.19117636002499244</v>
      </c>
      <c r="V234">
        <v>1.28011595855826</v>
      </c>
      <c r="W234">
        <v>940.1</v>
      </c>
      <c r="X234">
        <v>960</v>
      </c>
      <c r="Y234">
        <v>939.85</v>
      </c>
      <c r="Z234">
        <v>964</v>
      </c>
      <c r="AA234">
        <v>935.3</v>
      </c>
      <c r="AB234">
        <v>994.7</v>
      </c>
      <c r="AC234" s="2">
        <f>(Table2[[#This Row],[Close Price]]/Table2[[#This Row],[Day Low]])-1</f>
        <v>1.1381767897032047E-2</v>
      </c>
      <c r="AD234" s="2">
        <f>(Table2[[#This Row],[Day High]]/Table2[[#This Row],[Close Price]])-1</f>
        <v>9.6760622633571547E-3</v>
      </c>
      <c r="AE234" s="2">
        <f>(Table2[[#This Row],[Close Price]]/Table2[[#This Row],[Current Week Low]])-1</f>
        <v>1.165079533968183E-2</v>
      </c>
      <c r="AF234" s="2">
        <f>(Table2[[#This Row],[Current Week High]]/Table2[[#This Row],[Close Price]])-1</f>
        <v>1.3883045856121212E-2</v>
      </c>
      <c r="AG234" s="2">
        <f>(Table2[[#This Row],[Close Price]]/Table2[[#This Row],[Current Month Low]])-1</f>
        <v>1.6572222816208626E-2</v>
      </c>
      <c r="AH234" s="2">
        <f>(Table2[[#This Row],[Current Month High]]/Table2[[#This Row],[Close Price]])-1</f>
        <v>4.6171644930584899E-2</v>
      </c>
      <c r="AI234">
        <v>7.5883466554480501</v>
      </c>
      <c r="AJ234">
        <v>97.2409501089098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10474</v>
      </c>
      <c r="AN234">
        <v>9.66</v>
      </c>
      <c r="AO234" t="s">
        <v>10474</v>
      </c>
      <c r="AP234">
        <v>0.139819412802131</v>
      </c>
      <c r="AQ234">
        <f>(Table2[[#This Row],[Sharpe Ratio]]-AVERAGE(Table2[Sharpe Ratio]))/_xlfn.STDEV.P(Table2[Sharpe Ratio])</f>
        <v>0.9621649407464945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0.58456920016646574</v>
      </c>
      <c r="AS234">
        <f>_xlfn.RANK.AVG(Table2[[#This Row],[1Y Return vs Nifty Z-Score]],Table2[1Y Return vs Nifty Z-Score])</f>
        <v>222</v>
      </c>
      <c r="AT234">
        <f>_xlfn.RANK.AVG(Table2[[#This Row],[6M Return vs Nifty Z-Score]],Table2[6M Return vs Nifty Z-Score])</f>
        <v>413</v>
      </c>
      <c r="AU234">
        <f>_xlfn.RANK.AVG(Table2[[#This Row],[Sharpe Ratio Z-Score]],Table2[Sharpe Ratio Z-Score])</f>
        <v>129</v>
      </c>
      <c r="AV234">
        <f>(Table2[[#This Row],[Rank 1Y]]+Table2[[#This Row],[Rank 6M]]+Table2[[#This Row],[Rank Sharpe]])/3</f>
        <v>254.66666666666666</v>
      </c>
    </row>
    <row r="235" spans="1:48" x14ac:dyDescent="0.3">
      <c r="A235" t="s">
        <v>709</v>
      </c>
      <c r="B235" t="s">
        <v>710</v>
      </c>
      <c r="C235" t="s">
        <v>10434</v>
      </c>
      <c r="D235" t="s">
        <v>46</v>
      </c>
      <c r="E235">
        <v>23116.10078855</v>
      </c>
      <c r="F235">
        <v>899.15</v>
      </c>
      <c r="G235">
        <v>28.602590535737399</v>
      </c>
      <c r="H235">
        <f>(Table2[[#This Row],[1Y Return vs Nifty]]-AVERAGE(Table2[1Y Return vs Nifty]))/_xlfn.STDEV.P(Table2[1Y Return vs Nifty])</f>
        <v>-0.21736917396838293</v>
      </c>
      <c r="I235">
        <v>5.5405002447809997</v>
      </c>
      <c r="J235">
        <f>(Table2[[#This Row],[1M Return vs Nifty]]-AVERAGE(Table2[1M Return vs Nifty]))/_xlfn.STDEV.P(Table2[1M Return vs Nifty])</f>
        <v>9.7846571732468232E-2</v>
      </c>
      <c r="K235">
        <v>33.760654031690002</v>
      </c>
      <c r="L235">
        <f>(Table2[[#This Row],[6M Return vs Nifty]]-AVERAGE(Table2[6M Return vs Nifty]))/_xlfn.STDEV.P(Table2[6M Return vs Nifty])</f>
        <v>0.63937833012128764</v>
      </c>
      <c r="M235">
        <v>-0.83406230879309995</v>
      </c>
      <c r="N235">
        <f>(Table2[[#This Row],[1W Return vs Nifty]]-AVERAGE(Table2[1W Return vs Nifty]))/_xlfn.STDEV.P(Table2[1W Return vs Nifty])</f>
        <v>-0.54707353973863804</v>
      </c>
      <c r="O235">
        <v>872.86</v>
      </c>
      <c r="P235">
        <v>820.16710888424097</v>
      </c>
      <c r="Q235">
        <v>707.25933804590898</v>
      </c>
      <c r="R235">
        <v>56.885146814140803</v>
      </c>
      <c r="S235" s="2">
        <f>(Table2[[#This Row],[Close Price]]-Table2[[#This Row],[20D EMA]])/Table2[[#This Row],[20D EMA]]</f>
        <v>3.01193776779781E-2</v>
      </c>
      <c r="T235" s="2">
        <f>(Table2[[#This Row],[Close Price]]-Table2[[#This Row],[50D EMA]])/Table2[[#This Row],[50D EMA]]</f>
        <v>9.6300973618910032E-2</v>
      </c>
      <c r="U235" s="2">
        <f>(Table2[[#This Row],[Close Price]]-Table2[[#This Row],[200D EMA]])/Table2[[#This Row],[200D EMA]]</f>
        <v>0.27131584078375953</v>
      </c>
      <c r="V235">
        <v>1.5530186458938799</v>
      </c>
      <c r="W235">
        <v>894.3</v>
      </c>
      <c r="X235">
        <v>905.9</v>
      </c>
      <c r="Y235">
        <v>892</v>
      </c>
      <c r="Z235">
        <v>910.55</v>
      </c>
      <c r="AA235">
        <v>874.3</v>
      </c>
      <c r="AB235">
        <v>968.8</v>
      </c>
      <c r="AC235" s="2">
        <f>(Table2[[#This Row],[Close Price]]/Table2[[#This Row],[Day Low]])-1</f>
        <v>5.4232360505424015E-3</v>
      </c>
      <c r="AD235" s="2">
        <f>(Table2[[#This Row],[Day High]]/Table2[[#This Row],[Close Price]])-1</f>
        <v>7.507090029472252E-3</v>
      </c>
      <c r="AE235" s="2">
        <f>(Table2[[#This Row],[Close Price]]/Table2[[#This Row],[Current Week Low]])-1</f>
        <v>8.0156950672645166E-3</v>
      </c>
      <c r="AF235" s="2">
        <f>(Table2[[#This Row],[Current Week High]]/Table2[[#This Row],[Close Price]])-1</f>
        <v>1.2678640938664332E-2</v>
      </c>
      <c r="AG235" s="2">
        <f>(Table2[[#This Row],[Close Price]]/Table2[[#This Row],[Current Month Low]])-1</f>
        <v>2.842273819055241E-2</v>
      </c>
      <c r="AH235" s="2">
        <f>(Table2[[#This Row],[Current Month High]]/Table2[[#This Row],[Close Price]])-1</f>
        <v>7.7462047489295527E-2</v>
      </c>
      <c r="AI235">
        <v>7.74620474892955</v>
      </c>
      <c r="AJ235">
        <v>63.466957549313697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0.15</v>
      </c>
      <c r="AM235" t="s">
        <v>10474</v>
      </c>
      <c r="AN235">
        <v>3.05</v>
      </c>
      <c r="AO235" t="s">
        <v>10474</v>
      </c>
      <c r="AP235">
        <v>6.9274816093664995E-2</v>
      </c>
      <c r="AQ235">
        <f>(Table2[[#This Row],[Sharpe Ratio]]-AVERAGE(Table2[Sharpe Ratio]))/_xlfn.STDEV.P(Table2[Sharpe Ratio])</f>
        <v>0.16682441717810806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0.13960660532484293</v>
      </c>
      <c r="AS235">
        <f>_xlfn.RANK.AVG(Table2[[#This Row],[1Y Return vs Nifty Z-Score]],Table2[1Y Return vs Nifty Z-Score])</f>
        <v>348</v>
      </c>
      <c r="AT235">
        <f>_xlfn.RANK.AVG(Table2[[#This Row],[6M Return vs Nifty Z-Score]],Table2[6M Return vs Nifty Z-Score])</f>
        <v>134</v>
      </c>
      <c r="AU235">
        <f>_xlfn.RANK.AVG(Table2[[#This Row],[Sharpe Ratio Z-Score]],Table2[Sharpe Ratio Z-Score])</f>
        <v>282</v>
      </c>
      <c r="AV235">
        <f>(Table2[[#This Row],[Rank 1Y]]+Table2[[#This Row],[Rank 6M]]+Table2[[#This Row],[Rank Sharpe]])/3</f>
        <v>254.66666666666666</v>
      </c>
    </row>
    <row r="236" spans="1:48" x14ac:dyDescent="0.3">
      <c r="A236" t="s">
        <v>811</v>
      </c>
      <c r="B236" t="s">
        <v>812</v>
      </c>
      <c r="C236" t="s">
        <v>10436</v>
      </c>
      <c r="D236" t="s">
        <v>393</v>
      </c>
      <c r="E236">
        <v>19635.415438274998</v>
      </c>
      <c r="F236">
        <v>317.55</v>
      </c>
      <c r="G236">
        <v>58.969750641829201</v>
      </c>
      <c r="H236">
        <f>(Table2[[#This Row],[1Y Return vs Nifty]]-AVERAGE(Table2[1Y Return vs Nifty]))/_xlfn.STDEV.P(Table2[1Y Return vs Nifty])</f>
        <v>0.1301202900348577</v>
      </c>
      <c r="I236">
        <v>-11.915927509295701</v>
      </c>
      <c r="J236">
        <f>(Table2[[#This Row],[1M Return vs Nifty]]-AVERAGE(Table2[1M Return vs Nifty]))/_xlfn.STDEV.P(Table2[1M Return vs Nifty])</f>
        <v>-1.377160681565804</v>
      </c>
      <c r="K236">
        <v>21.057872161124902</v>
      </c>
      <c r="L236">
        <f>(Table2[[#This Row],[6M Return vs Nifty]]-AVERAGE(Table2[6M Return vs Nifty]))/_xlfn.STDEV.P(Table2[6M Return vs Nifty])</f>
        <v>0.28194447578555304</v>
      </c>
      <c r="M236">
        <v>-1.8878614370349001</v>
      </c>
      <c r="N236">
        <f>(Table2[[#This Row],[1W Return vs Nifty]]-AVERAGE(Table2[1W Return vs Nifty]))/_xlfn.STDEV.P(Table2[1W Return vs Nifty])</f>
        <v>-0.74027293144896789</v>
      </c>
      <c r="O236">
        <v>326.66000000000003</v>
      </c>
      <c r="P236">
        <v>310.77560217580901</v>
      </c>
      <c r="Q236">
        <v>255.53640259006801</v>
      </c>
      <c r="R236">
        <v>34.680713019576103</v>
      </c>
      <c r="S236" s="2">
        <f>(Table2[[#This Row],[Close Price]]-Table2[[#This Row],[20D EMA]])/Table2[[#This Row],[20D EMA]]</f>
        <v>-2.7888324251515377E-2</v>
      </c>
      <c r="T236" s="2">
        <f>(Table2[[#This Row],[Close Price]]-Table2[[#This Row],[50D EMA]])/Table2[[#This Row],[50D EMA]]</f>
        <v>2.1798357968778548E-2</v>
      </c>
      <c r="U236" s="2">
        <f>(Table2[[#This Row],[Close Price]]-Table2[[#This Row],[200D EMA]])/Table2[[#This Row],[200D EMA]]</f>
        <v>0.24268009090436457</v>
      </c>
      <c r="V236">
        <v>0.49233321352023102</v>
      </c>
      <c r="W236">
        <v>312.05</v>
      </c>
      <c r="X236">
        <v>323</v>
      </c>
      <c r="Y236">
        <v>316.3</v>
      </c>
      <c r="Z236">
        <v>326</v>
      </c>
      <c r="AA236">
        <v>316.3</v>
      </c>
      <c r="AB236">
        <v>334.2</v>
      </c>
      <c r="AC236" s="2">
        <f>(Table2[[#This Row],[Close Price]]/Table2[[#This Row],[Day Low]])-1</f>
        <v>1.7625380547989122E-2</v>
      </c>
      <c r="AD236" s="2">
        <f>(Table2[[#This Row],[Day High]]/Table2[[#This Row],[Close Price]])-1</f>
        <v>1.716265155093688E-2</v>
      </c>
      <c r="AE236" s="2">
        <f>(Table2[[#This Row],[Close Price]]/Table2[[#This Row],[Current Week Low]])-1</f>
        <v>3.9519443566233825E-3</v>
      </c>
      <c r="AF236" s="2">
        <f>(Table2[[#This Row],[Current Week High]]/Table2[[#This Row],[Close Price]])-1</f>
        <v>2.6609982679892896E-2</v>
      </c>
      <c r="AG236" s="2">
        <f>(Table2[[#This Row],[Close Price]]/Table2[[#This Row],[Current Month Low]])-1</f>
        <v>3.9519443566233825E-3</v>
      </c>
      <c r="AH236" s="2">
        <f>(Table2[[#This Row],[Current Month High]]/Table2[[#This Row],[Close Price]])-1</f>
        <v>5.2432687765706198E-2</v>
      </c>
      <c r="AI236">
        <v>12.076838293182099</v>
      </c>
      <c r="AJ236">
        <v>86.739194354601494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0.12</v>
      </c>
      <c r="AM236" t="s">
        <v>10474</v>
      </c>
      <c r="AN236">
        <v>-2.64</v>
      </c>
      <c r="AO236" t="s">
        <v>10475</v>
      </c>
      <c r="AP236">
        <v>5.5105296630288E-2</v>
      </c>
      <c r="AQ236">
        <f>(Table2[[#This Row],[Sharpe Ratio]]-AVERAGE(Table2[Sharpe Ratio]))/_xlfn.STDEV.P(Table2[Sharpe Ratio])</f>
        <v>7.0730888759895664E-3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-1.6982957583183715</v>
      </c>
      <c r="AS236">
        <f>_xlfn.RANK.AVG(Table2[[#This Row],[1Y Return vs Nifty Z-Score]],Table2[1Y Return vs Nifty Z-Score])</f>
        <v>230</v>
      </c>
      <c r="AT236">
        <f>_xlfn.RANK.AVG(Table2[[#This Row],[6M Return vs Nifty Z-Score]],Table2[6M Return vs Nifty Z-Score])</f>
        <v>216</v>
      </c>
      <c r="AU236">
        <f>_xlfn.RANK.AVG(Table2[[#This Row],[Sharpe Ratio Z-Score]],Table2[Sharpe Ratio Z-Score])</f>
        <v>336</v>
      </c>
      <c r="AV236">
        <f>(Table2[[#This Row],[Rank 1Y]]+Table2[[#This Row],[Rank 6M]]+Table2[[#This Row],[Rank Sharpe]])/3</f>
        <v>260.66666666666669</v>
      </c>
    </row>
    <row r="237" spans="1:48" x14ac:dyDescent="0.3">
      <c r="A237" t="s">
        <v>945</v>
      </c>
      <c r="B237" t="s">
        <v>946</v>
      </c>
      <c r="C237" t="s">
        <v>10442</v>
      </c>
      <c r="D237" t="s">
        <v>873</v>
      </c>
      <c r="E237">
        <v>15209.175961499999</v>
      </c>
      <c r="F237">
        <v>369.75</v>
      </c>
      <c r="G237">
        <v>49.932943849061701</v>
      </c>
      <c r="H237">
        <f>(Table2[[#This Row],[1Y Return vs Nifty]]-AVERAGE(Table2[1Y Return vs Nifty]))/_xlfn.STDEV.P(Table2[1Y Return vs Nifty])</f>
        <v>2.6712689925103485E-2</v>
      </c>
      <c r="I237">
        <v>14.278772474142601</v>
      </c>
      <c r="J237">
        <f>(Table2[[#This Row],[1M Return vs Nifty]]-AVERAGE(Table2[1M Return vs Nifty]))/_xlfn.STDEV.P(Table2[1M Return vs Nifty])</f>
        <v>0.83620009406713836</v>
      </c>
      <c r="K237">
        <v>-7.6522618521695396</v>
      </c>
      <c r="L237">
        <f>(Table2[[#This Row],[6M Return vs Nifty]]-AVERAGE(Table2[6M Return vs Nifty]))/_xlfn.STDEV.P(Table2[6M Return vs Nifty])</f>
        <v>-0.52590800593314502</v>
      </c>
      <c r="M237">
        <v>6.2981779025432303</v>
      </c>
      <c r="N237">
        <f>(Table2[[#This Row],[1W Return vs Nifty]]-AVERAGE(Table2[1W Return vs Nifty]))/_xlfn.STDEV.P(Table2[1W Return vs Nifty])</f>
        <v>0.76052335746239708</v>
      </c>
      <c r="O237">
        <v>358.19</v>
      </c>
      <c r="P237">
        <v>345.30216165485899</v>
      </c>
      <c r="Q237">
        <v>316.57142831004001</v>
      </c>
      <c r="R237">
        <v>55.661588533201403</v>
      </c>
      <c r="S237" s="2">
        <f>(Table2[[#This Row],[Close Price]]-Table2[[#This Row],[20D EMA]])/Table2[[#This Row],[20D EMA]]</f>
        <v>3.2273374466065499E-2</v>
      </c>
      <c r="T237" s="2">
        <f>(Table2[[#This Row],[Close Price]]-Table2[[#This Row],[50D EMA]])/Table2[[#This Row],[50D EMA]]</f>
        <v>7.0801289595103775E-2</v>
      </c>
      <c r="U237" s="2">
        <f>(Table2[[#This Row],[Close Price]]-Table2[[#This Row],[200D EMA]])/Table2[[#This Row],[200D EMA]]</f>
        <v>0.16798285294994655</v>
      </c>
      <c r="V237">
        <v>1.57619905829479</v>
      </c>
      <c r="W237">
        <v>371</v>
      </c>
      <c r="X237">
        <v>381.9</v>
      </c>
      <c r="Y237">
        <v>365.1</v>
      </c>
      <c r="Z237">
        <v>382.05</v>
      </c>
      <c r="AA237">
        <v>348</v>
      </c>
      <c r="AB237">
        <v>383.8</v>
      </c>
      <c r="AC237" s="2">
        <f>(Table2[[#This Row],[Close Price]]/Table2[[#This Row],[Day Low]])-1</f>
        <v>-3.369272237196741E-3</v>
      </c>
      <c r="AD237" s="2">
        <f>(Table2[[#This Row],[Day High]]/Table2[[#This Row],[Close Price]])-1</f>
        <v>3.2860040567951332E-2</v>
      </c>
      <c r="AE237" s="2">
        <f>(Table2[[#This Row],[Close Price]]/Table2[[#This Row],[Current Week Low]])-1</f>
        <v>1.2736236647493682E-2</v>
      </c>
      <c r="AF237" s="2">
        <f>(Table2[[#This Row],[Current Week High]]/Table2[[#This Row],[Close Price]])-1</f>
        <v>3.326572008113593E-2</v>
      </c>
      <c r="AG237" s="2">
        <f>(Table2[[#This Row],[Close Price]]/Table2[[#This Row],[Current Month Low]])-1</f>
        <v>6.25E-2</v>
      </c>
      <c r="AH237" s="2">
        <f>(Table2[[#This Row],[Current Month High]]/Table2[[#This Row],[Close Price]])-1</f>
        <v>3.7998647734956092E-2</v>
      </c>
      <c r="AI237">
        <v>16.281271129141299</v>
      </c>
      <c r="AJ237">
        <v>79.316197866149295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0.02</v>
      </c>
      <c r="AM237" t="s">
        <v>10474</v>
      </c>
      <c r="AN237">
        <v>0.82</v>
      </c>
      <c r="AO237" t="s">
        <v>10474</v>
      </c>
      <c r="AP237">
        <v>0.211259173342666</v>
      </c>
      <c r="AQ237">
        <f>(Table2[[#This Row],[Sharpe Ratio]]-AVERAGE(Table2[Sharpe Ratio]))/_xlfn.STDEV.P(Table2[Sharpe Ratio])</f>
        <v>1.7675978045378962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2.8651259400593903</v>
      </c>
      <c r="AS237">
        <f>_xlfn.RANK.AVG(Table2[[#This Row],[1Y Return vs Nifty Z-Score]],Table2[1Y Return vs Nifty Z-Score])</f>
        <v>264</v>
      </c>
      <c r="AT237">
        <f>_xlfn.RANK.AVG(Table2[[#This Row],[6M Return vs Nifty Z-Score]],Table2[6M Return vs Nifty Z-Score])</f>
        <v>498</v>
      </c>
      <c r="AU237">
        <f>_xlfn.RANK.AVG(Table2[[#This Row],[Sharpe Ratio Z-Score]],Table2[Sharpe Ratio Z-Score])</f>
        <v>30</v>
      </c>
      <c r="AV237">
        <f>(Table2[[#This Row],[Rank 1Y]]+Table2[[#This Row],[Rank 6M]]+Table2[[#This Row],[Rank Sharpe]])/3</f>
        <v>264</v>
      </c>
    </row>
    <row r="238" spans="1:48" x14ac:dyDescent="0.3">
      <c r="A238" t="s">
        <v>926</v>
      </c>
      <c r="B238" t="s">
        <v>927</v>
      </c>
      <c r="C238" t="s">
        <v>10436</v>
      </c>
      <c r="D238" t="s">
        <v>130</v>
      </c>
      <c r="E238">
        <v>16044.167184489999</v>
      </c>
      <c r="F238">
        <v>612.04999999999995</v>
      </c>
      <c r="G238">
        <v>74.595043913070597</v>
      </c>
      <c r="H238">
        <f>(Table2[[#This Row],[1Y Return vs Nifty]]-AVERAGE(Table2[1Y Return vs Nifty]))/_xlfn.STDEV.P(Table2[1Y Return vs Nifty])</f>
        <v>0.30891951804129564</v>
      </c>
      <c r="I238">
        <v>14.2975880005703</v>
      </c>
      <c r="J238">
        <f>(Table2[[#This Row],[1M Return vs Nifty]]-AVERAGE(Table2[1M Return vs Nifty]))/_xlfn.STDEV.P(Table2[1M Return vs Nifty])</f>
        <v>0.83778994041751775</v>
      </c>
      <c r="K238">
        <v>-3.6971974624110202</v>
      </c>
      <c r="L238">
        <f>(Table2[[#This Row],[6M Return vs Nifty]]-AVERAGE(Table2[6M Return vs Nifty]))/_xlfn.STDEV.P(Table2[6M Return vs Nifty])</f>
        <v>-0.4146194769021016</v>
      </c>
      <c r="M238">
        <v>11.486664006106899</v>
      </c>
      <c r="N238">
        <f>(Table2[[#This Row],[1W Return vs Nifty]]-AVERAGE(Table2[1W Return vs Nifty]))/_xlfn.STDEV.P(Table2[1W Return vs Nifty])</f>
        <v>1.7117600137105995</v>
      </c>
      <c r="O238">
        <v>567.75</v>
      </c>
      <c r="P238">
        <v>563.41307264410898</v>
      </c>
      <c r="Q238">
        <v>508.59455634536698</v>
      </c>
      <c r="R238">
        <v>74.744457863551702</v>
      </c>
      <c r="S238" s="2">
        <f>(Table2[[#This Row],[Close Price]]-Table2[[#This Row],[20D EMA]])/Table2[[#This Row],[20D EMA]]</f>
        <v>7.8027300748568826E-2</v>
      </c>
      <c r="T238" s="2">
        <f>(Table2[[#This Row],[Close Price]]-Table2[[#This Row],[50D EMA]])/Table2[[#This Row],[50D EMA]]</f>
        <v>8.6325521570944183E-2</v>
      </c>
      <c r="U238" s="2">
        <f>(Table2[[#This Row],[Close Price]]-Table2[[#This Row],[200D EMA]])/Table2[[#This Row],[200D EMA]]</f>
        <v>0.20341437469963866</v>
      </c>
      <c r="V238">
        <v>1.7395119714488201</v>
      </c>
      <c r="W238">
        <v>615.25</v>
      </c>
      <c r="X238">
        <v>652.6</v>
      </c>
      <c r="Y238">
        <v>605.54999999999995</v>
      </c>
      <c r="Z238">
        <v>630</v>
      </c>
      <c r="AA238">
        <v>544.85</v>
      </c>
      <c r="AB238">
        <v>630</v>
      </c>
      <c r="AC238" s="2">
        <f>(Table2[[#This Row],[Close Price]]/Table2[[#This Row],[Day Low]])-1</f>
        <v>-5.2011377488826449E-3</v>
      </c>
      <c r="AD238" s="2">
        <f>(Table2[[#This Row],[Day High]]/Table2[[#This Row],[Close Price]])-1</f>
        <v>6.6252757127685857E-2</v>
      </c>
      <c r="AE238" s="2">
        <f>(Table2[[#This Row],[Close Price]]/Table2[[#This Row],[Current Week Low]])-1</f>
        <v>1.0734043431591012E-2</v>
      </c>
      <c r="AF238" s="2">
        <f>(Table2[[#This Row],[Current Week High]]/Table2[[#This Row],[Close Price]])-1</f>
        <v>2.9327669308063076E-2</v>
      </c>
      <c r="AG238" s="2">
        <f>(Table2[[#This Row],[Close Price]]/Table2[[#This Row],[Current Month Low]])-1</f>
        <v>0.1233366981738091</v>
      </c>
      <c r="AH238" s="2">
        <f>(Table2[[#This Row],[Current Month High]]/Table2[[#This Row],[Close Price]])-1</f>
        <v>2.9327669308063076E-2</v>
      </c>
      <c r="AI238">
        <v>3.24319908504207</v>
      </c>
      <c r="AJ238">
        <v>107.79154642675201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0.01</v>
      </c>
      <c r="AM238" t="s">
        <v>10474</v>
      </c>
      <c r="AN238">
        <v>16.190000000000001</v>
      </c>
      <c r="AO238" t="s">
        <v>10474</v>
      </c>
      <c r="AP238">
        <v>0.12820754371544801</v>
      </c>
      <c r="AQ238">
        <f>(Table2[[#This Row],[Sharpe Ratio]]-AVERAGE(Table2[Sharpe Ratio]))/_xlfn.STDEV.P(Table2[Sharpe Ratio])</f>
        <v>0.83124931474644281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3.2750993100137542</v>
      </c>
      <c r="AS238">
        <f>_xlfn.RANK.AVG(Table2[[#This Row],[1Y Return vs Nifty Z-Score]],Table2[1Y Return vs Nifty Z-Score])</f>
        <v>184</v>
      </c>
      <c r="AT238">
        <f>_xlfn.RANK.AVG(Table2[[#This Row],[6M Return vs Nifty Z-Score]],Table2[6M Return vs Nifty Z-Score])</f>
        <v>460</v>
      </c>
      <c r="AU238">
        <f>_xlfn.RANK.AVG(Table2[[#This Row],[Sharpe Ratio Z-Score]],Table2[Sharpe Ratio Z-Score])</f>
        <v>150</v>
      </c>
      <c r="AV238">
        <f>(Table2[[#This Row],[Rank 1Y]]+Table2[[#This Row],[Rank 6M]]+Table2[[#This Row],[Rank Sharpe]])/3</f>
        <v>264.66666666666669</v>
      </c>
    </row>
    <row r="239" spans="1:48" x14ac:dyDescent="0.3">
      <c r="A239" t="s">
        <v>1001</v>
      </c>
      <c r="B239" t="s">
        <v>1002</v>
      </c>
      <c r="C239" t="s">
        <v>10436</v>
      </c>
      <c r="D239" t="s">
        <v>46</v>
      </c>
      <c r="E239">
        <v>13231.78513968</v>
      </c>
      <c r="F239">
        <v>719.85</v>
      </c>
      <c r="G239">
        <v>50.4623005941896</v>
      </c>
      <c r="H239">
        <f>(Table2[[#This Row],[1Y Return vs Nifty]]-AVERAGE(Table2[1Y Return vs Nifty]))/_xlfn.STDEV.P(Table2[1Y Return vs Nifty])</f>
        <v>3.2770085183282179E-2</v>
      </c>
      <c r="I239">
        <v>16.913178986802102</v>
      </c>
      <c r="J239">
        <f>(Table2[[#This Row],[1M Return vs Nifty]]-AVERAGE(Table2[1M Return vs Nifty]))/_xlfn.STDEV.P(Table2[1M Return vs Nifty])</f>
        <v>1.0587982549882067</v>
      </c>
      <c r="K239">
        <v>20.119920969324699</v>
      </c>
      <c r="L239">
        <f>(Table2[[#This Row],[6M Return vs Nifty]]-AVERAGE(Table2[6M Return vs Nifty]))/_xlfn.STDEV.P(Table2[6M Return vs Nifty])</f>
        <v>0.25555218525580725</v>
      </c>
      <c r="M239">
        <v>-1.24905600724596</v>
      </c>
      <c r="N239">
        <f>(Table2[[#This Row],[1W Return vs Nifty]]-AVERAGE(Table2[1W Return vs Nifty]))/_xlfn.STDEV.P(Table2[1W Return vs Nifty])</f>
        <v>-0.62315685386937025</v>
      </c>
      <c r="O239">
        <v>685.25</v>
      </c>
      <c r="P239">
        <v>620.83034441409302</v>
      </c>
      <c r="Q239">
        <v>543.38254445499103</v>
      </c>
      <c r="R239">
        <v>60.375334021671101</v>
      </c>
      <c r="S239" s="2">
        <f>(Table2[[#This Row],[Close Price]]-Table2[[#This Row],[20D EMA]])/Table2[[#This Row],[20D EMA]]</f>
        <v>5.0492520977745384E-2</v>
      </c>
      <c r="T239" s="2">
        <f>(Table2[[#This Row],[Close Price]]-Table2[[#This Row],[50D EMA]])/Table2[[#This Row],[50D EMA]]</f>
        <v>0.15949551512234239</v>
      </c>
      <c r="U239" s="2">
        <f>(Table2[[#This Row],[Close Price]]-Table2[[#This Row],[200D EMA]])/Table2[[#This Row],[200D EMA]]</f>
        <v>0.32475731387728812</v>
      </c>
      <c r="V239">
        <v>0.83986383252955699</v>
      </c>
      <c r="W239">
        <v>718.15</v>
      </c>
      <c r="X239">
        <v>738.95</v>
      </c>
      <c r="Y239">
        <v>712.85</v>
      </c>
      <c r="Z239">
        <v>740</v>
      </c>
      <c r="AA239">
        <v>712.85</v>
      </c>
      <c r="AB239">
        <v>757.95</v>
      </c>
      <c r="AC239" s="2">
        <f>(Table2[[#This Row],[Close Price]]/Table2[[#This Row],[Day Low]])-1</f>
        <v>2.3671934832556474E-3</v>
      </c>
      <c r="AD239" s="2">
        <f>(Table2[[#This Row],[Day High]]/Table2[[#This Row],[Close Price]])-1</f>
        <v>2.6533305549767405E-2</v>
      </c>
      <c r="AE239" s="2">
        <f>(Table2[[#This Row],[Close Price]]/Table2[[#This Row],[Current Week Low]])-1</f>
        <v>9.8197376727222618E-3</v>
      </c>
      <c r="AF239" s="2">
        <f>(Table2[[#This Row],[Current Week High]]/Table2[[#This Row],[Close Price]])-1</f>
        <v>2.7991942765853928E-2</v>
      </c>
      <c r="AG239" s="2">
        <f>(Table2[[#This Row],[Close Price]]/Table2[[#This Row],[Current Month Low]])-1</f>
        <v>9.8197376727222618E-3</v>
      </c>
      <c r="AH239" s="2">
        <f>(Table2[[#This Row],[Current Month High]]/Table2[[#This Row],[Close Price]])-1</f>
        <v>5.2927693269431142E-2</v>
      </c>
      <c r="AI239">
        <v>5.2927693269431098</v>
      </c>
      <c r="AJ239">
        <v>82.540890072270798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0.28999999999999998</v>
      </c>
      <c r="AM239" t="s">
        <v>10474</v>
      </c>
      <c r="AN239">
        <v>3.6</v>
      </c>
      <c r="AO239" t="s">
        <v>10474</v>
      </c>
      <c r="AP239">
        <v>6.3005434319222994E-2</v>
      </c>
      <c r="AQ239">
        <f>(Table2[[#This Row],[Sharpe Ratio]]-AVERAGE(Table2[Sharpe Ratio]))/_xlfn.STDEV.P(Table2[Sharpe Ratio])</f>
        <v>9.614156384008056E-2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0.82010523539800662</v>
      </c>
      <c r="AS239">
        <f>_xlfn.RANK.AVG(Table2[[#This Row],[1Y Return vs Nifty Z-Score]],Table2[1Y Return vs Nifty Z-Score])</f>
        <v>260</v>
      </c>
      <c r="AT239">
        <f>_xlfn.RANK.AVG(Table2[[#This Row],[6M Return vs Nifty Z-Score]],Table2[6M Return vs Nifty Z-Score])</f>
        <v>230</v>
      </c>
      <c r="AU239">
        <f>_xlfn.RANK.AVG(Table2[[#This Row],[Sharpe Ratio Z-Score]],Table2[Sharpe Ratio Z-Score])</f>
        <v>307</v>
      </c>
      <c r="AV239">
        <f>(Table2[[#This Row],[Rank 1Y]]+Table2[[#This Row],[Rank 6M]]+Table2[[#This Row],[Rank Sharpe]])/3</f>
        <v>265.66666666666669</v>
      </c>
    </row>
    <row r="240" spans="1:48" x14ac:dyDescent="0.3">
      <c r="A240" t="s">
        <v>897</v>
      </c>
      <c r="B240" t="s">
        <v>898</v>
      </c>
      <c r="C240" t="s">
        <v>10430</v>
      </c>
      <c r="D240" t="s">
        <v>21</v>
      </c>
      <c r="E240">
        <v>16645.448295900002</v>
      </c>
      <c r="F240">
        <v>734.35</v>
      </c>
      <c r="G240">
        <v>66.269027017248803</v>
      </c>
      <c r="H240">
        <f>(Table2[[#This Row],[1Y Return vs Nifty]]-AVERAGE(Table2[1Y Return vs Nifty]))/_xlfn.STDEV.P(Table2[1Y Return vs Nifty])</f>
        <v>0.21364544110083622</v>
      </c>
      <c r="I240">
        <v>5.0945244496868902</v>
      </c>
      <c r="J240">
        <f>(Table2[[#This Row],[1M Return vs Nifty]]-AVERAGE(Table2[1M Return vs Nifty]))/_xlfn.STDEV.P(Table2[1M Return vs Nifty])</f>
        <v>6.0163172710256979E-2</v>
      </c>
      <c r="K240">
        <v>15.0148074993458</v>
      </c>
      <c r="L240">
        <f>(Table2[[#This Row],[6M Return vs Nifty]]-AVERAGE(Table2[6M Return vs Nifty]))/_xlfn.STDEV.P(Table2[6M Return vs Nifty])</f>
        <v>0.11190330558606144</v>
      </c>
      <c r="M240">
        <v>-1.7758062410000399</v>
      </c>
      <c r="N240">
        <f>(Table2[[#This Row],[1W Return vs Nifty]]-AVERAGE(Table2[1W Return vs Nifty]))/_xlfn.STDEV.P(Table2[1W Return vs Nifty])</f>
        <v>-0.71972917208181342</v>
      </c>
      <c r="O240">
        <v>722.68</v>
      </c>
      <c r="P240">
        <v>672.66755630282398</v>
      </c>
      <c r="Q240">
        <v>576.04290080205396</v>
      </c>
      <c r="R240">
        <v>50.386724927876898</v>
      </c>
      <c r="S240" s="2">
        <f>(Table2[[#This Row],[Close Price]]-Table2[[#This Row],[20D EMA]])/Table2[[#This Row],[20D EMA]]</f>
        <v>1.614822604749E-2</v>
      </c>
      <c r="T240" s="2">
        <f>(Table2[[#This Row],[Close Price]]-Table2[[#This Row],[50D EMA]])/Table2[[#This Row],[50D EMA]]</f>
        <v>9.1698258848993172E-2</v>
      </c>
      <c r="U240" s="2">
        <f>(Table2[[#This Row],[Close Price]]-Table2[[#This Row],[200D EMA]])/Table2[[#This Row],[200D EMA]]</f>
        <v>0.27481824526875864</v>
      </c>
      <c r="V240">
        <v>0.56137100840216603</v>
      </c>
      <c r="W240">
        <v>725.15</v>
      </c>
      <c r="X240">
        <v>748</v>
      </c>
      <c r="Y240">
        <v>722.6</v>
      </c>
      <c r="Z240">
        <v>744.6</v>
      </c>
      <c r="AA240">
        <v>722.6</v>
      </c>
      <c r="AB240">
        <v>769.45</v>
      </c>
      <c r="AC240" s="2">
        <f>(Table2[[#This Row],[Close Price]]/Table2[[#This Row],[Day Low]])-1</f>
        <v>1.2687030269599386E-2</v>
      </c>
      <c r="AD240" s="2">
        <f>(Table2[[#This Row],[Day High]]/Table2[[#This Row],[Close Price]])-1</f>
        <v>1.8587866820998222E-2</v>
      </c>
      <c r="AE240" s="2">
        <f>(Table2[[#This Row],[Close Price]]/Table2[[#This Row],[Current Week Low]])-1</f>
        <v>1.626072515914756E-2</v>
      </c>
      <c r="AF240" s="2">
        <f>(Table2[[#This Row],[Current Week High]]/Table2[[#This Row],[Close Price]])-1</f>
        <v>1.3957921971811782E-2</v>
      </c>
      <c r="AG240" s="2">
        <f>(Table2[[#This Row],[Close Price]]/Table2[[#This Row],[Current Month Low]])-1</f>
        <v>1.626072515914756E-2</v>
      </c>
      <c r="AH240" s="2">
        <f>(Table2[[#This Row],[Current Month High]]/Table2[[#This Row],[Close Price]])-1</f>
        <v>4.7797371825423873E-2</v>
      </c>
      <c r="AI240">
        <v>4.7797371825423802</v>
      </c>
      <c r="AJ240">
        <v>92.037133891213401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0.13</v>
      </c>
      <c r="AM240" t="s">
        <v>10474</v>
      </c>
      <c r="AN240">
        <v>1.87</v>
      </c>
      <c r="AO240" t="s">
        <v>10474</v>
      </c>
      <c r="AP240">
        <v>5.9139752644472E-2</v>
      </c>
      <c r="AQ240">
        <f>(Table2[[#This Row],[Sharpe Ratio]]-AVERAGE(Table2[Sharpe Ratio]))/_xlfn.STDEV.P(Table2[Sharpe Ratio])</f>
        <v>5.2558732119445034E-2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-0.28145852056521381</v>
      </c>
      <c r="AS240">
        <f>_xlfn.RANK.AVG(Table2[[#This Row],[1Y Return vs Nifty Z-Score]],Table2[1Y Return vs Nifty Z-Score])</f>
        <v>211</v>
      </c>
      <c r="AT240">
        <f>_xlfn.RANK.AVG(Table2[[#This Row],[6M Return vs Nifty Z-Score]],Table2[6M Return vs Nifty Z-Score])</f>
        <v>265</v>
      </c>
      <c r="AU240">
        <f>_xlfn.RANK.AVG(Table2[[#This Row],[Sharpe Ratio Z-Score]],Table2[Sharpe Ratio Z-Score])</f>
        <v>322</v>
      </c>
      <c r="AV240">
        <f>(Table2[[#This Row],[Rank 1Y]]+Table2[[#This Row],[Rank 6M]]+Table2[[#This Row],[Rank Sharpe]])/3</f>
        <v>266</v>
      </c>
    </row>
    <row r="241" spans="1:48" x14ac:dyDescent="0.3">
      <c r="A241" t="s">
        <v>1026</v>
      </c>
      <c r="B241" t="s">
        <v>1027</v>
      </c>
      <c r="C241" t="s">
        <v>10431</v>
      </c>
      <c r="D241" t="s">
        <v>624</v>
      </c>
      <c r="E241">
        <v>12882.403715445</v>
      </c>
      <c r="F241">
        <v>751.95</v>
      </c>
      <c r="G241">
        <v>87.734753671942897</v>
      </c>
      <c r="H241">
        <f>(Table2[[#This Row],[1Y Return vs Nifty]]-AVERAGE(Table2[1Y Return vs Nifty]))/_xlfn.STDEV.P(Table2[1Y Return vs Nifty])</f>
        <v>0.45927637345079247</v>
      </c>
      <c r="I241">
        <v>-1.4306541552160399</v>
      </c>
      <c r="J241">
        <f>(Table2[[#This Row],[1M Return vs Nifty]]-AVERAGE(Table2[1M Return vs Nifty]))/_xlfn.STDEV.P(Table2[1M Return vs Nifty])</f>
        <v>-0.49119165812280474</v>
      </c>
      <c r="K241">
        <v>34.168631291887401</v>
      </c>
      <c r="L241">
        <f>(Table2[[#This Row],[6M Return vs Nifty]]-AVERAGE(Table2[6M Return vs Nifty]))/_xlfn.STDEV.P(Table2[6M Return vs Nifty])</f>
        <v>0.65085808991560434</v>
      </c>
      <c r="M241">
        <v>4.96416732230976</v>
      </c>
      <c r="N241">
        <f>(Table2[[#This Row],[1W Return vs Nifty]]-AVERAGE(Table2[1W Return vs Nifty]))/_xlfn.STDEV.P(Table2[1W Return vs Nifty])</f>
        <v>0.51595109911724413</v>
      </c>
      <c r="O241">
        <v>726.16</v>
      </c>
      <c r="P241">
        <v>711.87917235592704</v>
      </c>
      <c r="Q241">
        <v>604.41754099707498</v>
      </c>
      <c r="R241">
        <v>65.952509288605199</v>
      </c>
      <c r="S241" s="2">
        <f>(Table2[[#This Row],[Close Price]]-Table2[[#This Row],[20D EMA]])/Table2[[#This Row],[20D EMA]]</f>
        <v>3.5515588850942047E-2</v>
      </c>
      <c r="T241" s="2">
        <f>(Table2[[#This Row],[Close Price]]-Table2[[#This Row],[50D EMA]])/Table2[[#This Row],[50D EMA]]</f>
        <v>5.6288804617587965E-2</v>
      </c>
      <c r="U241" s="2">
        <f>(Table2[[#This Row],[Close Price]]-Table2[[#This Row],[200D EMA]])/Table2[[#This Row],[200D EMA]]</f>
        <v>0.24409030015831232</v>
      </c>
      <c r="V241">
        <v>0.58296237711792598</v>
      </c>
      <c r="W241">
        <v>753.4</v>
      </c>
      <c r="X241">
        <v>783.65</v>
      </c>
      <c r="Y241">
        <v>747.45</v>
      </c>
      <c r="Z241">
        <v>766.9</v>
      </c>
      <c r="AA241">
        <v>705.2</v>
      </c>
      <c r="AB241">
        <v>771.95</v>
      </c>
      <c r="AC241" s="2">
        <f>(Table2[[#This Row],[Close Price]]/Table2[[#This Row],[Day Low]])-1</f>
        <v>-1.9246084417307019E-3</v>
      </c>
      <c r="AD241" s="2">
        <f>(Table2[[#This Row],[Day High]]/Table2[[#This Row],[Close Price]])-1</f>
        <v>4.2157058315047458E-2</v>
      </c>
      <c r="AE241" s="2">
        <f>(Table2[[#This Row],[Close Price]]/Table2[[#This Row],[Current Week Low]])-1</f>
        <v>6.0204695966286081E-3</v>
      </c>
      <c r="AF241" s="2">
        <f>(Table2[[#This Row],[Current Week High]]/Table2[[#This Row],[Close Price]])-1</f>
        <v>1.9881641066560096E-2</v>
      </c>
      <c r="AG241" s="2">
        <f>(Table2[[#This Row],[Close Price]]/Table2[[#This Row],[Current Month Low]])-1</f>
        <v>6.629325014180365E-2</v>
      </c>
      <c r="AH241" s="2">
        <f>(Table2[[#This Row],[Current Month High]]/Table2[[#This Row],[Close Price]])-1</f>
        <v>2.659751313252201E-2</v>
      </c>
      <c r="AI241">
        <v>9.3157789746658608</v>
      </c>
      <c r="AJ241">
        <v>114.50577663671299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0.06</v>
      </c>
      <c r="AM241" t="s">
        <v>10474</v>
      </c>
      <c r="AN241">
        <v>10.39</v>
      </c>
      <c r="AO241" t="s">
        <v>10474</v>
      </c>
      <c r="AQ241">
        <f>(Table2[[#This Row],[Sharpe Ratio]]-AVERAGE(Table2[Sharpe Ratio]))/_xlfn.STDEV.P(Table2[Sharpe Ratio])</f>
        <v>-0.61420022642052829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0.52069367794030796</v>
      </c>
      <c r="AS241">
        <f>_xlfn.RANK.AVG(Table2[[#This Row],[1Y Return vs Nifty Z-Score]],Table2[1Y Return vs Nifty Z-Score])</f>
        <v>149</v>
      </c>
      <c r="AT241">
        <f>_xlfn.RANK.AVG(Table2[[#This Row],[6M Return vs Nifty Z-Score]],Table2[6M Return vs Nifty Z-Score])</f>
        <v>131</v>
      </c>
      <c r="AU241">
        <f>_xlfn.RANK.AVG(Table2[[#This Row],[Sharpe Ratio Z-Score]],Table2[Sharpe Ratio Z-Score])</f>
        <v>519.5</v>
      </c>
      <c r="AV241">
        <f>(Table2[[#This Row],[Rank 1Y]]+Table2[[#This Row],[Rank 6M]]+Table2[[#This Row],[Rank Sharpe]])/3</f>
        <v>266.5</v>
      </c>
    </row>
    <row r="242" spans="1:48" x14ac:dyDescent="0.3">
      <c r="A242" t="s">
        <v>466</v>
      </c>
      <c r="B242" t="s">
        <v>467</v>
      </c>
      <c r="C242" t="s">
        <v>10430</v>
      </c>
      <c r="D242" t="s">
        <v>21</v>
      </c>
      <c r="E242">
        <v>45644.445492779902</v>
      </c>
      <c r="F242">
        <v>1682.95</v>
      </c>
      <c r="G242">
        <v>33.7212467765697</v>
      </c>
      <c r="H242">
        <f>(Table2[[#This Row],[1Y Return vs Nifty]]-AVERAGE(Table2[1Y Return vs Nifty]))/_xlfn.STDEV.P(Table2[1Y Return vs Nifty])</f>
        <v>-0.15879671914120772</v>
      </c>
      <c r="I242">
        <v>7.28359842741403</v>
      </c>
      <c r="J242">
        <f>(Table2[[#This Row],[1M Return vs Nifty]]-AVERAGE(Table2[1M Return vs Nifty]))/_xlfn.STDEV.P(Table2[1M Return vs Nifty])</f>
        <v>0.24513228784894667</v>
      </c>
      <c r="K242">
        <v>-1.3570406114284399</v>
      </c>
      <c r="L242">
        <f>(Table2[[#This Row],[6M Return vs Nifty]]-AVERAGE(Table2[6M Return vs Nifty]))/_xlfn.STDEV.P(Table2[6M Return vs Nifty])</f>
        <v>-0.34877159479880382</v>
      </c>
      <c r="M242">
        <v>1.5102034375240001</v>
      </c>
      <c r="N242">
        <f>(Table2[[#This Row],[1W Return vs Nifty]]-AVERAGE(Table2[1W Return vs Nifty]))/_xlfn.STDEV.P(Table2[1W Return vs Nifty])</f>
        <v>-0.11728506861750483</v>
      </c>
      <c r="O242">
        <v>1609.81</v>
      </c>
      <c r="P242">
        <v>1549.27120568947</v>
      </c>
      <c r="Q242">
        <v>1420.4095569179799</v>
      </c>
      <c r="R242">
        <v>62.471193874836302</v>
      </c>
      <c r="S242" s="2">
        <f>(Table2[[#This Row],[Close Price]]-Table2[[#This Row],[20D EMA]])/Table2[[#This Row],[20D EMA]]</f>
        <v>4.5433933197085434E-2</v>
      </c>
      <c r="T242" s="2">
        <f>(Table2[[#This Row],[Close Price]]-Table2[[#This Row],[50D EMA]])/Table2[[#This Row],[50D EMA]]</f>
        <v>8.6284953737999145E-2</v>
      </c>
      <c r="U242" s="2">
        <f>(Table2[[#This Row],[Close Price]]-Table2[[#This Row],[200D EMA]])/Table2[[#This Row],[200D EMA]]</f>
        <v>0.18483432598952887</v>
      </c>
      <c r="V242">
        <v>1.2687612871734699</v>
      </c>
      <c r="W242">
        <v>1694.5</v>
      </c>
      <c r="X242">
        <v>1749.8</v>
      </c>
      <c r="Y242">
        <v>1653.75</v>
      </c>
      <c r="Z242">
        <v>1700.9</v>
      </c>
      <c r="AA242">
        <v>1636</v>
      </c>
      <c r="AB242">
        <v>1774.1</v>
      </c>
      <c r="AC242" s="2">
        <f>(Table2[[#This Row],[Close Price]]/Table2[[#This Row],[Day Low]])-1</f>
        <v>-6.8161699616405835E-3</v>
      </c>
      <c r="AD242" s="2">
        <f>(Table2[[#This Row],[Day High]]/Table2[[#This Row],[Close Price]])-1</f>
        <v>3.972191687215898E-2</v>
      </c>
      <c r="AE242" s="2">
        <f>(Table2[[#This Row],[Close Price]]/Table2[[#This Row],[Current Week Low]])-1</f>
        <v>1.7656840513983418E-2</v>
      </c>
      <c r="AF242" s="2">
        <f>(Table2[[#This Row],[Current Week High]]/Table2[[#This Row],[Close Price]])-1</f>
        <v>1.0665795181080906E-2</v>
      </c>
      <c r="AG242" s="2">
        <f>(Table2[[#This Row],[Close Price]]/Table2[[#This Row],[Current Month Low]])-1</f>
        <v>2.8698044009779933E-2</v>
      </c>
      <c r="AH242" s="2">
        <f>(Table2[[#This Row],[Current Month High]]/Table2[[#This Row],[Close Price]])-1</f>
        <v>5.4160848510056647E-2</v>
      </c>
      <c r="AI242">
        <v>5.4160848510056603</v>
      </c>
      <c r="AJ242">
        <v>75.124869927159196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7.0000000000000007E-2</v>
      </c>
      <c r="AM242" t="s">
        <v>10474</v>
      </c>
      <c r="AN242">
        <v>8.4</v>
      </c>
      <c r="AO242" t="s">
        <v>10474</v>
      </c>
      <c r="AP242">
        <v>0.19963604802783899</v>
      </c>
      <c r="AQ242">
        <f>(Table2[[#This Row],[Sharpe Ratio]]-AVERAGE(Table2[Sharpe Ratio]))/_xlfn.STDEV.P(Table2[Sharpe Ratio])</f>
        <v>1.6365552725123913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1.2568341778038215</v>
      </c>
      <c r="AS242">
        <f>_xlfn.RANK.AVG(Table2[[#This Row],[1Y Return vs Nifty Z-Score]],Table2[1Y Return vs Nifty Z-Score])</f>
        <v>327</v>
      </c>
      <c r="AT242">
        <f>_xlfn.RANK.AVG(Table2[[#This Row],[6M Return vs Nifty Z-Score]],Table2[6M Return vs Nifty Z-Score])</f>
        <v>437</v>
      </c>
      <c r="AU242">
        <f>_xlfn.RANK.AVG(Table2[[#This Row],[Sharpe Ratio Z-Score]],Table2[Sharpe Ratio Z-Score])</f>
        <v>36</v>
      </c>
      <c r="AV242">
        <f>(Table2[[#This Row],[Rank 1Y]]+Table2[[#This Row],[Rank 6M]]+Table2[[#This Row],[Rank Sharpe]])/3</f>
        <v>266.66666666666669</v>
      </c>
    </row>
    <row r="243" spans="1:48" x14ac:dyDescent="0.3">
      <c r="A243" t="s">
        <v>1065</v>
      </c>
      <c r="B243" t="s">
        <v>1066</v>
      </c>
      <c r="C243" t="s">
        <v>10435</v>
      </c>
      <c r="D243" t="s">
        <v>400</v>
      </c>
      <c r="E243">
        <v>11866.835973935</v>
      </c>
      <c r="F243">
        <v>455.15</v>
      </c>
      <c r="G243">
        <v>56.778091357017402</v>
      </c>
      <c r="H243">
        <f>(Table2[[#This Row],[1Y Return vs Nifty]]-AVERAGE(Table2[1Y Return vs Nifty]))/_xlfn.STDEV.P(Table2[1Y Return vs Nifty])</f>
        <v>0.10504127350857406</v>
      </c>
      <c r="I243">
        <v>5.65609027573419</v>
      </c>
      <c r="J243">
        <f>(Table2[[#This Row],[1M Return vs Nifty]]-AVERAGE(Table2[1M Return vs Nifty]))/_xlfn.STDEV.P(Table2[1M Return vs Nifty])</f>
        <v>0.10761352614415252</v>
      </c>
      <c r="K243">
        <v>2.6266201732172298</v>
      </c>
      <c r="L243">
        <f>(Table2[[#This Row],[6M Return vs Nifty]]-AVERAGE(Table2[6M Return vs Nifty]))/_xlfn.STDEV.P(Table2[6M Return vs Nifty])</f>
        <v>-0.23667841370423826</v>
      </c>
      <c r="M243">
        <v>3.8487739728213102</v>
      </c>
      <c r="N243">
        <f>(Table2[[#This Row],[1W Return vs Nifty]]-AVERAGE(Table2[1W Return vs Nifty]))/_xlfn.STDEV.P(Table2[1W Return vs Nifty])</f>
        <v>0.31145926489220216</v>
      </c>
      <c r="O243">
        <v>426.09</v>
      </c>
      <c r="P243">
        <v>418.18329840472001</v>
      </c>
      <c r="Q243">
        <v>386.88380959561101</v>
      </c>
      <c r="R243">
        <v>74.835130866662496</v>
      </c>
      <c r="S243" s="2">
        <f>(Table2[[#This Row],[Close Price]]-Table2[[#This Row],[20D EMA]])/Table2[[#This Row],[20D EMA]]</f>
        <v>6.8201553662371808E-2</v>
      </c>
      <c r="T243" s="2">
        <f>(Table2[[#This Row],[Close Price]]-Table2[[#This Row],[50D EMA]])/Table2[[#This Row],[50D EMA]]</f>
        <v>8.8398321349274459E-2</v>
      </c>
      <c r="U243" s="2">
        <f>(Table2[[#This Row],[Close Price]]-Table2[[#This Row],[200D EMA]])/Table2[[#This Row],[200D EMA]]</f>
        <v>0.17645140145756932</v>
      </c>
      <c r="V243">
        <v>2.6903374955764399</v>
      </c>
      <c r="W243">
        <v>440.15</v>
      </c>
      <c r="X243">
        <v>457.35</v>
      </c>
      <c r="Y243">
        <v>448.1</v>
      </c>
      <c r="Z243">
        <v>462.9</v>
      </c>
      <c r="AA243">
        <v>433.25</v>
      </c>
      <c r="AB243">
        <v>465</v>
      </c>
      <c r="AC243" s="2">
        <f>(Table2[[#This Row],[Close Price]]/Table2[[#This Row],[Day Low]])-1</f>
        <v>3.4079291150744151E-2</v>
      </c>
      <c r="AD243" s="2">
        <f>(Table2[[#This Row],[Day High]]/Table2[[#This Row],[Close Price]])-1</f>
        <v>4.8335713501044264E-3</v>
      </c>
      <c r="AE243" s="2">
        <f>(Table2[[#This Row],[Close Price]]/Table2[[#This Row],[Current Week Low]])-1</f>
        <v>1.5733095291229571E-2</v>
      </c>
      <c r="AF243" s="2">
        <f>(Table2[[#This Row],[Current Week High]]/Table2[[#This Row],[Close Price]])-1</f>
        <v>1.7027353619685881E-2</v>
      </c>
      <c r="AG243" s="2">
        <f>(Table2[[#This Row],[Close Price]]/Table2[[#This Row],[Current Month Low]])-1</f>
        <v>5.0548182342758263E-2</v>
      </c>
      <c r="AH243" s="2">
        <f>(Table2[[#This Row],[Current Month High]]/Table2[[#This Row],[Close Price]])-1</f>
        <v>2.1641217181149086E-2</v>
      </c>
      <c r="AI243">
        <v>21.7071295177414</v>
      </c>
      <c r="AJ243">
        <v>89.2515592515592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-0.04</v>
      </c>
      <c r="AM243" t="s">
        <v>10475</v>
      </c>
      <c r="AN243">
        <v>15.48</v>
      </c>
      <c r="AO243" t="s">
        <v>10474</v>
      </c>
      <c r="AP243">
        <v>0.114210117144184</v>
      </c>
      <c r="AQ243">
        <f>(Table2[[#This Row],[Sharpe Ratio]]-AVERAGE(Table2[Sharpe Ratio]))/_xlfn.STDEV.P(Table2[Sharpe Ratio])</f>
        <v>0.67343821230572054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0.9608738631464111</v>
      </c>
      <c r="AS243">
        <f>_xlfn.RANK.AVG(Table2[[#This Row],[1Y Return vs Nifty Z-Score]],Table2[1Y Return vs Nifty Z-Score])</f>
        <v>240</v>
      </c>
      <c r="AT243">
        <f>_xlfn.RANK.AVG(Table2[[#This Row],[6M Return vs Nifty Z-Score]],Table2[6M Return vs Nifty Z-Score])</f>
        <v>387</v>
      </c>
      <c r="AU243">
        <f>_xlfn.RANK.AVG(Table2[[#This Row],[Sharpe Ratio Z-Score]],Table2[Sharpe Ratio Z-Score])</f>
        <v>179</v>
      </c>
      <c r="AV243">
        <f>(Table2[[#This Row],[Rank 1Y]]+Table2[[#This Row],[Rank 6M]]+Table2[[#This Row],[Rank Sharpe]])/3</f>
        <v>268.66666666666669</v>
      </c>
    </row>
    <row r="244" spans="1:48" x14ac:dyDescent="0.3">
      <c r="A244" t="s">
        <v>992</v>
      </c>
      <c r="B244" t="s">
        <v>993</v>
      </c>
      <c r="C244" t="s">
        <v>10439</v>
      </c>
      <c r="D244" t="s">
        <v>95</v>
      </c>
      <c r="E244">
        <v>13414.83</v>
      </c>
      <c r="F244">
        <v>421.85</v>
      </c>
      <c r="G244">
        <v>126.442390939172</v>
      </c>
      <c r="H244">
        <f>(Table2[[#This Row],[1Y Return vs Nifty]]-AVERAGE(Table2[1Y Return vs Nifty]))/_xlfn.STDEV.P(Table2[1Y Return vs Nifty])</f>
        <v>0.90220538228237779</v>
      </c>
      <c r="I244">
        <v>0.59484799616311002</v>
      </c>
      <c r="J244">
        <f>(Table2[[#This Row],[1M Return vs Nifty]]-AVERAGE(Table2[1M Return vs Nifty]))/_xlfn.STDEV.P(Table2[1M Return vs Nifty])</f>
        <v>-0.32004379173543451</v>
      </c>
      <c r="K244">
        <v>-19.717993838090798</v>
      </c>
      <c r="L244">
        <f>(Table2[[#This Row],[6M Return vs Nifty]]-AVERAGE(Table2[6M Return vs Nifty]))/_xlfn.STDEV.P(Table2[6M Return vs Nifty])</f>
        <v>-0.86541640126371344</v>
      </c>
      <c r="M244">
        <v>0.51443487988622605</v>
      </c>
      <c r="N244">
        <f>(Table2[[#This Row],[1W Return vs Nifty]]-AVERAGE(Table2[1W Return vs Nifty]))/_xlfn.STDEV.P(Table2[1W Return vs Nifty])</f>
        <v>-0.2998453635200713</v>
      </c>
      <c r="O244">
        <v>398.15</v>
      </c>
      <c r="P244">
        <v>397.79747821094998</v>
      </c>
      <c r="Q244">
        <v>369.12600848922801</v>
      </c>
      <c r="R244">
        <v>76.367044667792797</v>
      </c>
      <c r="S244" s="2">
        <f>(Table2[[#This Row],[Close Price]]-Table2[[#This Row],[20D EMA]])/Table2[[#This Row],[20D EMA]]</f>
        <v>5.9525304533467403E-2</v>
      </c>
      <c r="T244" s="2">
        <f>(Table2[[#This Row],[Close Price]]-Table2[[#This Row],[50D EMA]])/Table2[[#This Row],[50D EMA]]</f>
        <v>6.0464238982166491E-2</v>
      </c>
      <c r="U244" s="2">
        <f>(Table2[[#This Row],[Close Price]]-Table2[[#This Row],[200D EMA]])/Table2[[#This Row],[200D EMA]]</f>
        <v>0.14283466972853695</v>
      </c>
      <c r="V244">
        <v>1.0643935972926399</v>
      </c>
      <c r="W244">
        <v>421.15</v>
      </c>
      <c r="X244">
        <v>439.9</v>
      </c>
      <c r="Y244">
        <v>402</v>
      </c>
      <c r="Z244">
        <v>436.2</v>
      </c>
      <c r="AA244">
        <v>387.45</v>
      </c>
      <c r="AB244">
        <v>436.2</v>
      </c>
      <c r="AC244" s="2">
        <f>(Table2[[#This Row],[Close Price]]/Table2[[#This Row],[Day Low]])-1</f>
        <v>1.6621156357592426E-3</v>
      </c>
      <c r="AD244" s="2">
        <f>(Table2[[#This Row],[Day High]]/Table2[[#This Row],[Close Price]])-1</f>
        <v>4.2787720753822311E-2</v>
      </c>
      <c r="AE244" s="2">
        <f>(Table2[[#This Row],[Close Price]]/Table2[[#This Row],[Current Week Low]])-1</f>
        <v>4.9378109452736352E-2</v>
      </c>
      <c r="AF244" s="2">
        <f>(Table2[[#This Row],[Current Week High]]/Table2[[#This Row],[Close Price]])-1</f>
        <v>3.4016830627000116E-2</v>
      </c>
      <c r="AG244" s="2">
        <f>(Table2[[#This Row],[Close Price]]/Table2[[#This Row],[Current Month Low]])-1</f>
        <v>8.8785649761259577E-2</v>
      </c>
      <c r="AH244" s="2">
        <f>(Table2[[#This Row],[Current Month High]]/Table2[[#This Row],[Close Price]])-1</f>
        <v>3.4016830627000116E-2</v>
      </c>
      <c r="AI244">
        <v>19.947848761408</v>
      </c>
      <c r="AJ244">
        <v>155.434453527096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-0.02</v>
      </c>
      <c r="AM244" t="s">
        <v>10475</v>
      </c>
      <c r="AN244">
        <v>4.5</v>
      </c>
      <c r="AO244" t="s">
        <v>10474</v>
      </c>
      <c r="AP244">
        <v>0.15075076453671801</v>
      </c>
      <c r="AQ244">
        <f>(Table2[[#This Row],[Sharpe Ratio]]-AVERAGE(Table2[Sharpe Ratio]))/_xlfn.STDEV.P(Table2[Sharpe Ratio])</f>
        <v>1.0854082140453158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0.50230803980847416</v>
      </c>
      <c r="AS244">
        <f>_xlfn.RANK.AVG(Table2[[#This Row],[1Y Return vs Nifty Z-Score]],Table2[1Y Return vs Nifty Z-Score])</f>
        <v>89</v>
      </c>
      <c r="AT244">
        <f>_xlfn.RANK.AVG(Table2[[#This Row],[6M Return vs Nifty Z-Score]],Table2[6M Return vs Nifty Z-Score])</f>
        <v>621</v>
      </c>
      <c r="AU244">
        <f>_xlfn.RANK.AVG(Table2[[#This Row],[Sharpe Ratio Z-Score]],Table2[Sharpe Ratio Z-Score])</f>
        <v>98</v>
      </c>
      <c r="AV244">
        <f>(Table2[[#This Row],[Rank 1Y]]+Table2[[#This Row],[Rank 6M]]+Table2[[#This Row],[Rank Sharpe]])/3</f>
        <v>269.33333333333331</v>
      </c>
    </row>
    <row r="245" spans="1:48" x14ac:dyDescent="0.3">
      <c r="A245" t="s">
        <v>339</v>
      </c>
      <c r="B245" t="s">
        <v>340</v>
      </c>
      <c r="C245" t="s">
        <v>10439</v>
      </c>
      <c r="D245" t="s">
        <v>341</v>
      </c>
      <c r="E245">
        <v>73303.244126050005</v>
      </c>
      <c r="F245">
        <v>250.13</v>
      </c>
      <c r="G245">
        <v>106.338275130169</v>
      </c>
      <c r="H245">
        <f>(Table2[[#This Row],[1Y Return vs Nifty]]-AVERAGE(Table2[1Y Return vs Nifty]))/_xlfn.STDEV.P(Table2[1Y Return vs Nifty])</f>
        <v>0.67215527544581166</v>
      </c>
      <c r="I245">
        <v>-5.8646201815329597</v>
      </c>
      <c r="J245">
        <f>(Table2[[#This Row],[1M Return vs Nifty]]-AVERAGE(Table2[1M Return vs Nifty]))/_xlfn.STDEV.P(Table2[1M Return vs Nifty])</f>
        <v>-0.86584632068217182</v>
      </c>
      <c r="K245">
        <v>3.13212383728556</v>
      </c>
      <c r="L245">
        <f>(Table2[[#This Row],[6M Return vs Nifty]]-AVERAGE(Table2[6M Return vs Nifty]))/_xlfn.STDEV.P(Table2[6M Return vs Nifty])</f>
        <v>-0.22245443309354535</v>
      </c>
      <c r="M245">
        <v>0.43916807758762799</v>
      </c>
      <c r="N245">
        <f>(Table2[[#This Row],[1W Return vs Nifty]]-AVERAGE(Table2[1W Return vs Nifty]))/_xlfn.STDEV.P(Table2[1W Return vs Nifty])</f>
        <v>-0.3136444833241771</v>
      </c>
      <c r="O245">
        <v>254.53</v>
      </c>
      <c r="P245">
        <v>253.188757245349</v>
      </c>
      <c r="Q245">
        <v>216.74691066966599</v>
      </c>
      <c r="R245">
        <v>44.0470611726074</v>
      </c>
      <c r="S245" s="2">
        <f>(Table2[[#This Row],[Close Price]]-Table2[[#This Row],[20D EMA]])/Table2[[#This Row],[20D EMA]]</f>
        <v>-1.7286763839233117E-2</v>
      </c>
      <c r="T245" s="2">
        <f>(Table2[[#This Row],[Close Price]]-Table2[[#This Row],[50D EMA]])/Table2[[#This Row],[50D EMA]]</f>
        <v>-1.2080936288908571E-2</v>
      </c>
      <c r="U245" s="2">
        <f>(Table2[[#This Row],[Close Price]]-Table2[[#This Row],[200D EMA]])/Table2[[#This Row],[200D EMA]]</f>
        <v>0.15401875499490572</v>
      </c>
      <c r="V245">
        <v>1.0096417516477001</v>
      </c>
      <c r="W245">
        <v>250.01</v>
      </c>
      <c r="X245">
        <v>254.19</v>
      </c>
      <c r="Y245">
        <v>249.5</v>
      </c>
      <c r="Z245">
        <v>253.4</v>
      </c>
      <c r="AA245">
        <v>242.4</v>
      </c>
      <c r="AB245">
        <v>255.4</v>
      </c>
      <c r="AC245" s="2">
        <f>(Table2[[#This Row],[Close Price]]/Table2[[#This Row],[Day Low]])-1</f>
        <v>4.7998080076805394E-4</v>
      </c>
      <c r="AD245" s="2">
        <f>(Table2[[#This Row],[Day High]]/Table2[[#This Row],[Close Price]])-1</f>
        <v>1.6231559589013678E-2</v>
      </c>
      <c r="AE245" s="2">
        <f>(Table2[[#This Row],[Close Price]]/Table2[[#This Row],[Current Week Low]])-1</f>
        <v>2.5250501002003212E-3</v>
      </c>
      <c r="AF245" s="2">
        <f>(Table2[[#This Row],[Current Week High]]/Table2[[#This Row],[Close Price]])-1</f>
        <v>1.307320193499395E-2</v>
      </c>
      <c r="AG245" s="2">
        <f>(Table2[[#This Row],[Close Price]]/Table2[[#This Row],[Current Month Low]])-1</f>
        <v>3.1889438943894399E-2</v>
      </c>
      <c r="AH245" s="2">
        <f>(Table2[[#This Row],[Current Month High]]/Table2[[#This Row],[Close Price]])-1</f>
        <v>2.1069044097069556E-2</v>
      </c>
      <c r="AI245">
        <v>14.4804701555191</v>
      </c>
      <c r="AJ245">
        <v>135.08458646616501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-0.05</v>
      </c>
      <c r="AM245" t="s">
        <v>10475</v>
      </c>
      <c r="AN245">
        <v>-8.4600000000000009</v>
      </c>
      <c r="AO245" t="s">
        <v>10475</v>
      </c>
      <c r="AP245">
        <v>6.3909978497665998E-2</v>
      </c>
      <c r="AQ245">
        <f>(Table2[[#This Row],[Sharpe Ratio]]-AVERAGE(Table2[Sharpe Ratio]))/_xlfn.STDEV.P(Table2[Sharpe Ratio])</f>
        <v>0.10633966084596021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-0.62345030080812236</v>
      </c>
      <c r="AS245">
        <f>_xlfn.RANK.AVG(Table2[[#This Row],[1Y Return vs Nifty Z-Score]],Table2[1Y Return vs Nifty Z-Score])</f>
        <v>119</v>
      </c>
      <c r="AT245">
        <f>_xlfn.RANK.AVG(Table2[[#This Row],[6M Return vs Nifty Z-Score]],Table2[6M Return vs Nifty Z-Score])</f>
        <v>384</v>
      </c>
      <c r="AU245">
        <f>_xlfn.RANK.AVG(Table2[[#This Row],[Sharpe Ratio Z-Score]],Table2[Sharpe Ratio Z-Score])</f>
        <v>305</v>
      </c>
      <c r="AV245">
        <f>(Table2[[#This Row],[Rank 1Y]]+Table2[[#This Row],[Rank 6M]]+Table2[[#This Row],[Rank Sharpe]])/3</f>
        <v>269.33333333333331</v>
      </c>
    </row>
    <row r="246" spans="1:48" x14ac:dyDescent="0.3">
      <c r="A246" t="s">
        <v>468</v>
      </c>
      <c r="B246" t="s">
        <v>469</v>
      </c>
      <c r="C246" t="s">
        <v>10431</v>
      </c>
      <c r="D246" t="s">
        <v>37</v>
      </c>
      <c r="E246">
        <v>45455.135999999999</v>
      </c>
      <c r="F246">
        <v>275.82</v>
      </c>
      <c r="G246">
        <v>103.627472812953</v>
      </c>
      <c r="H246">
        <f>(Table2[[#This Row],[1Y Return vs Nifty]]-AVERAGE(Table2[1Y Return vs Nifty]))/_xlfn.STDEV.P(Table2[1Y Return vs Nifty])</f>
        <v>0.641135738520488</v>
      </c>
      <c r="I246">
        <v>17.383618790504698</v>
      </c>
      <c r="J246">
        <f>(Table2[[#This Row],[1M Return vs Nifty]]-AVERAGE(Table2[1M Return vs Nifty]))/_xlfn.STDEV.P(Table2[1M Return vs Nifty])</f>
        <v>1.0985487774019058</v>
      </c>
      <c r="K246">
        <v>11.0880142145395</v>
      </c>
      <c r="L246">
        <f>(Table2[[#This Row],[6M Return vs Nifty]]-AVERAGE(Table2[6M Return vs Nifty]))/_xlfn.STDEV.P(Table2[6M Return vs Nifty])</f>
        <v>1.4102755340893926E-3</v>
      </c>
      <c r="M246">
        <v>14.414956088605599</v>
      </c>
      <c r="N246">
        <f>(Table2[[#This Row],[1W Return vs Nifty]]-AVERAGE(Table2[1W Return vs Nifty]))/_xlfn.STDEV.P(Table2[1W Return vs Nifty])</f>
        <v>2.2486215786208246</v>
      </c>
      <c r="O246">
        <v>247.05</v>
      </c>
      <c r="P246">
        <v>240.05515635597601</v>
      </c>
      <c r="Q246">
        <v>214.60477993195099</v>
      </c>
      <c r="R246">
        <v>78.250499697877601</v>
      </c>
      <c r="S246" s="2">
        <f>(Table2[[#This Row],[Close Price]]-Table2[[#This Row],[20D EMA]])/Table2[[#This Row],[20D EMA]]</f>
        <v>0.11645415907710982</v>
      </c>
      <c r="T246" s="2">
        <f>(Table2[[#This Row],[Close Price]]-Table2[[#This Row],[50D EMA]])/Table2[[#This Row],[50D EMA]]</f>
        <v>0.14898594217650782</v>
      </c>
      <c r="U246" s="2">
        <f>(Table2[[#This Row],[Close Price]]-Table2[[#This Row],[200D EMA]])/Table2[[#This Row],[200D EMA]]</f>
        <v>0.28524630293630804</v>
      </c>
      <c r="V246">
        <v>1.6785682582379999</v>
      </c>
      <c r="W246">
        <v>268.60000000000002</v>
      </c>
      <c r="X246">
        <v>278.60000000000002</v>
      </c>
      <c r="Y246">
        <v>268.5</v>
      </c>
      <c r="Z246">
        <v>290</v>
      </c>
      <c r="AA246">
        <v>236.05</v>
      </c>
      <c r="AB246">
        <v>290</v>
      </c>
      <c r="AC246" s="2">
        <f>(Table2[[#This Row],[Close Price]]/Table2[[#This Row],[Day Low]])-1</f>
        <v>2.6880119136261982E-2</v>
      </c>
      <c r="AD246" s="2">
        <f>(Table2[[#This Row],[Day High]]/Table2[[#This Row],[Close Price]])-1</f>
        <v>1.0079037053150719E-2</v>
      </c>
      <c r="AE246" s="2">
        <f>(Table2[[#This Row],[Close Price]]/Table2[[#This Row],[Current Week Low]])-1</f>
        <v>2.7262569832402272E-2</v>
      </c>
      <c r="AF246" s="2">
        <f>(Table2[[#This Row],[Current Week High]]/Table2[[#This Row],[Close Price]])-1</f>
        <v>5.1410340076861738E-2</v>
      </c>
      <c r="AG246" s="2">
        <f>(Table2[[#This Row],[Close Price]]/Table2[[#This Row],[Current Month Low]])-1</f>
        <v>0.16848125397161606</v>
      </c>
      <c r="AH246" s="2">
        <f>(Table2[[#This Row],[Current Month High]]/Table2[[#This Row],[Close Price]])-1</f>
        <v>5.1410340076861738E-2</v>
      </c>
      <c r="AI246">
        <v>17.721702559640299</v>
      </c>
      <c r="AJ246">
        <v>139.427083333333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0.11</v>
      </c>
      <c r="AM246" t="s">
        <v>10474</v>
      </c>
      <c r="AN246">
        <v>9.85</v>
      </c>
      <c r="AO246" t="s">
        <v>10474</v>
      </c>
      <c r="AP246">
        <v>3.9143783402472002E-2</v>
      </c>
      <c r="AQ246">
        <f>(Table2[[#This Row],[Sharpe Ratio]]-AVERAGE(Table2[Sharpe Ratio]))/_xlfn.STDEV.P(Table2[Sharpe Ratio])</f>
        <v>-0.17288170397679037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3.8168346661005175</v>
      </c>
      <c r="AS246">
        <f>_xlfn.RANK.AVG(Table2[[#This Row],[1Y Return vs Nifty Z-Score]],Table2[1Y Return vs Nifty Z-Score])</f>
        <v>122</v>
      </c>
      <c r="AT246">
        <f>_xlfn.RANK.AVG(Table2[[#This Row],[6M Return vs Nifty Z-Score]],Table2[6M Return vs Nifty Z-Score])</f>
        <v>301</v>
      </c>
      <c r="AU246">
        <f>_xlfn.RANK.AVG(Table2[[#This Row],[Sharpe Ratio Z-Score]],Table2[Sharpe Ratio Z-Score])</f>
        <v>386</v>
      </c>
      <c r="AV246">
        <f>(Table2[[#This Row],[Rank 1Y]]+Table2[[#This Row],[Rank 6M]]+Table2[[#This Row],[Rank Sharpe]])/3</f>
        <v>269.66666666666669</v>
      </c>
    </row>
    <row r="247" spans="1:48" x14ac:dyDescent="0.3">
      <c r="A247" t="s">
        <v>947</v>
      </c>
      <c r="B247" t="s">
        <v>948</v>
      </c>
      <c r="C247" t="s">
        <v>10443</v>
      </c>
      <c r="D247" t="s">
        <v>333</v>
      </c>
      <c r="E247">
        <v>15156.619484385001</v>
      </c>
      <c r="F247">
        <v>4498.3500000000004</v>
      </c>
      <c r="G247">
        <v>80.669345834979495</v>
      </c>
      <c r="H247">
        <f>(Table2[[#This Row],[1Y Return vs Nifty]]-AVERAGE(Table2[1Y Return vs Nifty]))/_xlfn.STDEV.P(Table2[1Y Return vs Nifty])</f>
        <v>0.37842736505971175</v>
      </c>
      <c r="I247">
        <v>14.5073364565982</v>
      </c>
      <c r="J247">
        <f>(Table2[[#This Row],[1M Return vs Nifty]]-AVERAGE(Table2[1M Return vs Nifty]))/_xlfn.STDEV.P(Table2[1M Return vs Nifty])</f>
        <v>0.85551295330238553</v>
      </c>
      <c r="K247">
        <v>22.7430159284364</v>
      </c>
      <c r="L247">
        <f>(Table2[[#This Row],[6M Return vs Nifty]]-AVERAGE(Table2[6M Return vs Nifty]))/_xlfn.STDEV.P(Table2[6M Return vs Nifty])</f>
        <v>0.32936144617813318</v>
      </c>
      <c r="M247">
        <v>-1.38419685039741</v>
      </c>
      <c r="N247">
        <f>(Table2[[#This Row],[1W Return vs Nifty]]-AVERAGE(Table2[1W Return vs Nifty]))/_xlfn.STDEV.P(Table2[1W Return vs Nifty])</f>
        <v>-0.64793304507351623</v>
      </c>
      <c r="O247">
        <v>4236.63</v>
      </c>
      <c r="P247">
        <v>4014.9285987304202</v>
      </c>
      <c r="Q247">
        <v>3547.54986331992</v>
      </c>
      <c r="R247">
        <v>74.6864428781752</v>
      </c>
      <c r="S247" s="2">
        <f>(Table2[[#This Row],[Close Price]]-Table2[[#This Row],[20D EMA]])/Table2[[#This Row],[20D EMA]]</f>
        <v>6.1775514972985661E-2</v>
      </c>
      <c r="T247" s="2">
        <f>(Table2[[#This Row],[Close Price]]-Table2[[#This Row],[50D EMA]])/Table2[[#This Row],[50D EMA]]</f>
        <v>0.12040597718784966</v>
      </c>
      <c r="U247" s="2">
        <f>(Table2[[#This Row],[Close Price]]-Table2[[#This Row],[200D EMA]])/Table2[[#This Row],[200D EMA]]</f>
        <v>0.26801600352709032</v>
      </c>
      <c r="V247">
        <v>1.30938117184291</v>
      </c>
      <c r="W247">
        <v>4532.05</v>
      </c>
      <c r="X247">
        <v>4888</v>
      </c>
      <c r="Y247">
        <v>4468</v>
      </c>
      <c r="Z247">
        <v>4547</v>
      </c>
      <c r="AA247">
        <v>4416.1499999999996</v>
      </c>
      <c r="AB247">
        <v>4665</v>
      </c>
      <c r="AC247" s="2">
        <f>(Table2[[#This Row],[Close Price]]/Table2[[#This Row],[Day Low]])-1</f>
        <v>-7.4359285533036612E-3</v>
      </c>
      <c r="AD247" s="2">
        <f>(Table2[[#This Row],[Day High]]/Table2[[#This Row],[Close Price]])-1</f>
        <v>8.662064979381312E-2</v>
      </c>
      <c r="AE247" s="2">
        <f>(Table2[[#This Row],[Close Price]]/Table2[[#This Row],[Current Week Low]])-1</f>
        <v>6.7927484333034638E-3</v>
      </c>
      <c r="AF247" s="2">
        <f>(Table2[[#This Row],[Current Week High]]/Table2[[#This Row],[Close Price]])-1</f>
        <v>1.0815076639212107E-2</v>
      </c>
      <c r="AG247" s="2">
        <f>(Table2[[#This Row],[Close Price]]/Table2[[#This Row],[Current Month Low]])-1</f>
        <v>1.8613498182806554E-2</v>
      </c>
      <c r="AH247" s="2">
        <f>(Table2[[#This Row],[Current Month High]]/Table2[[#This Row],[Close Price]])-1</f>
        <v>3.7046917202974372E-2</v>
      </c>
      <c r="AI247">
        <v>3.7046917202974301</v>
      </c>
      <c r="AJ247">
        <v>107.201750345462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0.12</v>
      </c>
      <c r="AM247" t="s">
        <v>10474</v>
      </c>
      <c r="AN247">
        <v>12.53</v>
      </c>
      <c r="AO247" t="s">
        <v>10474</v>
      </c>
      <c r="AP247">
        <v>2.0544285469021002E-2</v>
      </c>
      <c r="AQ247">
        <f>(Table2[[#This Row],[Sharpe Ratio]]-AVERAGE(Table2[Sharpe Ratio]))/_xlfn.STDEV.P(Table2[Sharpe Ratio])</f>
        <v>-0.38257791197459939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0.53279080749211472</v>
      </c>
      <c r="AS247">
        <f>_xlfn.RANK.AVG(Table2[[#This Row],[1Y Return vs Nifty Z-Score]],Table2[1Y Return vs Nifty Z-Score])</f>
        <v>166</v>
      </c>
      <c r="AT247">
        <f>_xlfn.RANK.AVG(Table2[[#This Row],[6M Return vs Nifty Z-Score]],Table2[6M Return vs Nifty Z-Score])</f>
        <v>201</v>
      </c>
      <c r="AU247">
        <f>_xlfn.RANK.AVG(Table2[[#This Row],[Sharpe Ratio Z-Score]],Table2[Sharpe Ratio Z-Score])</f>
        <v>442</v>
      </c>
      <c r="AV247">
        <f>(Table2[[#This Row],[Rank 1Y]]+Table2[[#This Row],[Rank 6M]]+Table2[[#This Row],[Rank Sharpe]])/3</f>
        <v>269.66666666666669</v>
      </c>
    </row>
    <row r="248" spans="1:48" x14ac:dyDescent="0.3">
      <c r="A248" t="s">
        <v>1753</v>
      </c>
      <c r="B248" t="s">
        <v>1754</v>
      </c>
      <c r="C248" t="s">
        <v>10443</v>
      </c>
      <c r="D248" t="s">
        <v>916</v>
      </c>
      <c r="E248">
        <v>4212.6991915250001</v>
      </c>
      <c r="F248">
        <v>340.45</v>
      </c>
      <c r="G248">
        <v>60.1603664334637</v>
      </c>
      <c r="H248">
        <f>(Table2[[#This Row],[1Y Return vs Nifty]]-AVERAGE(Table2[1Y Return vs Nifty]))/_xlfn.STDEV.P(Table2[1Y Return vs Nifty])</f>
        <v>0.14374443011985269</v>
      </c>
      <c r="I248">
        <v>9.5075757785908692</v>
      </c>
      <c r="J248">
        <f>(Table2[[#This Row],[1M Return vs Nifty]]-AVERAGE(Table2[1M Return vs Nifty]))/_xlfn.STDEV.P(Table2[1M Return vs Nifty])</f>
        <v>0.43305061629336911</v>
      </c>
      <c r="K248">
        <v>22.754661716635301</v>
      </c>
      <c r="L248">
        <f>(Table2[[#This Row],[6M Return vs Nifty]]-AVERAGE(Table2[6M Return vs Nifty]))/_xlfn.STDEV.P(Table2[6M Return vs Nifty])</f>
        <v>0.32968913809673223</v>
      </c>
      <c r="M248">
        <v>4.57124311976533</v>
      </c>
      <c r="N248">
        <f>(Table2[[#This Row],[1W Return vs Nifty]]-AVERAGE(Table2[1W Return vs Nifty]))/_xlfn.STDEV.P(Table2[1W Return vs Nifty])</f>
        <v>0.44391391965353921</v>
      </c>
      <c r="O248">
        <v>314.01</v>
      </c>
      <c r="P248">
        <v>288.68798076906597</v>
      </c>
      <c r="Q248">
        <v>241.98661812267699</v>
      </c>
      <c r="R248">
        <v>73.038142812393005</v>
      </c>
      <c r="S248" s="2">
        <f>(Table2[[#This Row],[Close Price]]-Table2[[#This Row],[20D EMA]])/Table2[[#This Row],[20D EMA]]</f>
        <v>8.4201140091079901E-2</v>
      </c>
      <c r="T248" s="2">
        <f>(Table2[[#This Row],[Close Price]]-Table2[[#This Row],[50D EMA]])/Table2[[#This Row],[50D EMA]]</f>
        <v>0.17930091544871313</v>
      </c>
      <c r="U248" s="2">
        <f>(Table2[[#This Row],[Close Price]]-Table2[[#This Row],[200D EMA]])/Table2[[#This Row],[200D EMA]]</f>
        <v>0.40689597896444929</v>
      </c>
      <c r="V248">
        <v>1.1743779506575101</v>
      </c>
      <c r="W248">
        <v>328</v>
      </c>
      <c r="X248">
        <v>340.45</v>
      </c>
      <c r="Y248">
        <v>326.64999999999998</v>
      </c>
      <c r="Z248">
        <v>345</v>
      </c>
      <c r="AA248">
        <v>315.35000000000002</v>
      </c>
      <c r="AB248">
        <v>345</v>
      </c>
      <c r="AC248" s="2">
        <f>(Table2[[#This Row],[Close Price]]/Table2[[#This Row],[Day Low]])-1</f>
        <v>3.7957317073170627E-2</v>
      </c>
      <c r="AD248" s="2">
        <f>(Table2[[#This Row],[Day High]]/Table2[[#This Row],[Close Price]])-1</f>
        <v>0</v>
      </c>
      <c r="AE248" s="2">
        <f>(Table2[[#This Row],[Close Price]]/Table2[[#This Row],[Current Week Low]])-1</f>
        <v>4.2247053421093028E-2</v>
      </c>
      <c r="AF248" s="2">
        <f>(Table2[[#This Row],[Current Week High]]/Table2[[#This Row],[Close Price]])-1</f>
        <v>1.3364664414745153E-2</v>
      </c>
      <c r="AG248" s="2">
        <f>(Table2[[#This Row],[Close Price]]/Table2[[#This Row],[Current Month Low]])-1</f>
        <v>7.9594101791659932E-2</v>
      </c>
      <c r="AH248" s="2">
        <f>(Table2[[#This Row],[Current Month High]]/Table2[[#This Row],[Close Price]])-1</f>
        <v>1.3364664414745153E-2</v>
      </c>
      <c r="AI248">
        <v>1.33646644147451</v>
      </c>
      <c r="AJ248">
        <v>128.72018810883401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0.19</v>
      </c>
      <c r="AM248" t="s">
        <v>10474</v>
      </c>
      <c r="AN248">
        <v>11.11</v>
      </c>
      <c r="AO248" t="s">
        <v>10474</v>
      </c>
      <c r="AP248">
        <v>3.7487674692905003E-2</v>
      </c>
      <c r="AQ248">
        <f>(Table2[[#This Row],[Sharpe Ratio]]-AVERAGE(Table2[Sharpe Ratio]))/_xlfn.STDEV.P(Table2[Sharpe Ratio])</f>
        <v>-0.19155316046829951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1.1588449436951938</v>
      </c>
      <c r="AS248">
        <f>_xlfn.RANK.AVG(Table2[[#This Row],[1Y Return vs Nifty Z-Score]],Table2[1Y Return vs Nifty Z-Score])</f>
        <v>223</v>
      </c>
      <c r="AT248">
        <f>_xlfn.RANK.AVG(Table2[[#This Row],[6M Return vs Nifty Z-Score]],Table2[6M Return vs Nifty Z-Score])</f>
        <v>200</v>
      </c>
      <c r="AU248">
        <f>_xlfn.RANK.AVG(Table2[[#This Row],[Sharpe Ratio Z-Score]],Table2[Sharpe Ratio Z-Score])</f>
        <v>392</v>
      </c>
      <c r="AV248">
        <f>(Table2[[#This Row],[Rank 1Y]]+Table2[[#This Row],[Rank 6M]]+Table2[[#This Row],[Rank Sharpe]])/3</f>
        <v>271.66666666666669</v>
      </c>
    </row>
    <row r="249" spans="1:48" x14ac:dyDescent="0.3">
      <c r="A249" t="s">
        <v>705</v>
      </c>
      <c r="B249" t="s">
        <v>706</v>
      </c>
      <c r="C249" t="s">
        <v>10436</v>
      </c>
      <c r="D249" t="s">
        <v>239</v>
      </c>
      <c r="E249">
        <v>23458.9203182399</v>
      </c>
      <c r="F249">
        <v>741.4</v>
      </c>
      <c r="G249">
        <v>10.1514734629065</v>
      </c>
      <c r="H249">
        <f>(Table2[[#This Row],[1Y Return vs Nifty]]-AVERAGE(Table2[1Y Return vs Nifty]))/_xlfn.STDEV.P(Table2[1Y Return vs Nifty])</f>
        <v>-0.42850412236327273</v>
      </c>
      <c r="I249">
        <v>18.495481592931501</v>
      </c>
      <c r="J249">
        <f>(Table2[[#This Row],[1M Return vs Nifty]]-AVERAGE(Table2[1M Return vs Nifty]))/_xlfn.STDEV.P(Table2[1M Return vs Nifty])</f>
        <v>1.1924973057810342</v>
      </c>
      <c r="K249">
        <v>25.260326761937399</v>
      </c>
      <c r="L249">
        <f>(Table2[[#This Row],[6M Return vs Nifty]]-AVERAGE(Table2[6M Return vs Nifty]))/_xlfn.STDEV.P(Table2[6M Return vs Nifty])</f>
        <v>0.40019412857381498</v>
      </c>
      <c r="M249">
        <v>1.53201072156698</v>
      </c>
      <c r="N249">
        <f>(Table2[[#This Row],[1W Return vs Nifty]]-AVERAGE(Table2[1W Return vs Nifty]))/_xlfn.STDEV.P(Table2[1W Return vs Nifty])</f>
        <v>-0.11328700684363764</v>
      </c>
      <c r="O249">
        <v>708</v>
      </c>
      <c r="P249">
        <v>672.59098056216499</v>
      </c>
      <c r="Q249">
        <v>603.54565976586696</v>
      </c>
      <c r="R249">
        <v>64.206607242409206</v>
      </c>
      <c r="S249" s="2">
        <f>(Table2[[#This Row],[Close Price]]-Table2[[#This Row],[20D EMA]])/Table2[[#This Row],[20D EMA]]</f>
        <v>4.7175141242937819E-2</v>
      </c>
      <c r="T249" s="2">
        <f>(Table2[[#This Row],[Close Price]]-Table2[[#This Row],[50D EMA]])/Table2[[#This Row],[50D EMA]]</f>
        <v>0.10230440405299969</v>
      </c>
      <c r="U249" s="2">
        <f>(Table2[[#This Row],[Close Price]]-Table2[[#This Row],[200D EMA]])/Table2[[#This Row],[200D EMA]]</f>
        <v>0.22840747506594739</v>
      </c>
      <c r="V249">
        <v>0.75739592932169297</v>
      </c>
      <c r="W249">
        <v>725.6</v>
      </c>
      <c r="X249">
        <v>762.2</v>
      </c>
      <c r="Y249">
        <v>721.55</v>
      </c>
      <c r="Z249">
        <v>744.25</v>
      </c>
      <c r="AA249">
        <v>716.2</v>
      </c>
      <c r="AB249">
        <v>747</v>
      </c>
      <c r="AC249" s="2">
        <f>(Table2[[#This Row],[Close Price]]/Table2[[#This Row],[Day Low]])-1</f>
        <v>2.1775082690187464E-2</v>
      </c>
      <c r="AD249" s="2">
        <f>(Table2[[#This Row],[Day High]]/Table2[[#This Row],[Close Price]])-1</f>
        <v>2.8055031022390153E-2</v>
      </c>
      <c r="AE249" s="2">
        <f>(Table2[[#This Row],[Close Price]]/Table2[[#This Row],[Current Week Low]])-1</f>
        <v>2.7510221051902262E-2</v>
      </c>
      <c r="AF249" s="2">
        <f>(Table2[[#This Row],[Current Week High]]/Table2[[#This Row],[Close Price]])-1</f>
        <v>3.8440787698947876E-3</v>
      </c>
      <c r="AG249" s="2">
        <f>(Table2[[#This Row],[Close Price]]/Table2[[#This Row],[Current Month Low]])-1</f>
        <v>3.518570231778817E-2</v>
      </c>
      <c r="AH249" s="2">
        <f>(Table2[[#This Row],[Current Month High]]/Table2[[#This Row],[Close Price]])-1</f>
        <v>7.5532775829512122E-3</v>
      </c>
      <c r="AI249">
        <v>7.7623415160507303</v>
      </c>
      <c r="AJ249">
        <v>60.129589632829301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7.0000000000000007E-2</v>
      </c>
      <c r="AM249" t="s">
        <v>10474</v>
      </c>
      <c r="AN249">
        <v>-0.33</v>
      </c>
      <c r="AO249" t="s">
        <v>10475</v>
      </c>
      <c r="AP249">
        <v>0.110830820520816</v>
      </c>
      <c r="AQ249">
        <f>(Table2[[#This Row],[Sharpe Ratio]]-AVERAGE(Table2[Sharpe Ratio]))/_xlfn.STDEV.P(Table2[Sharpe Ratio])</f>
        <v>0.63533902865272451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1.6862393338006634</v>
      </c>
      <c r="AS249">
        <f>_xlfn.RANK.AVG(Table2[[#This Row],[1Y Return vs Nifty Z-Score]],Table2[1Y Return vs Nifty Z-Score])</f>
        <v>451</v>
      </c>
      <c r="AT249">
        <f>_xlfn.RANK.AVG(Table2[[#This Row],[6M Return vs Nifty Z-Score]],Table2[6M Return vs Nifty Z-Score])</f>
        <v>177</v>
      </c>
      <c r="AU249">
        <f>_xlfn.RANK.AVG(Table2[[#This Row],[Sharpe Ratio Z-Score]],Table2[Sharpe Ratio Z-Score])</f>
        <v>188</v>
      </c>
      <c r="AV249">
        <f>(Table2[[#This Row],[Rank 1Y]]+Table2[[#This Row],[Rank 6M]]+Table2[[#This Row],[Rank Sharpe]])/3</f>
        <v>272</v>
      </c>
    </row>
    <row r="250" spans="1:48" x14ac:dyDescent="0.3">
      <c r="A250" t="s">
        <v>1855</v>
      </c>
      <c r="B250" t="s">
        <v>1856</v>
      </c>
      <c r="C250" t="s">
        <v>10430</v>
      </c>
      <c r="D250" t="s">
        <v>297</v>
      </c>
      <c r="E250">
        <v>3744.2065206000002</v>
      </c>
      <c r="F250">
        <v>1371.5</v>
      </c>
      <c r="G250">
        <v>43.891508261357998</v>
      </c>
      <c r="H250">
        <f>(Table2[[#This Row],[1Y Return vs Nifty]]-AVERAGE(Table2[1Y Return vs Nifty]))/_xlfn.STDEV.P(Table2[1Y Return vs Nifty])</f>
        <v>-4.2419069740500727E-2</v>
      </c>
      <c r="I250">
        <v>-3.0459948432117199</v>
      </c>
      <c r="J250">
        <f>(Table2[[#This Row],[1M Return vs Nifty]]-AVERAGE(Table2[1M Return vs Nifty]))/_xlfn.STDEV.P(Table2[1M Return vs Nifty])</f>
        <v>-0.62768231158912002</v>
      </c>
      <c r="K250">
        <v>17.085808492612198</v>
      </c>
      <c r="L250">
        <f>(Table2[[#This Row],[6M Return vs Nifty]]-AVERAGE(Table2[6M Return vs Nifty]))/_xlfn.STDEV.P(Table2[6M Return vs Nifty])</f>
        <v>0.1701776170635845</v>
      </c>
      <c r="M250">
        <v>-0.99321460769026204</v>
      </c>
      <c r="N250">
        <f>(Table2[[#This Row],[1W Return vs Nifty]]-AVERAGE(Table2[1W Return vs Nifty]))/_xlfn.STDEV.P(Table2[1W Return vs Nifty])</f>
        <v>-0.57625189689626233</v>
      </c>
      <c r="O250">
        <v>1357.12</v>
      </c>
      <c r="P250">
        <v>1324.3546140026399</v>
      </c>
      <c r="Q250">
        <v>1150.06572919978</v>
      </c>
      <c r="R250">
        <v>59.181015070392903</v>
      </c>
      <c r="S250" s="2">
        <f>(Table2[[#This Row],[Close Price]]-Table2[[#This Row],[20D EMA]])/Table2[[#This Row],[20D EMA]]</f>
        <v>1.0595967932091568E-2</v>
      </c>
      <c r="T250" s="2">
        <f>(Table2[[#This Row],[Close Price]]-Table2[[#This Row],[50D EMA]])/Table2[[#This Row],[50D EMA]]</f>
        <v>3.5598762973967434E-2</v>
      </c>
      <c r="U250" s="2">
        <f>(Table2[[#This Row],[Close Price]]-Table2[[#This Row],[200D EMA]])/Table2[[#This Row],[200D EMA]]</f>
        <v>0.19254053501298121</v>
      </c>
      <c r="V250">
        <v>1.7709906424272199</v>
      </c>
      <c r="W250">
        <v>1356</v>
      </c>
      <c r="X250">
        <v>1372.5</v>
      </c>
      <c r="Y250">
        <v>1366.6</v>
      </c>
      <c r="Z250">
        <v>1378.85</v>
      </c>
      <c r="AA250">
        <v>1364.85</v>
      </c>
      <c r="AB250">
        <v>1415</v>
      </c>
      <c r="AC250" s="2">
        <f>(Table2[[#This Row],[Close Price]]/Table2[[#This Row],[Day Low]])-1</f>
        <v>1.1430678466076705E-2</v>
      </c>
      <c r="AD250" s="2">
        <f>(Table2[[#This Row],[Day High]]/Table2[[#This Row],[Close Price]])-1</f>
        <v>7.2912869121410928E-4</v>
      </c>
      <c r="AE250" s="2">
        <f>(Table2[[#This Row],[Close Price]]/Table2[[#This Row],[Current Week Low]])-1</f>
        <v>3.5855407580858145E-3</v>
      </c>
      <c r="AF250" s="2">
        <f>(Table2[[#This Row],[Current Week High]]/Table2[[#This Row],[Close Price]])-1</f>
        <v>5.3590958804228261E-3</v>
      </c>
      <c r="AG250" s="2">
        <f>(Table2[[#This Row],[Close Price]]/Table2[[#This Row],[Current Month Low]])-1</f>
        <v>4.8723302927062839E-3</v>
      </c>
      <c r="AH250" s="2">
        <f>(Table2[[#This Row],[Current Month High]]/Table2[[#This Row],[Close Price]])-1</f>
        <v>3.171709806780898E-2</v>
      </c>
      <c r="AI250">
        <v>3.17170980678089</v>
      </c>
      <c r="AJ250">
        <v>80.924741112063799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-0.01</v>
      </c>
      <c r="AM250" t="s">
        <v>10475</v>
      </c>
      <c r="AN250">
        <v>1.54</v>
      </c>
      <c r="AO250" t="s">
        <v>10474</v>
      </c>
      <c r="AP250">
        <v>6.7295788616796998E-2</v>
      </c>
      <c r="AQ250">
        <f>(Table2[[#This Row],[Sharpe Ratio]]-AVERAGE(Table2[Sharpe Ratio]))/_xlfn.STDEV.P(Table2[Sharpe Ratio])</f>
        <v>0.14451227956517135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-0.93166338159712725</v>
      </c>
      <c r="AS250">
        <f>_xlfn.RANK.AVG(Table2[[#This Row],[1Y Return vs Nifty Z-Score]],Table2[1Y Return vs Nifty Z-Score])</f>
        <v>281</v>
      </c>
      <c r="AT250">
        <f>_xlfn.RANK.AVG(Table2[[#This Row],[6M Return vs Nifty Z-Score]],Table2[6M Return vs Nifty Z-Score])</f>
        <v>249</v>
      </c>
      <c r="AU250">
        <f>_xlfn.RANK.AVG(Table2[[#This Row],[Sharpe Ratio Z-Score]],Table2[Sharpe Ratio Z-Score])</f>
        <v>290</v>
      </c>
      <c r="AV250">
        <f>(Table2[[#This Row],[Rank 1Y]]+Table2[[#This Row],[Rank 6M]]+Table2[[#This Row],[Rank Sharpe]])/3</f>
        <v>273.33333333333331</v>
      </c>
    </row>
    <row r="251" spans="1:48" x14ac:dyDescent="0.3">
      <c r="A251" t="s">
        <v>1230</v>
      </c>
      <c r="B251" t="s">
        <v>1231</v>
      </c>
      <c r="C251" t="s">
        <v>10429</v>
      </c>
      <c r="D251" t="s">
        <v>95</v>
      </c>
      <c r="E251">
        <v>8996.9899324500002</v>
      </c>
      <c r="F251">
        <v>584.29999999999995</v>
      </c>
      <c r="G251">
        <v>166.019514879746</v>
      </c>
      <c r="H251">
        <f>(Table2[[#This Row],[1Y Return vs Nifty]]-AVERAGE(Table2[1Y Return vs Nifty]))/_xlfn.STDEV.P(Table2[1Y Return vs Nifty])</f>
        <v>1.3550838713097741</v>
      </c>
      <c r="I251">
        <v>-5.3174856300379396</v>
      </c>
      <c r="J251">
        <f>(Table2[[#This Row],[1M Return vs Nifty]]-AVERAGE(Table2[1M Return vs Nifty]))/_xlfn.STDEV.P(Table2[1M Return vs Nifty])</f>
        <v>-0.81961535960843312</v>
      </c>
      <c r="K251">
        <v>17.943958684143499</v>
      </c>
      <c r="L251">
        <f>(Table2[[#This Row],[6M Return vs Nifty]]-AVERAGE(Table2[6M Return vs Nifty]))/_xlfn.STDEV.P(Table2[6M Return vs Nifty])</f>
        <v>0.19432444833908183</v>
      </c>
      <c r="M251">
        <v>-0.245718296344689</v>
      </c>
      <c r="N251">
        <f>(Table2[[#This Row],[1W Return vs Nifty]]-AVERAGE(Table2[1W Return vs Nifty]))/_xlfn.STDEV.P(Table2[1W Return vs Nifty])</f>
        <v>-0.43920886014728605</v>
      </c>
      <c r="O251">
        <v>558.97</v>
      </c>
      <c r="P251">
        <v>532.98835292057697</v>
      </c>
      <c r="Q251">
        <v>427.43015103798598</v>
      </c>
      <c r="R251">
        <v>47.414305839094602</v>
      </c>
      <c r="S251" s="2">
        <f>(Table2[[#This Row],[Close Price]]-Table2[[#This Row],[20D EMA]])/Table2[[#This Row],[20D EMA]]</f>
        <v>4.5315490992360818E-2</v>
      </c>
      <c r="T251" s="2">
        <f>(Table2[[#This Row],[Close Price]]-Table2[[#This Row],[50D EMA]])/Table2[[#This Row],[50D EMA]]</f>
        <v>9.6271610436239996E-2</v>
      </c>
      <c r="U251" s="2">
        <f>(Table2[[#This Row],[Close Price]]-Table2[[#This Row],[200D EMA]])/Table2[[#This Row],[200D EMA]]</f>
        <v>0.36700698016053823</v>
      </c>
      <c r="V251">
        <v>0.69758602505243705</v>
      </c>
      <c r="W251">
        <v>573.04999999999995</v>
      </c>
      <c r="X251">
        <v>593.4</v>
      </c>
      <c r="Y251">
        <v>550</v>
      </c>
      <c r="Z251">
        <v>592.4</v>
      </c>
      <c r="AA251">
        <v>542.75</v>
      </c>
      <c r="AB251">
        <v>592.4</v>
      </c>
      <c r="AC251" s="2">
        <f>(Table2[[#This Row],[Close Price]]/Table2[[#This Row],[Day Low]])-1</f>
        <v>1.9631794782305256E-2</v>
      </c>
      <c r="AD251" s="2">
        <f>(Table2[[#This Row],[Day High]]/Table2[[#This Row],[Close Price]])-1</f>
        <v>1.5574191340065102E-2</v>
      </c>
      <c r="AE251" s="2">
        <f>(Table2[[#This Row],[Close Price]]/Table2[[#This Row],[Current Week Low]])-1</f>
        <v>6.2363636363636177E-2</v>
      </c>
      <c r="AF251" s="2">
        <f>(Table2[[#This Row],[Current Week High]]/Table2[[#This Row],[Close Price]])-1</f>
        <v>1.3862741742255658E-2</v>
      </c>
      <c r="AG251" s="2">
        <f>(Table2[[#This Row],[Close Price]]/Table2[[#This Row],[Current Month Low]])-1</f>
        <v>7.6554583141409394E-2</v>
      </c>
      <c r="AH251" s="2">
        <f>(Table2[[#This Row],[Current Month High]]/Table2[[#This Row],[Close Price]])-1</f>
        <v>1.3862741742255658E-2</v>
      </c>
      <c r="AI251">
        <v>8.6428204689371793</v>
      </c>
      <c r="AJ251">
        <v>197.59348075208999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0.12</v>
      </c>
      <c r="AM251" t="s">
        <v>10474</v>
      </c>
      <c r="AN251">
        <v>-3.56</v>
      </c>
      <c r="AO251" t="s">
        <v>10475</v>
      </c>
      <c r="AQ251">
        <f>(Table2[[#This Row],[Sharpe Ratio]]-AVERAGE(Table2[Sharpe Ratio]))/_xlfn.STDEV.P(Table2[Sharpe Ratio])</f>
        <v>-0.61420022642052829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-0.32361612652739147</v>
      </c>
      <c r="AS251">
        <f>_xlfn.RANK.AVG(Table2[[#This Row],[1Y Return vs Nifty Z-Score]],Table2[1Y Return vs Nifty Z-Score])</f>
        <v>60</v>
      </c>
      <c r="AT251">
        <f>_xlfn.RANK.AVG(Table2[[#This Row],[6M Return vs Nifty Z-Score]],Table2[6M Return vs Nifty Z-Score])</f>
        <v>241</v>
      </c>
      <c r="AU251">
        <f>_xlfn.RANK.AVG(Table2[[#This Row],[Sharpe Ratio Z-Score]],Table2[Sharpe Ratio Z-Score])</f>
        <v>519.5</v>
      </c>
      <c r="AV251">
        <f>(Table2[[#This Row],[Rank 1Y]]+Table2[[#This Row],[Rank 6M]]+Table2[[#This Row],[Rank Sharpe]])/3</f>
        <v>273.5</v>
      </c>
    </row>
    <row r="252" spans="1:48" x14ac:dyDescent="0.3">
      <c r="A252" t="s">
        <v>1309</v>
      </c>
      <c r="B252" t="s">
        <v>1310</v>
      </c>
      <c r="C252" t="s">
        <v>10441</v>
      </c>
      <c r="D252" t="s">
        <v>297</v>
      </c>
      <c r="E252">
        <v>8334.2431106549993</v>
      </c>
      <c r="F252">
        <v>512.04999999999995</v>
      </c>
      <c r="G252">
        <v>11.2064260268917</v>
      </c>
      <c r="H252">
        <f>(Table2[[#This Row],[1Y Return vs Nifty]]-AVERAGE(Table2[1Y Return vs Nifty]))/_xlfn.STDEV.P(Table2[1Y Return vs Nifty])</f>
        <v>-0.41643236788483795</v>
      </c>
      <c r="I252">
        <v>5.5053693995478401</v>
      </c>
      <c r="J252">
        <f>(Table2[[#This Row],[1M Return vs Nifty]]-AVERAGE(Table2[1M Return vs Nifty]))/_xlfn.STDEV.P(Table2[1M Return vs Nifty])</f>
        <v>9.4878137854505551E-2</v>
      </c>
      <c r="K252">
        <v>21.9706135983023</v>
      </c>
      <c r="L252">
        <f>(Table2[[#This Row],[6M Return vs Nifty]]-AVERAGE(Table2[6M Return vs Nifty]))/_xlfn.STDEV.P(Table2[6M Return vs Nifty])</f>
        <v>0.30762740832950469</v>
      </c>
      <c r="M252">
        <v>0.42271876977775302</v>
      </c>
      <c r="N252">
        <f>(Table2[[#This Row],[1W Return vs Nifty]]-AVERAGE(Table2[1W Return vs Nifty]))/_xlfn.STDEV.P(Table2[1W Return vs Nifty])</f>
        <v>-0.31666023478738631</v>
      </c>
      <c r="O252">
        <v>487.68</v>
      </c>
      <c r="P252">
        <v>457.79678946075597</v>
      </c>
      <c r="Q252">
        <v>404.04677803193499</v>
      </c>
      <c r="R252">
        <v>67.314507706706294</v>
      </c>
      <c r="S252" s="2">
        <f>(Table2[[#This Row],[Close Price]]-Table2[[#This Row],[20D EMA]])/Table2[[#This Row],[20D EMA]]</f>
        <v>4.9971292650918528E-2</v>
      </c>
      <c r="T252" s="2">
        <f>(Table2[[#This Row],[Close Price]]-Table2[[#This Row],[50D EMA]])/Table2[[#This Row],[50D EMA]]</f>
        <v>0.11850937312852161</v>
      </c>
      <c r="U252" s="2">
        <f>(Table2[[#This Row],[Close Price]]-Table2[[#This Row],[200D EMA]])/Table2[[#This Row],[200D EMA]]</f>
        <v>0.2673037574860419</v>
      </c>
      <c r="V252">
        <v>0.86547448957461803</v>
      </c>
      <c r="W252">
        <v>507.05</v>
      </c>
      <c r="X252">
        <v>516.95000000000005</v>
      </c>
      <c r="Y252">
        <v>501.1</v>
      </c>
      <c r="Z252">
        <v>523.29999999999995</v>
      </c>
      <c r="AA252">
        <v>498</v>
      </c>
      <c r="AB252">
        <v>524</v>
      </c>
      <c r="AC252" s="2">
        <f>(Table2[[#This Row],[Close Price]]/Table2[[#This Row],[Day Low]])-1</f>
        <v>9.8609604575483623E-3</v>
      </c>
      <c r="AD252" s="2">
        <f>(Table2[[#This Row],[Day High]]/Table2[[#This Row],[Close Price]])-1</f>
        <v>9.569377990430894E-3</v>
      </c>
      <c r="AE252" s="2">
        <f>(Table2[[#This Row],[Close Price]]/Table2[[#This Row],[Current Week Low]])-1</f>
        <v>2.1851925763320512E-2</v>
      </c>
      <c r="AF252" s="2">
        <f>(Table2[[#This Row],[Current Week High]]/Table2[[#This Row],[Close Price]])-1</f>
        <v>2.1970510692315148E-2</v>
      </c>
      <c r="AG252" s="2">
        <f>(Table2[[#This Row],[Close Price]]/Table2[[#This Row],[Current Month Low]])-1</f>
        <v>2.8212851405622352E-2</v>
      </c>
      <c r="AH252" s="2">
        <f>(Table2[[#This Row],[Current Month High]]/Table2[[#This Row],[Close Price]])-1</f>
        <v>2.3337564690948165E-2</v>
      </c>
      <c r="AI252">
        <v>2.3337564690948098</v>
      </c>
      <c r="AJ252">
        <v>50.029299736302299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0.19</v>
      </c>
      <c r="AM252" t="s">
        <v>10474</v>
      </c>
      <c r="AN252">
        <v>11.24</v>
      </c>
      <c r="AO252" t="s">
        <v>10474</v>
      </c>
      <c r="AP252">
        <v>0.118096934809162</v>
      </c>
      <c r="AQ252">
        <f>(Table2[[#This Row],[Sharpe Ratio]]-AVERAGE(Table2[Sharpe Ratio]))/_xlfn.STDEV.P(Table2[Sharpe Ratio])</f>
        <v>0.71725933739420622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0.38667228090599221</v>
      </c>
      <c r="AS252">
        <f>_xlfn.RANK.AVG(Table2[[#This Row],[1Y Return vs Nifty Z-Score]],Table2[1Y Return vs Nifty Z-Score])</f>
        <v>445</v>
      </c>
      <c r="AT252">
        <f>_xlfn.RANK.AVG(Table2[[#This Row],[6M Return vs Nifty Z-Score]],Table2[6M Return vs Nifty Z-Score])</f>
        <v>209</v>
      </c>
      <c r="AU252">
        <f>_xlfn.RANK.AVG(Table2[[#This Row],[Sharpe Ratio Z-Score]],Table2[Sharpe Ratio Z-Score])</f>
        <v>172</v>
      </c>
      <c r="AV252">
        <f>(Table2[[#This Row],[Rank 1Y]]+Table2[[#This Row],[Rank 6M]]+Table2[[#This Row],[Rank Sharpe]])/3</f>
        <v>275.33333333333331</v>
      </c>
    </row>
    <row r="253" spans="1:48" x14ac:dyDescent="0.3">
      <c r="A253" t="s">
        <v>456</v>
      </c>
      <c r="B253" t="s">
        <v>457</v>
      </c>
      <c r="C253" t="s">
        <v>10443</v>
      </c>
      <c r="D253" t="s">
        <v>333</v>
      </c>
      <c r="E253">
        <v>48297.591074099997</v>
      </c>
      <c r="F253">
        <v>1459.65</v>
      </c>
      <c r="G253">
        <v>65.782790822529705</v>
      </c>
      <c r="H253">
        <f>(Table2[[#This Row],[1Y Return vs Nifty]]-AVERAGE(Table2[1Y Return vs Nifty]))/_xlfn.STDEV.P(Table2[1Y Return vs Nifty])</f>
        <v>0.20808147153332898</v>
      </c>
      <c r="I253">
        <v>-4.9078828647293804</v>
      </c>
      <c r="J253">
        <f>(Table2[[#This Row],[1M Return vs Nifty]]-AVERAGE(Table2[1M Return vs Nifty]))/_xlfn.STDEV.P(Table2[1M Return vs Nifty])</f>
        <v>-0.78500535472584421</v>
      </c>
      <c r="K253">
        <v>34.332659079300498</v>
      </c>
      <c r="L253">
        <f>(Table2[[#This Row],[6M Return vs Nifty]]-AVERAGE(Table2[6M Return vs Nifty]))/_xlfn.STDEV.P(Table2[6M Return vs Nifty])</f>
        <v>0.65547354225278742</v>
      </c>
      <c r="M253">
        <v>-2.4403650587980499</v>
      </c>
      <c r="N253">
        <f>(Table2[[#This Row],[1W Return vs Nifty]]-AVERAGE(Table2[1W Return vs Nifty]))/_xlfn.STDEV.P(Table2[1W Return vs Nifty])</f>
        <v>-0.84156677463186125</v>
      </c>
      <c r="O253">
        <v>1457.74</v>
      </c>
      <c r="P253">
        <v>1396.7392763719999</v>
      </c>
      <c r="Q253">
        <v>1161.58479693447</v>
      </c>
      <c r="R253">
        <v>48.254182266422802</v>
      </c>
      <c r="S253" s="2">
        <f>(Table2[[#This Row],[Close Price]]-Table2[[#This Row],[20D EMA]])/Table2[[#This Row],[20D EMA]]</f>
        <v>1.310247369215417E-3</v>
      </c>
      <c r="T253" s="2">
        <f>(Table2[[#This Row],[Close Price]]-Table2[[#This Row],[50D EMA]])/Table2[[#This Row],[50D EMA]]</f>
        <v>4.5041135945864848E-2</v>
      </c>
      <c r="U253" s="2">
        <f>(Table2[[#This Row],[Close Price]]-Table2[[#This Row],[200D EMA]])/Table2[[#This Row],[200D EMA]]</f>
        <v>0.25660219025950737</v>
      </c>
      <c r="V253">
        <v>0.58830370233098594</v>
      </c>
      <c r="W253">
        <v>1456</v>
      </c>
      <c r="X253">
        <v>1481.6</v>
      </c>
      <c r="Y253">
        <v>1439.05</v>
      </c>
      <c r="Z253">
        <v>1479</v>
      </c>
      <c r="AA253">
        <v>1416.5</v>
      </c>
      <c r="AB253">
        <v>1488.85</v>
      </c>
      <c r="AC253" s="2">
        <f>(Table2[[#This Row],[Close Price]]/Table2[[#This Row],[Day Low]])-1</f>
        <v>2.5068681318682895E-3</v>
      </c>
      <c r="AD253" s="2">
        <f>(Table2[[#This Row],[Day High]]/Table2[[#This Row],[Close Price]])-1</f>
        <v>1.5037851539752456E-2</v>
      </c>
      <c r="AE253" s="2">
        <f>(Table2[[#This Row],[Close Price]]/Table2[[#This Row],[Current Week Low]])-1</f>
        <v>1.4314999478822976E-2</v>
      </c>
      <c r="AF253" s="2">
        <f>(Table2[[#This Row],[Current Week High]]/Table2[[#This Row],[Close Price]])-1</f>
        <v>1.3256602610214774E-2</v>
      </c>
      <c r="AG253" s="2">
        <f>(Table2[[#This Row],[Close Price]]/Table2[[#This Row],[Current Month Low]])-1</f>
        <v>3.046240734204031E-2</v>
      </c>
      <c r="AH253" s="2">
        <f>(Table2[[#This Row],[Current Month High]]/Table2[[#This Row],[Close Price]])-1</f>
        <v>2.0004795670194753E-2</v>
      </c>
      <c r="AI253">
        <v>6.87493577227416</v>
      </c>
      <c r="AJ253">
        <v>95.926174496644293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0.01</v>
      </c>
      <c r="AM253" t="s">
        <v>10474</v>
      </c>
      <c r="AN253">
        <v>-1.64</v>
      </c>
      <c r="AO253" t="s">
        <v>10475</v>
      </c>
      <c r="AP253">
        <v>6.2547059454999996E-3</v>
      </c>
      <c r="AQ253">
        <f>(Table2[[#This Row],[Sharpe Ratio]]-AVERAGE(Table2[Sharpe Ratio]))/_xlfn.STDEV.P(Table2[Sharpe Ratio])</f>
        <v>-0.54368283269272111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-1.3066999482643102</v>
      </c>
      <c r="AS253">
        <f>_xlfn.RANK.AVG(Table2[[#This Row],[1Y Return vs Nifty Z-Score]],Table2[1Y Return vs Nifty Z-Score])</f>
        <v>215</v>
      </c>
      <c r="AT253">
        <f>_xlfn.RANK.AVG(Table2[[#This Row],[6M Return vs Nifty Z-Score]],Table2[6M Return vs Nifty Z-Score])</f>
        <v>130</v>
      </c>
      <c r="AU253">
        <f>_xlfn.RANK.AVG(Table2[[#This Row],[Sharpe Ratio Z-Score]],Table2[Sharpe Ratio Z-Score])</f>
        <v>482</v>
      </c>
      <c r="AV253">
        <f>(Table2[[#This Row],[Rank 1Y]]+Table2[[#This Row],[Rank 6M]]+Table2[[#This Row],[Rank Sharpe]])/3</f>
        <v>275.66666666666669</v>
      </c>
    </row>
    <row r="254" spans="1:48" x14ac:dyDescent="0.3">
      <c r="A254" t="s">
        <v>1942</v>
      </c>
      <c r="B254" t="s">
        <v>1943</v>
      </c>
      <c r="C254" t="s">
        <v>10445</v>
      </c>
      <c r="D254" t="s">
        <v>242</v>
      </c>
      <c r="E254">
        <v>3305.6004542000001</v>
      </c>
      <c r="F254">
        <v>322.85000000000002</v>
      </c>
      <c r="G254">
        <v>33.431572519441502</v>
      </c>
      <c r="H254">
        <f>(Table2[[#This Row],[1Y Return vs Nifty]]-AVERAGE(Table2[1Y Return vs Nifty]))/_xlfn.STDEV.P(Table2[1Y Return vs Nifty])</f>
        <v>-0.1621114430730258</v>
      </c>
      <c r="I254">
        <v>13.540030981257701</v>
      </c>
      <c r="J254">
        <f>(Table2[[#This Row],[1M Return vs Nifty]]-AVERAGE(Table2[1M Return vs Nifty]))/_xlfn.STDEV.P(Table2[1M Return vs Nifty])</f>
        <v>0.77377901481378697</v>
      </c>
      <c r="K254">
        <v>28.068179496962099</v>
      </c>
      <c r="L254">
        <f>(Table2[[#This Row],[6M Return vs Nifty]]-AVERAGE(Table2[6M Return vs Nifty]))/_xlfn.STDEV.P(Table2[6M Return vs Nifty])</f>
        <v>0.47920214710970793</v>
      </c>
      <c r="M254">
        <v>5.5464930051753401</v>
      </c>
      <c r="N254">
        <f>(Table2[[#This Row],[1W Return vs Nifty]]-AVERAGE(Table2[1W Return vs Nifty]))/_xlfn.STDEV.P(Table2[1W Return vs Nifty])</f>
        <v>0.6227124018093807</v>
      </c>
      <c r="O254">
        <v>302.64999999999998</v>
      </c>
      <c r="P254">
        <v>284.58241917173098</v>
      </c>
      <c r="Q254">
        <v>248.124600671857</v>
      </c>
      <c r="R254">
        <v>69.915533841647203</v>
      </c>
      <c r="S254" s="2">
        <f>(Table2[[#This Row],[Close Price]]-Table2[[#This Row],[20D EMA]])/Table2[[#This Row],[20D EMA]]</f>
        <v>6.6743763423096139E-2</v>
      </c>
      <c r="T254" s="2">
        <f>(Table2[[#This Row],[Close Price]]-Table2[[#This Row],[50D EMA]])/Table2[[#This Row],[50D EMA]]</f>
        <v>0.13446923720602894</v>
      </c>
      <c r="U254" s="2">
        <f>(Table2[[#This Row],[Close Price]]-Table2[[#This Row],[200D EMA]])/Table2[[#This Row],[200D EMA]]</f>
        <v>0.3011607842422962</v>
      </c>
      <c r="V254">
        <v>0.70757268162245701</v>
      </c>
      <c r="W254">
        <v>317</v>
      </c>
      <c r="X254">
        <v>328.35</v>
      </c>
      <c r="Y254">
        <v>311.85000000000002</v>
      </c>
      <c r="Z254">
        <v>332.95</v>
      </c>
      <c r="AA254">
        <v>298.05</v>
      </c>
      <c r="AB254">
        <v>332.95</v>
      </c>
      <c r="AC254" s="2">
        <f>(Table2[[#This Row],[Close Price]]/Table2[[#This Row],[Day Low]])-1</f>
        <v>1.8454258675078883E-2</v>
      </c>
      <c r="AD254" s="2">
        <f>(Table2[[#This Row],[Day High]]/Table2[[#This Row],[Close Price]])-1</f>
        <v>1.7035775127768327E-2</v>
      </c>
      <c r="AE254" s="2">
        <f>(Table2[[#This Row],[Close Price]]/Table2[[#This Row],[Current Week Low]])-1</f>
        <v>3.5273368606701938E-2</v>
      </c>
      <c r="AF254" s="2">
        <f>(Table2[[#This Row],[Current Week High]]/Table2[[#This Row],[Close Price]])-1</f>
        <v>3.1283877961901796E-2</v>
      </c>
      <c r="AG254" s="2">
        <f>(Table2[[#This Row],[Close Price]]/Table2[[#This Row],[Current Month Low]])-1</f>
        <v>8.3207515517530695E-2</v>
      </c>
      <c r="AH254" s="2">
        <f>(Table2[[#This Row],[Current Month High]]/Table2[[#This Row],[Close Price]])-1</f>
        <v>3.1283877961901796E-2</v>
      </c>
      <c r="AI254">
        <v>3.1283877961901698</v>
      </c>
      <c r="AJ254">
        <v>74.702380952380906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10474</v>
      </c>
      <c r="AN254">
        <v>-1.21</v>
      </c>
      <c r="AO254" t="s">
        <v>10475</v>
      </c>
      <c r="AP254">
        <v>5.4848022926356002E-2</v>
      </c>
      <c r="AQ254">
        <f>(Table2[[#This Row],[Sharpe Ratio]]-AVERAGE(Table2[Sharpe Ratio]))/_xlfn.STDEV.P(Table2[Sharpe Ratio])</f>
        <v>4.1725094987869289E-3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1.7177546301586366</v>
      </c>
      <c r="AS254">
        <f>_xlfn.RANK.AVG(Table2[[#This Row],[1Y Return vs Nifty Z-Score]],Table2[1Y Return vs Nifty Z-Score])</f>
        <v>328</v>
      </c>
      <c r="AT254">
        <f>_xlfn.RANK.AVG(Table2[[#This Row],[6M Return vs Nifty Z-Score]],Table2[6M Return vs Nifty Z-Score])</f>
        <v>162</v>
      </c>
      <c r="AU254">
        <f>_xlfn.RANK.AVG(Table2[[#This Row],[Sharpe Ratio Z-Score]],Table2[Sharpe Ratio Z-Score])</f>
        <v>338</v>
      </c>
      <c r="AV254">
        <f>(Table2[[#This Row],[Rank 1Y]]+Table2[[#This Row],[Rank 6M]]+Table2[[#This Row],[Rank Sharpe]])/3</f>
        <v>276</v>
      </c>
    </row>
    <row r="255" spans="1:48" x14ac:dyDescent="0.3">
      <c r="A255" t="s">
        <v>30</v>
      </c>
      <c r="B255" t="s">
        <v>31</v>
      </c>
      <c r="C255" t="s">
        <v>10431</v>
      </c>
      <c r="D255" t="s">
        <v>32</v>
      </c>
      <c r="E255">
        <v>764169.89684874995</v>
      </c>
      <c r="F255">
        <v>856.25</v>
      </c>
      <c r="G255">
        <v>18.6217033359254</v>
      </c>
      <c r="H255">
        <f>(Table2[[#This Row],[1Y Return vs Nifty]]-AVERAGE(Table2[1Y Return vs Nifty]))/_xlfn.STDEV.P(Table2[1Y Return vs Nifty])</f>
        <v>-0.33157982558093618</v>
      </c>
      <c r="I255">
        <v>-1.9533230941597</v>
      </c>
      <c r="J255">
        <f>(Table2[[#This Row],[1M Return vs Nifty]]-AVERAGE(Table2[1M Return vs Nifty]))/_xlfn.STDEV.P(Table2[1M Return vs Nifty])</f>
        <v>-0.53535536027747777</v>
      </c>
      <c r="K255">
        <v>23.463709602984</v>
      </c>
      <c r="L255">
        <f>(Table2[[#This Row],[6M Return vs Nifty]]-AVERAGE(Table2[6M Return vs Nifty]))/_xlfn.STDEV.P(Table2[6M Return vs Nifty])</f>
        <v>0.34964049375320366</v>
      </c>
      <c r="M255">
        <v>0.36263802156378999</v>
      </c>
      <c r="N255">
        <f>(Table2[[#This Row],[1W Return vs Nifty]]-AVERAGE(Table2[1W Return vs Nifty]))/_xlfn.STDEV.P(Table2[1W Return vs Nifty])</f>
        <v>-0.32767520310284287</v>
      </c>
      <c r="O255">
        <v>840.75</v>
      </c>
      <c r="P255">
        <v>822.91778214453996</v>
      </c>
      <c r="Q255">
        <v>727.21651175953002</v>
      </c>
      <c r="R255">
        <v>60.788843905279599</v>
      </c>
      <c r="S255" s="2">
        <f>(Table2[[#This Row],[Close Price]]-Table2[[#This Row],[20D EMA]])/Table2[[#This Row],[20D EMA]]</f>
        <v>1.8435920309247695E-2</v>
      </c>
      <c r="T255" s="2">
        <f>(Table2[[#This Row],[Close Price]]-Table2[[#This Row],[50D EMA]])/Table2[[#This Row],[50D EMA]]</f>
        <v>4.05049186913857E-2</v>
      </c>
      <c r="U255" s="2">
        <f>(Table2[[#This Row],[Close Price]]-Table2[[#This Row],[200D EMA]])/Table2[[#This Row],[200D EMA]]</f>
        <v>0.1774347613866305</v>
      </c>
      <c r="V255">
        <v>0.84404276663100197</v>
      </c>
      <c r="W255">
        <v>856</v>
      </c>
      <c r="X255">
        <v>869.95</v>
      </c>
      <c r="Y255">
        <v>853.5</v>
      </c>
      <c r="Z255">
        <v>865</v>
      </c>
      <c r="AA255">
        <v>823.15</v>
      </c>
      <c r="AB255">
        <v>865</v>
      </c>
      <c r="AC255" s="2">
        <f>(Table2[[#This Row],[Close Price]]/Table2[[#This Row],[Day Low]])-1</f>
        <v>2.9205607476634476E-4</v>
      </c>
      <c r="AD255" s="2">
        <f>(Table2[[#This Row],[Day High]]/Table2[[#This Row],[Close Price]])-1</f>
        <v>1.6000000000000014E-2</v>
      </c>
      <c r="AE255" s="2">
        <f>(Table2[[#This Row],[Close Price]]/Table2[[#This Row],[Current Week Low]])-1</f>
        <v>3.222026947861778E-3</v>
      </c>
      <c r="AF255" s="2">
        <f>(Table2[[#This Row],[Current Week High]]/Table2[[#This Row],[Close Price]])-1</f>
        <v>1.0218978102189746E-2</v>
      </c>
      <c r="AG255" s="2">
        <f>(Table2[[#This Row],[Close Price]]/Table2[[#This Row],[Current Month Low]])-1</f>
        <v>4.0211383101500298E-2</v>
      </c>
      <c r="AH255" s="2">
        <f>(Table2[[#This Row],[Current Month High]]/Table2[[#This Row],[Close Price]])-1</f>
        <v>1.0218978102189746E-2</v>
      </c>
      <c r="AI255">
        <v>6.5109489051094798</v>
      </c>
      <c r="AJ255">
        <v>57.630706921943997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0.03</v>
      </c>
      <c r="AM255" t="s">
        <v>10474</v>
      </c>
      <c r="AN255">
        <v>1.48</v>
      </c>
      <c r="AO255" t="s">
        <v>10474</v>
      </c>
      <c r="AP255">
        <v>8.3287441281553007E-2</v>
      </c>
      <c r="AQ255">
        <f>(Table2[[#This Row],[Sharpe Ratio]]-AVERAGE(Table2[Sharpe Ratio]))/_xlfn.STDEV.P(Table2[Sharpe Ratio])</f>
        <v>0.32480687329107821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-0.52016302191697494</v>
      </c>
      <c r="AS255">
        <f>_xlfn.RANK.AVG(Table2[[#This Row],[1Y Return vs Nifty Z-Score]],Table2[1Y Return vs Nifty Z-Score])</f>
        <v>400</v>
      </c>
      <c r="AT255">
        <f>_xlfn.RANK.AVG(Table2[[#This Row],[6M Return vs Nifty Z-Score]],Table2[6M Return vs Nifty Z-Score])</f>
        <v>193</v>
      </c>
      <c r="AU255">
        <f>_xlfn.RANK.AVG(Table2[[#This Row],[Sharpe Ratio Z-Score]],Table2[Sharpe Ratio Z-Score])</f>
        <v>240</v>
      </c>
      <c r="AV255">
        <f>(Table2[[#This Row],[Rank 1Y]]+Table2[[#This Row],[Rank 6M]]+Table2[[#This Row],[Rank Sharpe]])/3</f>
        <v>277.66666666666669</v>
      </c>
    </row>
    <row r="256" spans="1:48" x14ac:dyDescent="0.3">
      <c r="A256" t="s">
        <v>1784</v>
      </c>
      <c r="B256" t="s">
        <v>1785</v>
      </c>
      <c r="C256" t="s">
        <v>10429</v>
      </c>
      <c r="D256" t="s">
        <v>242</v>
      </c>
      <c r="E256">
        <v>4086.3291127000002</v>
      </c>
      <c r="F256">
        <v>2404.4499999999998</v>
      </c>
      <c r="G256">
        <v>103.85462895929</v>
      </c>
      <c r="H256">
        <f>(Table2[[#This Row],[1Y Return vs Nifty]]-AVERAGE(Table2[1Y Return vs Nifty]))/_xlfn.STDEV.P(Table2[1Y Return vs Nifty])</f>
        <v>0.643735071723195</v>
      </c>
      <c r="I256">
        <v>23.338736452313999</v>
      </c>
      <c r="J256">
        <f>(Table2[[#This Row],[1M Return vs Nifty]]-AVERAGE(Table2[1M Return vs Nifty]))/_xlfn.STDEV.P(Table2[1M Return vs Nifty])</f>
        <v>1.6017354470435239</v>
      </c>
      <c r="K256">
        <v>61.922548437653198</v>
      </c>
      <c r="L256">
        <f>(Table2[[#This Row],[6M Return vs Nifty]]-AVERAGE(Table2[6M Return vs Nifty]))/_xlfn.STDEV.P(Table2[6M Return vs Nifty])</f>
        <v>1.4318043172386736</v>
      </c>
      <c r="M256">
        <v>0.53201272439377001</v>
      </c>
      <c r="N256">
        <f>(Table2[[#This Row],[1W Return vs Nifty]]-AVERAGE(Table2[1W Return vs Nifty]))/_xlfn.STDEV.P(Table2[1W Return vs Nifty])</f>
        <v>-0.29662271057282291</v>
      </c>
      <c r="O256">
        <v>2166.39</v>
      </c>
      <c r="P256">
        <v>1972.5057776850001</v>
      </c>
      <c r="Q256">
        <v>1605.1310996805</v>
      </c>
      <c r="R256">
        <v>83.927386622662894</v>
      </c>
      <c r="S256" s="2">
        <f>(Table2[[#This Row],[Close Price]]-Table2[[#This Row],[20D EMA]])/Table2[[#This Row],[20D EMA]]</f>
        <v>0.10988787799057416</v>
      </c>
      <c r="T256" s="2">
        <f>(Table2[[#This Row],[Close Price]]-Table2[[#This Row],[50D EMA]])/Table2[[#This Row],[50D EMA]]</f>
        <v>0.21898248775825851</v>
      </c>
      <c r="U256" s="2">
        <f>(Table2[[#This Row],[Close Price]]-Table2[[#This Row],[200D EMA]])/Table2[[#This Row],[200D EMA]]</f>
        <v>0.4979773306234011</v>
      </c>
      <c r="V256">
        <v>2.07905314325156</v>
      </c>
      <c r="W256">
        <v>2345.4499999999998</v>
      </c>
      <c r="X256">
        <v>2420.65</v>
      </c>
      <c r="Y256">
        <v>2304</v>
      </c>
      <c r="Z256">
        <v>2471</v>
      </c>
      <c r="AA256">
        <v>2301.1</v>
      </c>
      <c r="AB256">
        <v>2471</v>
      </c>
      <c r="AC256" s="2">
        <f>(Table2[[#This Row],[Close Price]]/Table2[[#This Row],[Day Low]])-1</f>
        <v>2.5155087509859619E-2</v>
      </c>
      <c r="AD256" s="2">
        <f>(Table2[[#This Row],[Day High]]/Table2[[#This Row],[Close Price]])-1</f>
        <v>6.7375075381066463E-3</v>
      </c>
      <c r="AE256" s="2">
        <f>(Table2[[#This Row],[Close Price]]/Table2[[#This Row],[Current Week Low]])-1</f>
        <v>4.3598090277777724E-2</v>
      </c>
      <c r="AF256" s="2">
        <f>(Table2[[#This Row],[Current Week High]]/Table2[[#This Row],[Close Price]])-1</f>
        <v>2.7677847324752092E-2</v>
      </c>
      <c r="AG256" s="2">
        <f>(Table2[[#This Row],[Close Price]]/Table2[[#This Row],[Current Month Low]])-1</f>
        <v>4.4913302333666527E-2</v>
      </c>
      <c r="AH256" s="2">
        <f>(Table2[[#This Row],[Current Month High]]/Table2[[#This Row],[Close Price]])-1</f>
        <v>2.7677847324752092E-2</v>
      </c>
      <c r="AI256">
        <v>2.7677847324751998</v>
      </c>
      <c r="AJ256">
        <v>136.19351669941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0.28999999999999998</v>
      </c>
      <c r="AM256" t="s">
        <v>10474</v>
      </c>
      <c r="AN256">
        <v>24.45</v>
      </c>
      <c r="AO256" t="s">
        <v>10474</v>
      </c>
      <c r="AP256">
        <v>-6.4744528265856E-2</v>
      </c>
      <c r="AQ256">
        <f>(Table2[[#This Row],[Sharpe Ratio]]-AVERAGE(Table2[Sharpe Ratio]))/_xlfn.STDEV.P(Table2[Sharpe Ratio])</f>
        <v>-1.3441490731331831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2.0365030522993863</v>
      </c>
      <c r="AS256">
        <f>_xlfn.RANK.AVG(Table2[[#This Row],[1Y Return vs Nifty Z-Score]],Table2[1Y Return vs Nifty Z-Score])</f>
        <v>121</v>
      </c>
      <c r="AT256">
        <f>_xlfn.RANK.AVG(Table2[[#This Row],[6M Return vs Nifty Z-Score]],Table2[6M Return vs Nifty Z-Score])</f>
        <v>58</v>
      </c>
      <c r="AU256">
        <f>_xlfn.RANK.AVG(Table2[[#This Row],[Sharpe Ratio Z-Score]],Table2[Sharpe Ratio Z-Score])</f>
        <v>660</v>
      </c>
      <c r="AV256">
        <f>(Table2[[#This Row],[Rank 1Y]]+Table2[[#This Row],[Rank 6M]]+Table2[[#This Row],[Rank Sharpe]])/3</f>
        <v>279.66666666666669</v>
      </c>
    </row>
    <row r="257" spans="1:48" x14ac:dyDescent="0.3">
      <c r="A257" t="s">
        <v>1015</v>
      </c>
      <c r="B257" t="s">
        <v>1016</v>
      </c>
      <c r="C257" t="s">
        <v>10430</v>
      </c>
      <c r="D257" t="s">
        <v>297</v>
      </c>
      <c r="E257">
        <v>13036.485464670001</v>
      </c>
      <c r="F257">
        <v>2410.9499999999998</v>
      </c>
      <c r="G257">
        <v>67.281423349945598</v>
      </c>
      <c r="H257">
        <f>(Table2[[#This Row],[1Y Return vs Nifty]]-AVERAGE(Table2[1Y Return vs Nifty]))/_xlfn.STDEV.P(Table2[1Y Return vs Nifty])</f>
        <v>0.22523022735607395</v>
      </c>
      <c r="I257">
        <v>17.388936317316102</v>
      </c>
      <c r="J257">
        <f>(Table2[[#This Row],[1M Return vs Nifty]]-AVERAGE(Table2[1M Return vs Nifty]))/_xlfn.STDEV.P(Table2[1M Return vs Nifty])</f>
        <v>1.0989980898687475</v>
      </c>
      <c r="K257">
        <v>12.112344539869399</v>
      </c>
      <c r="L257">
        <f>(Table2[[#This Row],[6M Return vs Nifty]]-AVERAGE(Table2[6M Return vs Nifty]))/_xlfn.STDEV.P(Table2[6M Return vs Nifty])</f>
        <v>3.0233122373964704E-2</v>
      </c>
      <c r="M257">
        <v>5.0139441075791602</v>
      </c>
      <c r="N257">
        <f>(Table2[[#This Row],[1W Return vs Nifty]]-AVERAGE(Table2[1W Return vs Nifty]))/_xlfn.STDEV.P(Table2[1W Return vs Nifty])</f>
        <v>0.52507697935154352</v>
      </c>
      <c r="O257">
        <v>2265.0300000000002</v>
      </c>
      <c r="P257">
        <v>2117.79159855434</v>
      </c>
      <c r="Q257">
        <v>1913.7806724385</v>
      </c>
      <c r="R257">
        <v>63.047100018267699</v>
      </c>
      <c r="S257" s="2">
        <f>(Table2[[#This Row],[Close Price]]-Table2[[#This Row],[20D EMA]])/Table2[[#This Row],[20D EMA]]</f>
        <v>6.4422987774996179E-2</v>
      </c>
      <c r="T257" s="2">
        <f>(Table2[[#This Row],[Close Price]]-Table2[[#This Row],[50D EMA]])/Table2[[#This Row],[50D EMA]]</f>
        <v>0.13842646351311311</v>
      </c>
      <c r="U257" s="2">
        <f>(Table2[[#This Row],[Close Price]]-Table2[[#This Row],[200D EMA]])/Table2[[#This Row],[200D EMA]]</f>
        <v>0.25978385857979058</v>
      </c>
      <c r="V257">
        <v>1.2181825486300599</v>
      </c>
      <c r="W257">
        <v>2372</v>
      </c>
      <c r="X257">
        <v>2438</v>
      </c>
      <c r="Y257">
        <v>2375</v>
      </c>
      <c r="Z257">
        <v>2472.9499999999998</v>
      </c>
      <c r="AA257">
        <v>2307.3000000000002</v>
      </c>
      <c r="AB257">
        <v>2498.8000000000002</v>
      </c>
      <c r="AC257" s="2">
        <f>(Table2[[#This Row],[Close Price]]/Table2[[#This Row],[Day Low]])-1</f>
        <v>1.642074198988186E-2</v>
      </c>
      <c r="AD257" s="2">
        <f>(Table2[[#This Row],[Day High]]/Table2[[#This Row],[Close Price]])-1</f>
        <v>1.1219643708911597E-2</v>
      </c>
      <c r="AE257" s="2">
        <f>(Table2[[#This Row],[Close Price]]/Table2[[#This Row],[Current Week Low]])-1</f>
        <v>1.5136842105263115E-2</v>
      </c>
      <c r="AF257" s="2">
        <f>(Table2[[#This Row],[Current Week High]]/Table2[[#This Row],[Close Price]])-1</f>
        <v>2.571600406478769E-2</v>
      </c>
      <c r="AG257" s="2">
        <f>(Table2[[#This Row],[Close Price]]/Table2[[#This Row],[Current Month Low]])-1</f>
        <v>4.492263684826403E-2</v>
      </c>
      <c r="AH257" s="2">
        <f>(Table2[[#This Row],[Current Month High]]/Table2[[#This Row],[Close Price]])-1</f>
        <v>3.643791866276791E-2</v>
      </c>
      <c r="AI257">
        <v>13.9737447893983</v>
      </c>
      <c r="AJ257">
        <v>100.89575868677601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</v>
      </c>
      <c r="AM257" t="s">
        <v>10474</v>
      </c>
      <c r="AN257">
        <v>0.05</v>
      </c>
      <c r="AO257" t="s">
        <v>10474</v>
      </c>
      <c r="AP257">
        <v>5.3171041274555998E-2</v>
      </c>
      <c r="AQ257">
        <f>(Table2[[#This Row],[Sharpe Ratio]]-AVERAGE(Table2[Sharpe Ratio]))/_xlfn.STDEV.P(Table2[Sharpe Ratio])</f>
        <v>-1.4734274680151153E-2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1.8648041442701786</v>
      </c>
      <c r="AS257">
        <f>_xlfn.RANK.AVG(Table2[[#This Row],[1Y Return vs Nifty Z-Score]],Table2[1Y Return vs Nifty Z-Score])</f>
        <v>207</v>
      </c>
      <c r="AT257">
        <f>_xlfn.RANK.AVG(Table2[[#This Row],[6M Return vs Nifty Z-Score]],Table2[6M Return vs Nifty Z-Score])</f>
        <v>288</v>
      </c>
      <c r="AU257">
        <f>_xlfn.RANK.AVG(Table2[[#This Row],[Sharpe Ratio Z-Score]],Table2[Sharpe Ratio Z-Score])</f>
        <v>344</v>
      </c>
      <c r="AV257">
        <f>(Table2[[#This Row],[Rank 1Y]]+Table2[[#This Row],[Rank 6M]]+Table2[[#This Row],[Rank Sharpe]])/3</f>
        <v>279.66666666666669</v>
      </c>
    </row>
    <row r="258" spans="1:48" x14ac:dyDescent="0.3">
      <c r="A258" t="s">
        <v>1079</v>
      </c>
      <c r="B258" t="s">
        <v>1080</v>
      </c>
      <c r="C258" t="s">
        <v>10442</v>
      </c>
      <c r="D258" t="s">
        <v>304</v>
      </c>
      <c r="E258">
        <v>11650.311732962</v>
      </c>
      <c r="F258">
        <v>147.13999999999999</v>
      </c>
      <c r="G258">
        <v>37.589565239315498</v>
      </c>
      <c r="H258">
        <f>(Table2[[#This Row],[1Y Return vs Nifty]]-AVERAGE(Table2[1Y Return vs Nifty]))/_xlfn.STDEV.P(Table2[1Y Return vs Nifty])</f>
        <v>-0.11453179925679206</v>
      </c>
      <c r="I258">
        <v>-0.84613362312340701</v>
      </c>
      <c r="J258">
        <f>(Table2[[#This Row],[1M Return vs Nifty]]-AVERAGE(Table2[1M Return vs Nifty]))/_xlfn.STDEV.P(Table2[1M Return vs Nifty])</f>
        <v>-0.44180171209922325</v>
      </c>
      <c r="K258">
        <v>2.4859429339368999</v>
      </c>
      <c r="L258">
        <f>(Table2[[#This Row],[6M Return vs Nifty]]-AVERAGE(Table2[6M Return vs Nifty]))/_xlfn.STDEV.P(Table2[6M Return vs Nifty])</f>
        <v>-0.24063682284371926</v>
      </c>
      <c r="M258">
        <v>0.43731755276890599</v>
      </c>
      <c r="N258">
        <f>(Table2[[#This Row],[1W Return vs Nifty]]-AVERAGE(Table2[1W Return vs Nifty]))/_xlfn.STDEV.P(Table2[1W Return vs Nifty])</f>
        <v>-0.31398375127358075</v>
      </c>
      <c r="O258">
        <v>145.63</v>
      </c>
      <c r="P258">
        <v>143.92068262794101</v>
      </c>
      <c r="Q258">
        <v>130.80327988921999</v>
      </c>
      <c r="R258">
        <v>55.1368530782158</v>
      </c>
      <c r="S258" s="2">
        <f>(Table2[[#This Row],[Close Price]]-Table2[[#This Row],[20D EMA]])/Table2[[#This Row],[20D EMA]]</f>
        <v>1.0368742704113101E-2</v>
      </c>
      <c r="T258" s="2">
        <f>(Table2[[#This Row],[Close Price]]-Table2[[#This Row],[50D EMA]])/Table2[[#This Row],[50D EMA]]</f>
        <v>2.2368691652064034E-2</v>
      </c>
      <c r="U258" s="2">
        <f>(Table2[[#This Row],[Close Price]]-Table2[[#This Row],[200D EMA]])/Table2[[#This Row],[200D EMA]]</f>
        <v>0.12489533996866056</v>
      </c>
      <c r="V258">
        <v>0.82681796945789898</v>
      </c>
      <c r="W258">
        <v>147.5</v>
      </c>
      <c r="X258">
        <v>152.19999999999999</v>
      </c>
      <c r="Y258">
        <v>146.56</v>
      </c>
      <c r="Z258">
        <v>151.04</v>
      </c>
      <c r="AA258">
        <v>144</v>
      </c>
      <c r="AB258">
        <v>151.04</v>
      </c>
      <c r="AC258" s="2">
        <f>(Table2[[#This Row],[Close Price]]/Table2[[#This Row],[Day Low]])-1</f>
        <v>-2.4406779661018119E-3</v>
      </c>
      <c r="AD258" s="2">
        <f>(Table2[[#This Row],[Day High]]/Table2[[#This Row],[Close Price]])-1</f>
        <v>3.4389017262471233E-2</v>
      </c>
      <c r="AE258" s="2">
        <f>(Table2[[#This Row],[Close Price]]/Table2[[#This Row],[Current Week Low]])-1</f>
        <v>3.9574235807859903E-3</v>
      </c>
      <c r="AF258" s="2">
        <f>(Table2[[#This Row],[Current Week High]]/Table2[[#This Row],[Close Price]])-1</f>
        <v>2.650536903629197E-2</v>
      </c>
      <c r="AG258" s="2">
        <f>(Table2[[#This Row],[Close Price]]/Table2[[#This Row],[Current Month Low]])-1</f>
        <v>2.1805555555555411E-2</v>
      </c>
      <c r="AH258" s="2">
        <f>(Table2[[#This Row],[Current Month High]]/Table2[[#This Row],[Close Price]])-1</f>
        <v>2.650536903629197E-2</v>
      </c>
      <c r="AI258">
        <v>7.3807258393366801</v>
      </c>
      <c r="AJ258">
        <v>63.670745272524996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-0.01</v>
      </c>
      <c r="AM258" t="s">
        <v>10475</v>
      </c>
      <c r="AN258">
        <v>0.1</v>
      </c>
      <c r="AO258" t="s">
        <v>10474</v>
      </c>
      <c r="AP258">
        <v>0.137338056709605</v>
      </c>
      <c r="AQ258">
        <f>(Table2[[#This Row],[Sharpe Ratio]]-AVERAGE(Table2[Sharpe Ratio]))/_xlfn.STDEV.P(Table2[Sharpe Ratio])</f>
        <v>0.93418940263483641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-0.17676468283847888</v>
      </c>
      <c r="AS258">
        <f>_xlfn.RANK.AVG(Table2[[#This Row],[1Y Return vs Nifty Z-Score]],Table2[1Y Return vs Nifty Z-Score])</f>
        <v>315</v>
      </c>
      <c r="AT258">
        <f>_xlfn.RANK.AVG(Table2[[#This Row],[6M Return vs Nifty Z-Score]],Table2[6M Return vs Nifty Z-Score])</f>
        <v>391</v>
      </c>
      <c r="AU258">
        <f>_xlfn.RANK.AVG(Table2[[#This Row],[Sharpe Ratio Z-Score]],Table2[Sharpe Ratio Z-Score])</f>
        <v>135</v>
      </c>
      <c r="AV258">
        <f>(Table2[[#This Row],[Rank 1Y]]+Table2[[#This Row],[Rank 6M]]+Table2[[#This Row],[Rank Sharpe]])/3</f>
        <v>280.33333333333331</v>
      </c>
    </row>
    <row r="259" spans="1:48" x14ac:dyDescent="0.3">
      <c r="A259" t="s">
        <v>1274</v>
      </c>
      <c r="B259" t="s">
        <v>1275</v>
      </c>
      <c r="C259" t="s">
        <v>10437</v>
      </c>
      <c r="D259" t="s">
        <v>65</v>
      </c>
      <c r="E259">
        <v>8561.6226531779994</v>
      </c>
      <c r="F259">
        <v>188.93</v>
      </c>
      <c r="G259">
        <v>79.941620334499902</v>
      </c>
      <c r="H259">
        <f>(Table2[[#This Row],[1Y Return vs Nifty]]-AVERAGE(Table2[1Y Return vs Nifty]))/_xlfn.STDEV.P(Table2[1Y Return vs Nifty])</f>
        <v>0.37010004886617626</v>
      </c>
      <c r="I259">
        <v>14.9652902821058</v>
      </c>
      <c r="J259">
        <f>(Table2[[#This Row],[1M Return vs Nifty]]-AVERAGE(Table2[1M Return vs Nifty]))/_xlfn.STDEV.P(Table2[1M Return vs Nifty])</f>
        <v>0.89420845411248995</v>
      </c>
      <c r="K259">
        <v>2.1370637443884402</v>
      </c>
      <c r="L259">
        <f>(Table2[[#This Row],[6M Return vs Nifty]]-AVERAGE(Table2[6M Return vs Nifty]))/_xlfn.STDEV.P(Table2[6M Return vs Nifty])</f>
        <v>-0.25045366727106405</v>
      </c>
      <c r="M259">
        <v>16.5218750322686</v>
      </c>
      <c r="N259">
        <f>(Table2[[#This Row],[1W Return vs Nifty]]-AVERAGE(Table2[1W Return vs Nifty]))/_xlfn.STDEV.P(Table2[1W Return vs Nifty])</f>
        <v>2.6348958194980305</v>
      </c>
      <c r="O259">
        <v>166.51</v>
      </c>
      <c r="P259">
        <v>162.498713114476</v>
      </c>
      <c r="Q259">
        <v>146.492930174029</v>
      </c>
      <c r="R259">
        <v>87.327252239709395</v>
      </c>
      <c r="S259" s="2">
        <f>(Table2[[#This Row],[Close Price]]-Table2[[#This Row],[20D EMA]])/Table2[[#This Row],[20D EMA]]</f>
        <v>0.1346465677737074</v>
      </c>
      <c r="T259" s="2">
        <f>(Table2[[#This Row],[Close Price]]-Table2[[#This Row],[50D EMA]])/Table2[[#This Row],[50D EMA]]</f>
        <v>0.16265536125756189</v>
      </c>
      <c r="U259" s="2">
        <f>(Table2[[#This Row],[Close Price]]-Table2[[#This Row],[200D EMA]])/Table2[[#This Row],[200D EMA]]</f>
        <v>0.28968681134002239</v>
      </c>
      <c r="V259">
        <v>1.1971390615059301</v>
      </c>
      <c r="W259">
        <v>185.8</v>
      </c>
      <c r="X259">
        <v>190.55</v>
      </c>
      <c r="Y259">
        <v>183.22</v>
      </c>
      <c r="Z259">
        <v>194.99</v>
      </c>
      <c r="AA259">
        <v>160</v>
      </c>
      <c r="AB259">
        <v>194.99</v>
      </c>
      <c r="AC259" s="2">
        <f>(Table2[[#This Row],[Close Price]]/Table2[[#This Row],[Day Low]])-1</f>
        <v>1.6846071044133382E-2</v>
      </c>
      <c r="AD259" s="2">
        <f>(Table2[[#This Row],[Day High]]/Table2[[#This Row],[Close Price]])-1</f>
        <v>8.5746043508176939E-3</v>
      </c>
      <c r="AE259" s="2">
        <f>(Table2[[#This Row],[Close Price]]/Table2[[#This Row],[Current Week Low]])-1</f>
        <v>3.1164720008732605E-2</v>
      </c>
      <c r="AF259" s="2">
        <f>(Table2[[#This Row],[Current Week High]]/Table2[[#This Row],[Close Price]])-1</f>
        <v>3.2075371830836863E-2</v>
      </c>
      <c r="AG259" s="2">
        <f>(Table2[[#This Row],[Close Price]]/Table2[[#This Row],[Current Month Low]])-1</f>
        <v>0.18081250000000004</v>
      </c>
      <c r="AH259" s="2">
        <f>(Table2[[#This Row],[Current Month High]]/Table2[[#This Row],[Close Price]])-1</f>
        <v>3.2075371830836863E-2</v>
      </c>
      <c r="AI259">
        <v>3.2075371830836801</v>
      </c>
      <c r="AJ259">
        <v>108.53200883002199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0.01</v>
      </c>
      <c r="AM259" t="s">
        <v>10474</v>
      </c>
      <c r="AN259">
        <v>17.46</v>
      </c>
      <c r="AO259" t="s">
        <v>10474</v>
      </c>
      <c r="AP259">
        <v>6.9607065897065001E-2</v>
      </c>
      <c r="AQ259">
        <f>(Table2[[#This Row],[Sharpe Ratio]]-AVERAGE(Table2[Sharpe Ratio]))/_xlfn.STDEV.P(Table2[Sharpe Ratio])</f>
        <v>0.17057029914386238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3.8193209543494953</v>
      </c>
      <c r="AS259">
        <f>_xlfn.RANK.AVG(Table2[[#This Row],[1Y Return vs Nifty Z-Score]],Table2[1Y Return vs Nifty Z-Score])</f>
        <v>169</v>
      </c>
      <c r="AT259">
        <f>_xlfn.RANK.AVG(Table2[[#This Row],[6M Return vs Nifty Z-Score]],Table2[6M Return vs Nifty Z-Score])</f>
        <v>395</v>
      </c>
      <c r="AU259">
        <f>_xlfn.RANK.AVG(Table2[[#This Row],[Sharpe Ratio Z-Score]],Table2[Sharpe Ratio Z-Score])</f>
        <v>280</v>
      </c>
      <c r="AV259">
        <f>(Table2[[#This Row],[Rank 1Y]]+Table2[[#This Row],[Rank 6M]]+Table2[[#This Row],[Rank Sharpe]])/3</f>
        <v>281.33333333333331</v>
      </c>
    </row>
    <row r="260" spans="1:48" x14ac:dyDescent="0.3">
      <c r="A260" t="s">
        <v>460</v>
      </c>
      <c r="B260" t="s">
        <v>461</v>
      </c>
      <c r="C260" t="s">
        <v>10445</v>
      </c>
      <c r="D260" t="s">
        <v>346</v>
      </c>
      <c r="E260">
        <v>47583.931051924999</v>
      </c>
      <c r="F260">
        <v>1615.75</v>
      </c>
      <c r="G260">
        <v>41.777939853615301</v>
      </c>
      <c r="H260">
        <f>(Table2[[#This Row],[1Y Return vs Nifty]]-AVERAGE(Table2[1Y Return vs Nifty]))/_xlfn.STDEV.P(Table2[1Y Return vs Nifty])</f>
        <v>-6.660449737268026E-2</v>
      </c>
      <c r="I260">
        <v>8.4556816848514096</v>
      </c>
      <c r="J260">
        <f>(Table2[[#This Row],[1M Return vs Nifty]]-AVERAGE(Table2[1M Return vs Nifty]))/_xlfn.STDEV.P(Table2[1M Return vs Nifty])</f>
        <v>0.34416923461406346</v>
      </c>
      <c r="K260">
        <v>21.501677542432098</v>
      </c>
      <c r="L260">
        <f>(Table2[[#This Row],[6M Return vs Nifty]]-AVERAGE(Table2[6M Return vs Nifty]))/_xlfn.STDEV.P(Table2[6M Return vs Nifty])</f>
        <v>0.2944323756512629</v>
      </c>
      <c r="M260">
        <v>-0.77070727883413304</v>
      </c>
      <c r="N260">
        <f>(Table2[[#This Row],[1W Return vs Nifty]]-AVERAGE(Table2[1W Return vs Nifty]))/_xlfn.STDEV.P(Table2[1W Return vs Nifty])</f>
        <v>-0.5354582774729687</v>
      </c>
      <c r="O260">
        <v>1532.44</v>
      </c>
      <c r="P260">
        <v>1408.9328311576801</v>
      </c>
      <c r="Q260">
        <v>1212.45169646259</v>
      </c>
      <c r="R260">
        <v>69.896539488681498</v>
      </c>
      <c r="S260" s="2">
        <f>(Table2[[#This Row],[Close Price]]-Table2[[#This Row],[20D EMA]])/Table2[[#This Row],[20D EMA]]</f>
        <v>5.4364281798961099E-2</v>
      </c>
      <c r="T260" s="2">
        <f>(Table2[[#This Row],[Close Price]]-Table2[[#This Row],[50D EMA]])/Table2[[#This Row],[50D EMA]]</f>
        <v>0.14678994219503291</v>
      </c>
      <c r="U260" s="2">
        <f>(Table2[[#This Row],[Close Price]]-Table2[[#This Row],[200D EMA]])/Table2[[#This Row],[200D EMA]]</f>
        <v>0.33263040887654338</v>
      </c>
      <c r="V260">
        <v>0.79815883359530704</v>
      </c>
      <c r="W260">
        <v>1613.35</v>
      </c>
      <c r="X260">
        <v>1638.8</v>
      </c>
      <c r="Y260">
        <v>1582.3</v>
      </c>
      <c r="Z260">
        <v>1637.5</v>
      </c>
      <c r="AA260">
        <v>1562.05</v>
      </c>
      <c r="AB260">
        <v>1637.5</v>
      </c>
      <c r="AC260" s="2">
        <f>(Table2[[#This Row],[Close Price]]/Table2[[#This Row],[Day Low]])-1</f>
        <v>1.4875879381412993E-3</v>
      </c>
      <c r="AD260" s="2">
        <f>(Table2[[#This Row],[Day High]]/Table2[[#This Row],[Close Price]])-1</f>
        <v>1.4265820826241615E-2</v>
      </c>
      <c r="AE260" s="2">
        <f>(Table2[[#This Row],[Close Price]]/Table2[[#This Row],[Current Week Low]])-1</f>
        <v>2.114011249447012E-2</v>
      </c>
      <c r="AF260" s="2">
        <f>(Table2[[#This Row],[Current Week High]]/Table2[[#This Row],[Close Price]])-1</f>
        <v>1.3461240909794281E-2</v>
      </c>
      <c r="AG260" s="2">
        <f>(Table2[[#This Row],[Close Price]]/Table2[[#This Row],[Current Month Low]])-1</f>
        <v>3.4377900835440567E-2</v>
      </c>
      <c r="AH260" s="2">
        <f>(Table2[[#This Row],[Current Month High]]/Table2[[#This Row],[Close Price]])-1</f>
        <v>1.3461240909794281E-2</v>
      </c>
      <c r="AI260">
        <v>4.4994584558254598</v>
      </c>
      <c r="AJ260">
        <v>75.386702849389394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0.32</v>
      </c>
      <c r="AM260" t="s">
        <v>10474</v>
      </c>
      <c r="AN260">
        <v>-1.71</v>
      </c>
      <c r="AO260" t="s">
        <v>10475</v>
      </c>
      <c r="AP260">
        <v>5.5142983069787002E-2</v>
      </c>
      <c r="AQ260">
        <f>(Table2[[#This Row],[Sharpe Ratio]]-AVERAGE(Table2[Sharpe Ratio]))/_xlfn.STDEV.P(Table2[Sharpe Ratio])</f>
        <v>7.4979768748030494E-3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4.4036812294480421E-2</v>
      </c>
      <c r="AS260">
        <f>_xlfn.RANK.AVG(Table2[[#This Row],[1Y Return vs Nifty Z-Score]],Table2[1Y Return vs Nifty Z-Score])</f>
        <v>296</v>
      </c>
      <c r="AT260">
        <f>_xlfn.RANK.AVG(Table2[[#This Row],[6M Return vs Nifty Z-Score]],Table2[6M Return vs Nifty Z-Score])</f>
        <v>214</v>
      </c>
      <c r="AU260">
        <f>_xlfn.RANK.AVG(Table2[[#This Row],[Sharpe Ratio Z-Score]],Table2[Sharpe Ratio Z-Score])</f>
        <v>335</v>
      </c>
      <c r="AV260">
        <f>(Table2[[#This Row],[Rank 1Y]]+Table2[[#This Row],[Rank 6M]]+Table2[[#This Row],[Rank Sharpe]])/3</f>
        <v>281.66666666666669</v>
      </c>
    </row>
    <row r="261" spans="1:48" x14ac:dyDescent="0.3">
      <c r="A261" t="s">
        <v>984</v>
      </c>
      <c r="B261" t="s">
        <v>985</v>
      </c>
      <c r="C261" t="s">
        <v>10445</v>
      </c>
      <c r="D261" t="s">
        <v>986</v>
      </c>
      <c r="E261">
        <v>13829.5079268549</v>
      </c>
      <c r="F261">
        <v>779.05</v>
      </c>
      <c r="G261">
        <v>40.093566032594602</v>
      </c>
      <c r="H261">
        <f>(Table2[[#This Row],[1Y Return vs Nifty]]-AVERAGE(Table2[1Y Return vs Nifty]))/_xlfn.STDEV.P(Table2[1Y Return vs Nifty])</f>
        <v>-8.5878678896495475E-2</v>
      </c>
      <c r="I261">
        <v>2.1388747230920599</v>
      </c>
      <c r="J261">
        <f>(Table2[[#This Row],[1M Return vs Nifty]]-AVERAGE(Table2[1M Return vs Nifty]))/_xlfn.STDEV.P(Table2[1M Return vs Nifty])</f>
        <v>-0.18957891922022441</v>
      </c>
      <c r="K261">
        <v>23.360686675196799</v>
      </c>
      <c r="L261">
        <f>(Table2[[#This Row],[6M Return vs Nifty]]-AVERAGE(Table2[6M Return vs Nifty]))/_xlfn.STDEV.P(Table2[6M Return vs Nifty])</f>
        <v>0.34674161045825708</v>
      </c>
      <c r="M261">
        <v>-1.4837182936400699</v>
      </c>
      <c r="N261">
        <f>(Table2[[#This Row],[1W Return vs Nifty]]-AVERAGE(Table2[1W Return vs Nifty]))/_xlfn.STDEV.P(Table2[1W Return vs Nifty])</f>
        <v>-0.6661789154498714</v>
      </c>
      <c r="O261">
        <v>747.99</v>
      </c>
      <c r="P261">
        <v>702.13746391647601</v>
      </c>
      <c r="Q261">
        <v>611.784200253981</v>
      </c>
      <c r="R261">
        <v>64.713017024131801</v>
      </c>
      <c r="S261" s="2">
        <f>(Table2[[#This Row],[Close Price]]-Table2[[#This Row],[20D EMA]])/Table2[[#This Row],[20D EMA]]</f>
        <v>4.1524619313092349E-2</v>
      </c>
      <c r="T261" s="2">
        <f>(Table2[[#This Row],[Close Price]]-Table2[[#This Row],[50D EMA]])/Table2[[#This Row],[50D EMA]]</f>
        <v>0.10954056724805844</v>
      </c>
      <c r="U261" s="2">
        <f>(Table2[[#This Row],[Close Price]]-Table2[[#This Row],[200D EMA]])/Table2[[#This Row],[200D EMA]]</f>
        <v>0.27340653726686454</v>
      </c>
      <c r="V261">
        <v>0.73417347802652899</v>
      </c>
      <c r="W261">
        <v>780</v>
      </c>
      <c r="X261">
        <v>800</v>
      </c>
      <c r="Y261">
        <v>755.15</v>
      </c>
      <c r="Z261">
        <v>790</v>
      </c>
      <c r="AA261">
        <v>747.75</v>
      </c>
      <c r="AB261">
        <v>790</v>
      </c>
      <c r="AC261" s="2">
        <f>(Table2[[#This Row],[Close Price]]/Table2[[#This Row],[Day Low]])-1</f>
        <v>-1.2179487179487802E-3</v>
      </c>
      <c r="AD261" s="2">
        <f>(Table2[[#This Row],[Day High]]/Table2[[#This Row],[Close Price]])-1</f>
        <v>2.6891727103523611E-2</v>
      </c>
      <c r="AE261" s="2">
        <f>(Table2[[#This Row],[Close Price]]/Table2[[#This Row],[Current Week Low]])-1</f>
        <v>3.1649341190491898E-2</v>
      </c>
      <c r="AF261" s="2">
        <f>(Table2[[#This Row],[Current Week High]]/Table2[[#This Row],[Close Price]])-1</f>
        <v>1.4055580514729549E-2</v>
      </c>
      <c r="AG261" s="2">
        <f>(Table2[[#This Row],[Close Price]]/Table2[[#This Row],[Current Month Low]])-1</f>
        <v>4.1858910063523824E-2</v>
      </c>
      <c r="AH261" s="2">
        <f>(Table2[[#This Row],[Current Month High]]/Table2[[#This Row],[Close Price]])-1</f>
        <v>1.4055580514729549E-2</v>
      </c>
      <c r="AI261">
        <v>6.9251010846543801</v>
      </c>
      <c r="AJ261">
        <v>72.222836299325706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0.16</v>
      </c>
      <c r="AM261" t="s">
        <v>10474</v>
      </c>
      <c r="AN261">
        <v>-2.93</v>
      </c>
      <c r="AO261" t="s">
        <v>10475</v>
      </c>
      <c r="AP261">
        <v>4.9897723153197002E-2</v>
      </c>
      <c r="AQ261">
        <f>(Table2[[#This Row],[Sharpe Ratio]]-AVERAGE(Table2[Sharpe Ratio]))/_xlfn.STDEV.P(Table2[Sharpe Ratio])</f>
        <v>-5.1638625543569142E-2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-0.64653352865190339</v>
      </c>
      <c r="AS261">
        <f>_xlfn.RANK.AVG(Table2[[#This Row],[1Y Return vs Nifty Z-Score]],Table2[1Y Return vs Nifty Z-Score])</f>
        <v>305</v>
      </c>
      <c r="AT261">
        <f>_xlfn.RANK.AVG(Table2[[#This Row],[6M Return vs Nifty Z-Score]],Table2[6M Return vs Nifty Z-Score])</f>
        <v>194</v>
      </c>
      <c r="AU261">
        <f>_xlfn.RANK.AVG(Table2[[#This Row],[Sharpe Ratio Z-Score]],Table2[Sharpe Ratio Z-Score])</f>
        <v>353</v>
      </c>
      <c r="AV261">
        <f>(Table2[[#This Row],[Rank 1Y]]+Table2[[#This Row],[Rank 6M]]+Table2[[#This Row],[Rank Sharpe]])/3</f>
        <v>284</v>
      </c>
    </row>
    <row r="262" spans="1:48" x14ac:dyDescent="0.3">
      <c r="A262" t="s">
        <v>1464</v>
      </c>
      <c r="B262" t="s">
        <v>1465</v>
      </c>
      <c r="C262" t="s">
        <v>10433</v>
      </c>
      <c r="D262" t="s">
        <v>120</v>
      </c>
      <c r="E262">
        <v>6738.7420934499996</v>
      </c>
      <c r="F262">
        <v>1132.7</v>
      </c>
      <c r="G262">
        <v>55.722539745400702</v>
      </c>
      <c r="H262">
        <f>(Table2[[#This Row],[1Y Return vs Nifty]]-AVERAGE(Table2[1Y Return vs Nifty]))/_xlfn.STDEV.P(Table2[1Y Return vs Nifty])</f>
        <v>9.2962664166541337E-2</v>
      </c>
      <c r="I262">
        <v>8.2570968148803203</v>
      </c>
      <c r="J262">
        <f>(Table2[[#This Row],[1M Return vs Nifty]]-AVERAGE(Table2[1M Return vs Nifty]))/_xlfn.STDEV.P(Table2[1M Return vs Nifty])</f>
        <v>0.32738950580991305</v>
      </c>
      <c r="K262">
        <v>14.954523870990901</v>
      </c>
      <c r="L262">
        <f>(Table2[[#This Row],[6M Return vs Nifty]]-AVERAGE(Table2[6M Return vs Nifty]))/_xlfn.STDEV.P(Table2[6M Return vs Nifty])</f>
        <v>0.11020703071841501</v>
      </c>
      <c r="M262">
        <v>10.0925819299372</v>
      </c>
      <c r="N262">
        <f>(Table2[[#This Row],[1W Return vs Nifty]]-AVERAGE(Table2[1W Return vs Nifty]))/_xlfn.STDEV.P(Table2[1W Return vs Nifty])</f>
        <v>1.4561744833262367</v>
      </c>
      <c r="O262">
        <v>1039.18</v>
      </c>
      <c r="P262">
        <v>990.35963918060997</v>
      </c>
      <c r="Q262">
        <v>877.56552242579801</v>
      </c>
      <c r="R262">
        <v>72.780822736145495</v>
      </c>
      <c r="S262" s="2">
        <f>(Table2[[#This Row],[Close Price]]-Table2[[#This Row],[20D EMA]])/Table2[[#This Row],[20D EMA]]</f>
        <v>8.9994033757385614E-2</v>
      </c>
      <c r="T262" s="2">
        <f>(Table2[[#This Row],[Close Price]]-Table2[[#This Row],[50D EMA]])/Table2[[#This Row],[50D EMA]]</f>
        <v>0.14372593064995828</v>
      </c>
      <c r="U262" s="2">
        <f>(Table2[[#This Row],[Close Price]]-Table2[[#This Row],[200D EMA]])/Table2[[#This Row],[200D EMA]]</f>
        <v>0.2907298327638832</v>
      </c>
      <c r="V262">
        <v>1.7998771979455099</v>
      </c>
      <c r="W262">
        <v>1110.4000000000001</v>
      </c>
      <c r="X262">
        <v>1129.8</v>
      </c>
      <c r="Y262">
        <v>1105.1500000000001</v>
      </c>
      <c r="Z262">
        <v>1140.75</v>
      </c>
      <c r="AA262">
        <v>1010</v>
      </c>
      <c r="AB262">
        <v>1160</v>
      </c>
      <c r="AC262" s="2">
        <f>(Table2[[#This Row],[Close Price]]/Table2[[#This Row],[Day Low]])-1</f>
        <v>2.0082853025936487E-2</v>
      </c>
      <c r="AD262" s="2">
        <f>(Table2[[#This Row],[Day High]]/Table2[[#This Row],[Close Price]])-1</f>
        <v>-2.5602542597334965E-3</v>
      </c>
      <c r="AE262" s="2">
        <f>(Table2[[#This Row],[Close Price]]/Table2[[#This Row],[Current Week Low]])-1</f>
        <v>2.4928742704610096E-2</v>
      </c>
      <c r="AF262" s="2">
        <f>(Table2[[#This Row],[Current Week High]]/Table2[[#This Row],[Close Price]])-1</f>
        <v>7.106912686501321E-3</v>
      </c>
      <c r="AG262" s="2">
        <f>(Table2[[#This Row],[Close Price]]/Table2[[#This Row],[Current Month Low]])-1</f>
        <v>0.12148514851485159</v>
      </c>
      <c r="AH262" s="2">
        <f>(Table2[[#This Row],[Current Month High]]/Table2[[#This Row],[Close Price]])-1</f>
        <v>2.41017038933522E-2</v>
      </c>
      <c r="AI262">
        <v>2.41017038933522</v>
      </c>
      <c r="AJ262">
        <v>92.456036020728902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0.14000000000000001</v>
      </c>
      <c r="AM262" t="s">
        <v>10474</v>
      </c>
      <c r="AN262">
        <v>9.89</v>
      </c>
      <c r="AO262" t="s">
        <v>10474</v>
      </c>
      <c r="AP262">
        <v>5.1380050586234002E-2</v>
      </c>
      <c r="AQ262">
        <f>(Table2[[#This Row],[Sharpe Ratio]]-AVERAGE(Table2[Sharpe Ratio]))/_xlfn.STDEV.P(Table2[Sharpe Ratio])</f>
        <v>-3.4926430255762711E-2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1.9518072537653435</v>
      </c>
      <c r="AS262">
        <f>_xlfn.RANK.AVG(Table2[[#This Row],[1Y Return vs Nifty Z-Score]],Table2[1Y Return vs Nifty Z-Score])</f>
        <v>241</v>
      </c>
      <c r="AT262">
        <f>_xlfn.RANK.AVG(Table2[[#This Row],[6M Return vs Nifty Z-Score]],Table2[6M Return vs Nifty Z-Score])</f>
        <v>267</v>
      </c>
      <c r="AU262">
        <f>_xlfn.RANK.AVG(Table2[[#This Row],[Sharpe Ratio Z-Score]],Table2[Sharpe Ratio Z-Score])</f>
        <v>350</v>
      </c>
      <c r="AV262">
        <f>(Table2[[#This Row],[Rank 1Y]]+Table2[[#This Row],[Rank 6M]]+Table2[[#This Row],[Rank Sharpe]])/3</f>
        <v>286</v>
      </c>
    </row>
    <row r="263" spans="1:48" x14ac:dyDescent="0.3">
      <c r="A263" t="s">
        <v>1536</v>
      </c>
      <c r="B263" t="s">
        <v>1537</v>
      </c>
      <c r="C263" t="s">
        <v>10445</v>
      </c>
      <c r="D263" t="s">
        <v>168</v>
      </c>
      <c r="E263">
        <v>6217.2993225</v>
      </c>
      <c r="F263">
        <v>898.1</v>
      </c>
      <c r="G263">
        <v>59.5005841024931</v>
      </c>
      <c r="H263">
        <f>(Table2[[#This Row],[1Y Return vs Nifty]]-AVERAGE(Table2[1Y Return vs Nifty]))/_xlfn.STDEV.P(Table2[1Y Return vs Nifty])</f>
        <v>0.13619458325413308</v>
      </c>
      <c r="I263">
        <v>9.6791569525329102</v>
      </c>
      <c r="J263">
        <f>(Table2[[#This Row],[1M Return vs Nifty]]-AVERAGE(Table2[1M Return vs Nifty]))/_xlfn.STDEV.P(Table2[1M Return vs Nifty])</f>
        <v>0.44754862697799153</v>
      </c>
      <c r="K263">
        <v>54.160232568585201</v>
      </c>
      <c r="L263">
        <f>(Table2[[#This Row],[6M Return vs Nifty]]-AVERAGE(Table2[6M Return vs Nifty]))/_xlfn.STDEV.P(Table2[6M Return vs Nifty])</f>
        <v>1.2133864535043117</v>
      </c>
      <c r="M263">
        <v>0.27528497610216901</v>
      </c>
      <c r="N263">
        <f>(Table2[[#This Row],[1W Return vs Nifty]]-AVERAGE(Table2[1W Return vs Nifty]))/_xlfn.STDEV.P(Table2[1W Return vs Nifty])</f>
        <v>-0.34369016724063584</v>
      </c>
      <c r="O263">
        <v>876.47</v>
      </c>
      <c r="P263">
        <v>809.96868427684899</v>
      </c>
      <c r="Q263">
        <v>646.03032221584294</v>
      </c>
      <c r="R263">
        <v>54.320393873337302</v>
      </c>
      <c r="S263" s="2">
        <f>(Table2[[#This Row],[Close Price]]-Table2[[#This Row],[20D EMA]])/Table2[[#This Row],[20D EMA]]</f>
        <v>2.4678540052711438E-2</v>
      </c>
      <c r="T263" s="2">
        <f>(Table2[[#This Row],[Close Price]]-Table2[[#This Row],[50D EMA]])/Table2[[#This Row],[50D EMA]]</f>
        <v>0.1088083001651303</v>
      </c>
      <c r="U263" s="2">
        <f>(Table2[[#This Row],[Close Price]]-Table2[[#This Row],[200D EMA]])/Table2[[#This Row],[200D EMA]]</f>
        <v>0.39018242505951439</v>
      </c>
      <c r="V263">
        <v>0.76598580427351703</v>
      </c>
      <c r="W263">
        <v>886.05</v>
      </c>
      <c r="X263">
        <v>923.7</v>
      </c>
      <c r="Y263">
        <v>891.9</v>
      </c>
      <c r="Z263">
        <v>928.45</v>
      </c>
      <c r="AA263">
        <v>891.9</v>
      </c>
      <c r="AB263">
        <v>964</v>
      </c>
      <c r="AC263" s="2">
        <f>(Table2[[#This Row],[Close Price]]/Table2[[#This Row],[Day Low]])-1</f>
        <v>1.3599683990745515E-2</v>
      </c>
      <c r="AD263" s="2">
        <f>(Table2[[#This Row],[Day High]]/Table2[[#This Row],[Close Price]])-1</f>
        <v>2.8504620866273367E-2</v>
      </c>
      <c r="AE263" s="2">
        <f>(Table2[[#This Row],[Close Price]]/Table2[[#This Row],[Current Week Low]])-1</f>
        <v>6.9514519564974897E-3</v>
      </c>
      <c r="AF263" s="2">
        <f>(Table2[[#This Row],[Current Week High]]/Table2[[#This Row],[Close Price]])-1</f>
        <v>3.3793564191070047E-2</v>
      </c>
      <c r="AG263" s="2">
        <f>(Table2[[#This Row],[Close Price]]/Table2[[#This Row],[Current Month Low]])-1</f>
        <v>6.9514519564974897E-3</v>
      </c>
      <c r="AH263" s="2">
        <f>(Table2[[#This Row],[Current Month High]]/Table2[[#This Row],[Close Price]])-1</f>
        <v>7.3377129495601823E-2</v>
      </c>
      <c r="AI263">
        <v>7.3377129495601796</v>
      </c>
      <c r="AJ263">
        <v>105.467856325783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0.32</v>
      </c>
      <c r="AM263" t="s">
        <v>10474</v>
      </c>
      <c r="AN263">
        <v>2.56</v>
      </c>
      <c r="AO263" t="s">
        <v>10474</v>
      </c>
      <c r="AP263">
        <v>-8.8802934297890004E-3</v>
      </c>
      <c r="AQ263">
        <f>(Table2[[#This Row],[Sharpe Ratio]]-AVERAGE(Table2[Sharpe Ratio]))/_xlfn.STDEV.P(Table2[Sharpe Ratio])</f>
        <v>-0.7143192653750976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0.73912023112070302</v>
      </c>
      <c r="AS263">
        <f>_xlfn.RANK.AVG(Table2[[#This Row],[1Y Return vs Nifty Z-Score]],Table2[1Y Return vs Nifty Z-Score])</f>
        <v>229</v>
      </c>
      <c r="AT263">
        <f>_xlfn.RANK.AVG(Table2[[#This Row],[6M Return vs Nifty Z-Score]],Table2[6M Return vs Nifty Z-Score])</f>
        <v>71</v>
      </c>
      <c r="AU263">
        <f>_xlfn.RANK.AVG(Table2[[#This Row],[Sharpe Ratio Z-Score]],Table2[Sharpe Ratio Z-Score])</f>
        <v>560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1495</v>
      </c>
      <c r="B264" t="s">
        <v>1496</v>
      </c>
      <c r="C264" t="s">
        <v>10438</v>
      </c>
      <c r="D264" t="s">
        <v>919</v>
      </c>
      <c r="E264">
        <v>6518.1032284200001</v>
      </c>
      <c r="F264">
        <v>220.2</v>
      </c>
      <c r="G264">
        <v>72.970168716950198</v>
      </c>
      <c r="H264">
        <f>(Table2[[#This Row],[1Y Return vs Nifty]]-AVERAGE(Table2[1Y Return vs Nifty]))/_xlfn.STDEV.P(Table2[1Y Return vs Nifty])</f>
        <v>0.2903261754633451</v>
      </c>
      <c r="I264">
        <v>3.0738958979062398</v>
      </c>
      <c r="J264">
        <f>(Table2[[#This Row],[1M Return vs Nifty]]-AVERAGE(Table2[1M Return vs Nifty]))/_xlfn.STDEV.P(Table2[1M Return vs Nifty])</f>
        <v>-0.11057289151124465</v>
      </c>
      <c r="K264">
        <v>3.4086477058168501</v>
      </c>
      <c r="L264">
        <f>(Table2[[#This Row],[6M Return vs Nifty]]-AVERAGE(Table2[6M Return vs Nifty]))/_xlfn.STDEV.P(Table2[6M Return vs Nifty])</f>
        <v>-0.2146735396520861</v>
      </c>
      <c r="M264">
        <v>4.7585995999097701</v>
      </c>
      <c r="N264">
        <f>(Table2[[#This Row],[1W Return vs Nifty]]-AVERAGE(Table2[1W Return vs Nifty]))/_xlfn.STDEV.P(Table2[1W Return vs Nifty])</f>
        <v>0.47826312058454307</v>
      </c>
      <c r="O264">
        <v>211.46</v>
      </c>
      <c r="P264">
        <v>211.082804265639</v>
      </c>
      <c r="Q264">
        <v>188.036436339625</v>
      </c>
      <c r="R264">
        <v>72.135542816467506</v>
      </c>
      <c r="S264" s="2">
        <f>(Table2[[#This Row],[Close Price]]-Table2[[#This Row],[20D EMA]])/Table2[[#This Row],[20D EMA]]</f>
        <v>4.1331693937387594E-2</v>
      </c>
      <c r="T264" s="2">
        <f>(Table2[[#This Row],[Close Price]]-Table2[[#This Row],[50D EMA]])/Table2[[#This Row],[50D EMA]]</f>
        <v>4.3192508106379784E-2</v>
      </c>
      <c r="U264" s="2">
        <f>(Table2[[#This Row],[Close Price]]-Table2[[#This Row],[200D EMA]])/Table2[[#This Row],[200D EMA]]</f>
        <v>0.17104963424366465</v>
      </c>
      <c r="V264">
        <v>0.88010234866339598</v>
      </c>
      <c r="W264">
        <v>218.34</v>
      </c>
      <c r="X264">
        <v>226.7</v>
      </c>
      <c r="Y264">
        <v>217.8</v>
      </c>
      <c r="Z264">
        <v>224.75</v>
      </c>
      <c r="AA264">
        <v>204.5</v>
      </c>
      <c r="AB264">
        <v>224.75</v>
      </c>
      <c r="AC264" s="2">
        <f>(Table2[[#This Row],[Close Price]]/Table2[[#This Row],[Day Low]])-1</f>
        <v>8.5188238527067472E-3</v>
      </c>
      <c r="AD264" s="2">
        <f>(Table2[[#This Row],[Day High]]/Table2[[#This Row],[Close Price]])-1</f>
        <v>2.9518619436875504E-2</v>
      </c>
      <c r="AE264" s="2">
        <f>(Table2[[#This Row],[Close Price]]/Table2[[#This Row],[Current Week Low]])-1</f>
        <v>1.1019283746556363E-2</v>
      </c>
      <c r="AF264" s="2">
        <f>(Table2[[#This Row],[Current Week High]]/Table2[[#This Row],[Close Price]])-1</f>
        <v>2.0663033605812897E-2</v>
      </c>
      <c r="AG264" s="2">
        <f>(Table2[[#This Row],[Close Price]]/Table2[[#This Row],[Current Month Low]])-1</f>
        <v>7.6772616136919325E-2</v>
      </c>
      <c r="AH264" s="2">
        <f>(Table2[[#This Row],[Current Month High]]/Table2[[#This Row],[Close Price]])-1</f>
        <v>2.0663033605812897E-2</v>
      </c>
      <c r="AI264">
        <v>15.622161671208</v>
      </c>
      <c r="AJ264">
        <v>101.648351648351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-0.03</v>
      </c>
      <c r="AM264" t="s">
        <v>10475</v>
      </c>
      <c r="AN264">
        <v>6.73</v>
      </c>
      <c r="AO264" t="s">
        <v>10474</v>
      </c>
      <c r="AP264">
        <v>6.7214610483505993E-2</v>
      </c>
      <c r="AQ264">
        <f>(Table2[[#This Row],[Sharpe Ratio]]-AVERAGE(Table2[Sharpe Ratio]))/_xlfn.STDEV.P(Table2[Sharpe Ratio])</f>
        <v>0.14359705342388668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0.58693991830844405</v>
      </c>
      <c r="AS264">
        <f>_xlfn.RANK.AVG(Table2[[#This Row],[1Y Return vs Nifty Z-Score]],Table2[1Y Return vs Nifty Z-Score])</f>
        <v>191</v>
      </c>
      <c r="AT264">
        <f>_xlfn.RANK.AVG(Table2[[#This Row],[6M Return vs Nifty Z-Score]],Table2[6M Return vs Nifty Z-Score])</f>
        <v>383</v>
      </c>
      <c r="AU264">
        <f>_xlfn.RANK.AVG(Table2[[#This Row],[Sharpe Ratio Z-Score]],Table2[Sharpe Ratio Z-Score])</f>
        <v>291</v>
      </c>
      <c r="AV264">
        <f>(Table2[[#This Row],[Rank 1Y]]+Table2[[#This Row],[Rank 6M]]+Table2[[#This Row],[Rank Sharpe]])/3</f>
        <v>288.33333333333331</v>
      </c>
    </row>
    <row r="265" spans="1:48" x14ac:dyDescent="0.3">
      <c r="A265" t="s">
        <v>619</v>
      </c>
      <c r="B265" t="s">
        <v>620</v>
      </c>
      <c r="C265" t="s">
        <v>10432</v>
      </c>
      <c r="D265" t="s">
        <v>621</v>
      </c>
      <c r="E265">
        <v>30046.934551259899</v>
      </c>
      <c r="F265">
        <v>312.7</v>
      </c>
      <c r="G265">
        <v>163.623154194173</v>
      </c>
      <c r="H265">
        <f>(Table2[[#This Row],[1Y Return vs Nifty]]-AVERAGE(Table2[1Y Return vs Nifty]))/_xlfn.STDEV.P(Table2[1Y Return vs Nifty])</f>
        <v>1.3276624697931683</v>
      </c>
      <c r="I265">
        <v>-0.88055493637841198</v>
      </c>
      <c r="J265">
        <f>(Table2[[#This Row],[1M Return vs Nifty]]-AVERAGE(Table2[1M Return vs Nifty]))/_xlfn.STDEV.P(Table2[1M Return vs Nifty])</f>
        <v>-0.444710193000038</v>
      </c>
      <c r="K265">
        <v>-9.7786213644854101</v>
      </c>
      <c r="L265">
        <f>(Table2[[#This Row],[6M Return vs Nifty]]-AVERAGE(Table2[6M Return vs Nifty]))/_xlfn.STDEV.P(Table2[6M Return vs Nifty])</f>
        <v>-0.58574000839802753</v>
      </c>
      <c r="M265">
        <v>-0.76505355282800602</v>
      </c>
      <c r="N265">
        <f>(Table2[[#This Row],[1W Return vs Nifty]]-AVERAGE(Table2[1W Return vs Nifty]))/_xlfn.STDEV.P(Table2[1W Return vs Nifty])</f>
        <v>-0.53442174556094957</v>
      </c>
      <c r="O265">
        <v>306.73</v>
      </c>
      <c r="P265">
        <v>300.66528277926</v>
      </c>
      <c r="Q265">
        <v>268.59941511697201</v>
      </c>
      <c r="R265">
        <v>64.777435851154493</v>
      </c>
      <c r="S265" s="2">
        <f>(Table2[[#This Row],[Close Price]]-Table2[[#This Row],[20D EMA]])/Table2[[#This Row],[20D EMA]]</f>
        <v>1.9463371694975942E-2</v>
      </c>
      <c r="T265" s="2">
        <f>(Table2[[#This Row],[Close Price]]-Table2[[#This Row],[50D EMA]])/Table2[[#This Row],[50D EMA]]</f>
        <v>4.0026959912014659E-2</v>
      </c>
      <c r="U265" s="2">
        <f>(Table2[[#This Row],[Close Price]]-Table2[[#This Row],[200D EMA]])/Table2[[#This Row],[200D EMA]]</f>
        <v>0.16418719625216857</v>
      </c>
      <c r="V265">
        <v>0.613702618257016</v>
      </c>
      <c r="W265">
        <v>309.64999999999998</v>
      </c>
      <c r="X265">
        <v>321.85000000000002</v>
      </c>
      <c r="Y265">
        <v>310.60000000000002</v>
      </c>
      <c r="Z265">
        <v>320.5</v>
      </c>
      <c r="AA265">
        <v>305</v>
      </c>
      <c r="AB265">
        <v>320.5</v>
      </c>
      <c r="AC265" s="2">
        <f>(Table2[[#This Row],[Close Price]]/Table2[[#This Row],[Day Low]])-1</f>
        <v>9.8498304537382175E-3</v>
      </c>
      <c r="AD265" s="2">
        <f>(Table2[[#This Row],[Day High]]/Table2[[#This Row],[Close Price]])-1</f>
        <v>2.9261272785417347E-2</v>
      </c>
      <c r="AE265" s="2">
        <f>(Table2[[#This Row],[Close Price]]/Table2[[#This Row],[Current Week Low]])-1</f>
        <v>6.7611075338054327E-3</v>
      </c>
      <c r="AF265" s="2">
        <f>(Table2[[#This Row],[Current Week High]]/Table2[[#This Row],[Close Price]])-1</f>
        <v>2.4944035817077159E-2</v>
      </c>
      <c r="AG265" s="2">
        <f>(Table2[[#This Row],[Close Price]]/Table2[[#This Row],[Current Month Low]])-1</f>
        <v>2.5245901639344259E-2</v>
      </c>
      <c r="AH265" s="2">
        <f>(Table2[[#This Row],[Current Month High]]/Table2[[#This Row],[Close Price]])-1</f>
        <v>2.4944035817077159E-2</v>
      </c>
      <c r="AI265">
        <v>22.897345698752801</v>
      </c>
      <c r="AJ265">
        <v>193.89097744360899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0.12</v>
      </c>
      <c r="AM265" t="s">
        <v>10474</v>
      </c>
      <c r="AN265">
        <v>2.0099999999999998</v>
      </c>
      <c r="AO265" t="s">
        <v>10474</v>
      </c>
      <c r="AP265">
        <v>6.7542658969566002E-2</v>
      </c>
      <c r="AQ265">
        <f>(Table2[[#This Row],[Sharpe Ratio]]-AVERAGE(Table2[Sharpe Ratio]))/_xlfn.STDEV.P(Table2[Sharpe Ratio])</f>
        <v>0.14729556850275272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-8.99139086630939E-2</v>
      </c>
      <c r="AS265">
        <f>_xlfn.RANK.AVG(Table2[[#This Row],[1Y Return vs Nifty Z-Score]],Table2[1Y Return vs Nifty Z-Score])</f>
        <v>63</v>
      </c>
      <c r="AT265">
        <f>_xlfn.RANK.AVG(Table2[[#This Row],[6M Return vs Nifty Z-Score]],Table2[6M Return vs Nifty Z-Score])</f>
        <v>518</v>
      </c>
      <c r="AU265">
        <f>_xlfn.RANK.AVG(Table2[[#This Row],[Sharpe Ratio Z-Score]],Table2[Sharpe Ratio Z-Score])</f>
        <v>288</v>
      </c>
      <c r="AV265">
        <f>(Table2[[#This Row],[Rank 1Y]]+Table2[[#This Row],[Rank 6M]]+Table2[[#This Row],[Rank Sharpe]])/3</f>
        <v>289.66666666666669</v>
      </c>
    </row>
    <row r="266" spans="1:48" x14ac:dyDescent="0.3">
      <c r="A266" t="s">
        <v>1154</v>
      </c>
      <c r="B266" t="s">
        <v>1155</v>
      </c>
      <c r="C266" t="s">
        <v>10435</v>
      </c>
      <c r="D266" t="s">
        <v>189</v>
      </c>
      <c r="E266">
        <v>10312.318068</v>
      </c>
      <c r="F266">
        <v>674.95</v>
      </c>
      <c r="G266">
        <v>66.500274381684306</v>
      </c>
      <c r="H266">
        <f>(Table2[[#This Row],[1Y Return vs Nifty]]-AVERAGE(Table2[1Y Return vs Nifty]))/_xlfn.STDEV.P(Table2[1Y Return vs Nifty])</f>
        <v>0.21629158984965305</v>
      </c>
      <c r="I266">
        <v>10.120808764761</v>
      </c>
      <c r="J266">
        <f>(Table2[[#This Row],[1M Return vs Nifty]]-AVERAGE(Table2[1M Return vs Nifty]))/_xlfn.STDEV.P(Table2[1M Return vs Nifty])</f>
        <v>0.48486666453104266</v>
      </c>
      <c r="K266">
        <v>8.2291311151911692</v>
      </c>
      <c r="L266">
        <f>(Table2[[#This Row],[6M Return vs Nifty]]-AVERAGE(Table2[6M Return vs Nifty]))/_xlfn.STDEV.P(Table2[6M Return vs Nifty])</f>
        <v>-7.9033647356787251E-2</v>
      </c>
      <c r="M266">
        <v>1.62292835118457</v>
      </c>
      <c r="N266">
        <f>(Table2[[#This Row],[1W Return vs Nifty]]-AVERAGE(Table2[1W Return vs Nifty]))/_xlfn.STDEV.P(Table2[1W Return vs Nifty])</f>
        <v>-9.6618525852227091E-2</v>
      </c>
      <c r="O266">
        <v>653.73</v>
      </c>
      <c r="P266">
        <v>605.66754081681404</v>
      </c>
      <c r="Q266">
        <v>523.79551939488704</v>
      </c>
      <c r="R266">
        <v>60.0270056312607</v>
      </c>
      <c r="S266" s="2">
        <f>(Table2[[#This Row],[Close Price]]-Table2[[#This Row],[20D EMA]])/Table2[[#This Row],[20D EMA]]</f>
        <v>3.2459884049990097E-2</v>
      </c>
      <c r="T266" s="2">
        <f>(Table2[[#This Row],[Close Price]]-Table2[[#This Row],[50D EMA]])/Table2[[#This Row],[50D EMA]]</f>
        <v>0.11439024632185249</v>
      </c>
      <c r="U266" s="2">
        <f>(Table2[[#This Row],[Close Price]]-Table2[[#This Row],[200D EMA]])/Table2[[#This Row],[200D EMA]]</f>
        <v>0.28857536005602663</v>
      </c>
      <c r="V266">
        <v>0.64009859354098197</v>
      </c>
      <c r="W266">
        <v>661.15</v>
      </c>
      <c r="X266">
        <v>680</v>
      </c>
      <c r="Y266">
        <v>660.3</v>
      </c>
      <c r="Z266">
        <v>683.8</v>
      </c>
      <c r="AA266">
        <v>649.6</v>
      </c>
      <c r="AB266">
        <v>693.3</v>
      </c>
      <c r="AC266" s="2">
        <f>(Table2[[#This Row],[Close Price]]/Table2[[#This Row],[Day Low]])-1</f>
        <v>2.0872721772668967E-2</v>
      </c>
      <c r="AD266" s="2">
        <f>(Table2[[#This Row],[Day High]]/Table2[[#This Row],[Close Price]])-1</f>
        <v>7.4820357063485332E-3</v>
      </c>
      <c r="AE266" s="2">
        <f>(Table2[[#This Row],[Close Price]]/Table2[[#This Row],[Current Week Low]])-1</f>
        <v>2.2186884749356484E-2</v>
      </c>
      <c r="AF266" s="2">
        <f>(Table2[[#This Row],[Current Week High]]/Table2[[#This Row],[Close Price]])-1</f>
        <v>1.3112082376472101E-2</v>
      </c>
      <c r="AG266" s="2">
        <f>(Table2[[#This Row],[Close Price]]/Table2[[#This Row],[Current Month Low]])-1</f>
        <v>3.9024014778325178E-2</v>
      </c>
      <c r="AH266" s="2">
        <f>(Table2[[#This Row],[Current Month High]]/Table2[[#This Row],[Close Price]])-1</f>
        <v>2.7187199051781574E-2</v>
      </c>
      <c r="AI266">
        <v>4.8670271871990396</v>
      </c>
      <c r="AJ266">
        <v>110.921875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0.13</v>
      </c>
      <c r="AM266" t="s">
        <v>10474</v>
      </c>
      <c r="AN266">
        <v>-0.14000000000000001</v>
      </c>
      <c r="AO266" t="s">
        <v>10475</v>
      </c>
      <c r="AP266">
        <v>5.6524630984201997E-2</v>
      </c>
      <c r="AQ266">
        <f>(Table2[[#This Row],[Sharpe Ratio]]-AVERAGE(Table2[Sharpe Ratio]))/_xlfn.STDEV.P(Table2[Sharpe Ratio])</f>
        <v>2.3075081669650013E-2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0.5485811628413314</v>
      </c>
      <c r="AS266">
        <f>_xlfn.RANK.AVG(Table2[[#This Row],[1Y Return vs Nifty Z-Score]],Table2[1Y Return vs Nifty Z-Score])</f>
        <v>210</v>
      </c>
      <c r="AT266">
        <f>_xlfn.RANK.AVG(Table2[[#This Row],[6M Return vs Nifty Z-Score]],Table2[6M Return vs Nifty Z-Score])</f>
        <v>331</v>
      </c>
      <c r="AU266">
        <f>_xlfn.RANK.AVG(Table2[[#This Row],[Sharpe Ratio Z-Score]],Table2[Sharpe Ratio Z-Score])</f>
        <v>329</v>
      </c>
      <c r="AV266">
        <f>(Table2[[#This Row],[Rank 1Y]]+Table2[[#This Row],[Rank 6M]]+Table2[[#This Row],[Rank Sharpe]])/3</f>
        <v>290</v>
      </c>
    </row>
    <row r="267" spans="1:48" x14ac:dyDescent="0.3">
      <c r="A267" t="s">
        <v>1139</v>
      </c>
      <c r="B267" t="s">
        <v>1140</v>
      </c>
      <c r="C267" t="s">
        <v>10443</v>
      </c>
      <c r="D267" t="s">
        <v>484</v>
      </c>
      <c r="E267">
        <v>10535.91274863</v>
      </c>
      <c r="F267">
        <v>2160.4499999999998</v>
      </c>
      <c r="G267">
        <v>19.441349332463702</v>
      </c>
      <c r="H267">
        <f>(Table2[[#This Row],[1Y Return vs Nifty]]-AVERAGE(Table2[1Y Return vs Nifty]))/_xlfn.STDEV.P(Table2[1Y Return vs Nifty])</f>
        <v>-0.32220066905084099</v>
      </c>
      <c r="I267">
        <v>2.45971090741044</v>
      </c>
      <c r="J267">
        <f>(Table2[[#This Row],[1M Return vs Nifty]]-AVERAGE(Table2[1M Return vs Nifty]))/_xlfn.STDEV.P(Table2[1M Return vs Nifty])</f>
        <v>-0.16246938079363341</v>
      </c>
      <c r="K267">
        <v>-0.60221780313504603</v>
      </c>
      <c r="L267">
        <f>(Table2[[#This Row],[6M Return vs Nifty]]-AVERAGE(Table2[6M Return vs Nifty]))/_xlfn.STDEV.P(Table2[6M Return vs Nifty])</f>
        <v>-0.32753221365710211</v>
      </c>
      <c r="M267">
        <v>3.9736030377475098</v>
      </c>
      <c r="N267">
        <f>(Table2[[#This Row],[1W Return vs Nifty]]-AVERAGE(Table2[1W Return vs Nifty]))/_xlfn.STDEV.P(Table2[1W Return vs Nifty])</f>
        <v>0.33434493519233671</v>
      </c>
      <c r="O267">
        <v>2092.4899999999998</v>
      </c>
      <c r="P267">
        <v>2051.69113236259</v>
      </c>
      <c r="Q267">
        <v>1921.3298316844</v>
      </c>
      <c r="R267">
        <v>62.823632811288498</v>
      </c>
      <c r="S267" s="2">
        <f>(Table2[[#This Row],[Close Price]]-Table2[[#This Row],[20D EMA]])/Table2[[#This Row],[20D EMA]]</f>
        <v>3.247805246381108E-2</v>
      </c>
      <c r="T267" s="2">
        <f>(Table2[[#This Row],[Close Price]]-Table2[[#This Row],[50D EMA]])/Table2[[#This Row],[50D EMA]]</f>
        <v>5.3009376470897158E-2</v>
      </c>
      <c r="U267" s="2">
        <f>(Table2[[#This Row],[Close Price]]-Table2[[#This Row],[200D EMA]])/Table2[[#This Row],[200D EMA]]</f>
        <v>0.12445555384208389</v>
      </c>
      <c r="V267">
        <v>0.98496307812182204</v>
      </c>
      <c r="W267">
        <v>2125.9</v>
      </c>
      <c r="X267">
        <v>2180</v>
      </c>
      <c r="Y267">
        <v>2120.8000000000002</v>
      </c>
      <c r="Z267">
        <v>2188</v>
      </c>
      <c r="AA267">
        <v>2035</v>
      </c>
      <c r="AB267">
        <v>2200</v>
      </c>
      <c r="AC267" s="2">
        <f>(Table2[[#This Row],[Close Price]]/Table2[[#This Row],[Day Low]])-1</f>
        <v>1.6251940354673255E-2</v>
      </c>
      <c r="AD267" s="2">
        <f>(Table2[[#This Row],[Day High]]/Table2[[#This Row],[Close Price]])-1</f>
        <v>9.049040709111722E-3</v>
      </c>
      <c r="AE267" s="2">
        <f>(Table2[[#This Row],[Close Price]]/Table2[[#This Row],[Current Week Low]])-1</f>
        <v>1.8695775179177421E-2</v>
      </c>
      <c r="AF267" s="2">
        <f>(Table2[[#This Row],[Current Week High]]/Table2[[#This Row],[Close Price]])-1</f>
        <v>1.2751972968594538E-2</v>
      </c>
      <c r="AG267" s="2">
        <f>(Table2[[#This Row],[Close Price]]/Table2[[#This Row],[Current Month Low]])-1</f>
        <v>6.1646191646191451E-2</v>
      </c>
      <c r="AH267" s="2">
        <f>(Table2[[#This Row],[Current Month High]]/Table2[[#This Row],[Close Price]])-1</f>
        <v>1.8306371357819096E-2</v>
      </c>
      <c r="AI267">
        <v>7.1536022587886903</v>
      </c>
      <c r="AJ267">
        <v>54.3178571428571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-0.05</v>
      </c>
      <c r="AM267" t="s">
        <v>10475</v>
      </c>
      <c r="AN267">
        <v>4.92</v>
      </c>
      <c r="AO267" t="s">
        <v>10474</v>
      </c>
      <c r="AP267">
        <v>0.192681276893787</v>
      </c>
      <c r="AQ267">
        <f>(Table2[[#This Row],[Sharpe Ratio]]-AVERAGE(Table2[Sharpe Ratio]))/_xlfn.STDEV.P(Table2[Sharpe Ratio])</f>
        <v>1.5581451380280387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1.0802878097187987</v>
      </c>
      <c r="AS267">
        <f>_xlfn.RANK.AVG(Table2[[#This Row],[1Y Return vs Nifty Z-Score]],Table2[1Y Return vs Nifty Z-Score])</f>
        <v>397</v>
      </c>
      <c r="AT267">
        <f>_xlfn.RANK.AVG(Table2[[#This Row],[6M Return vs Nifty Z-Score]],Table2[6M Return vs Nifty Z-Score])</f>
        <v>434</v>
      </c>
      <c r="AU267">
        <f>_xlfn.RANK.AVG(Table2[[#This Row],[Sharpe Ratio Z-Score]],Table2[Sharpe Ratio Z-Score])</f>
        <v>42</v>
      </c>
      <c r="AV267">
        <f>(Table2[[#This Row],[Rank 1Y]]+Table2[[#This Row],[Rank 6M]]+Table2[[#This Row],[Rank Sharpe]])/3</f>
        <v>291</v>
      </c>
    </row>
    <row r="268" spans="1:48" x14ac:dyDescent="0.3">
      <c r="A268" t="s">
        <v>1507</v>
      </c>
      <c r="B268" t="s">
        <v>1508</v>
      </c>
      <c r="C268" t="s">
        <v>10440</v>
      </c>
      <c r="D268" t="s">
        <v>80</v>
      </c>
      <c r="E268">
        <v>6366.2967170000002</v>
      </c>
      <c r="F268">
        <v>310.75</v>
      </c>
      <c r="G268">
        <v>99.6507082653346</v>
      </c>
      <c r="H268">
        <f>(Table2[[#This Row],[1Y Return vs Nifty]]-AVERAGE(Table2[1Y Return vs Nifty]))/_xlfn.STDEV.P(Table2[1Y Return vs Nifty])</f>
        <v>0.59562987704739645</v>
      </c>
      <c r="I268">
        <v>26.631925705015899</v>
      </c>
      <c r="J268">
        <f>(Table2[[#This Row],[1M Return vs Nifty]]-AVERAGE(Table2[1M Return vs Nifty]))/_xlfn.STDEV.P(Table2[1M Return vs Nifty])</f>
        <v>1.8799984515167514</v>
      </c>
      <c r="K268">
        <v>-2.0973241655774002</v>
      </c>
      <c r="L268">
        <f>(Table2[[#This Row],[6M Return vs Nifty]]-AVERAGE(Table2[6M Return vs Nifty]))/_xlfn.STDEV.P(Table2[6M Return vs Nifty])</f>
        <v>-0.36960186699878206</v>
      </c>
      <c r="M268">
        <v>6.8695697127887598</v>
      </c>
      <c r="N268">
        <f>(Table2[[#This Row],[1W Return vs Nifty]]-AVERAGE(Table2[1W Return vs Nifty]))/_xlfn.STDEV.P(Table2[1W Return vs Nifty])</f>
        <v>0.86528008690843849</v>
      </c>
      <c r="O268">
        <v>267.62</v>
      </c>
      <c r="P268">
        <v>243.71693133961099</v>
      </c>
      <c r="Q268">
        <v>221.184463117333</v>
      </c>
      <c r="R268">
        <v>74.343722223833097</v>
      </c>
      <c r="S268" s="2">
        <f>(Table2[[#This Row],[Close Price]]-Table2[[#This Row],[20D EMA]])/Table2[[#This Row],[20D EMA]]</f>
        <v>0.16116134818025557</v>
      </c>
      <c r="T268" s="2">
        <f>(Table2[[#This Row],[Close Price]]-Table2[[#This Row],[50D EMA]])/Table2[[#This Row],[50D EMA]]</f>
        <v>0.27504477547758377</v>
      </c>
      <c r="U268" s="2">
        <f>(Table2[[#This Row],[Close Price]]-Table2[[#This Row],[200D EMA]])/Table2[[#This Row],[200D EMA]]</f>
        <v>0.40493593275199741</v>
      </c>
      <c r="V268">
        <v>3.1303302274401701</v>
      </c>
      <c r="W268">
        <v>299</v>
      </c>
      <c r="X268">
        <v>312.5</v>
      </c>
      <c r="Y268">
        <v>289.05</v>
      </c>
      <c r="Z268">
        <v>314</v>
      </c>
      <c r="AA268">
        <v>267.39999999999998</v>
      </c>
      <c r="AB268">
        <v>330</v>
      </c>
      <c r="AC268" s="2">
        <f>(Table2[[#This Row],[Close Price]]/Table2[[#This Row],[Day Low]])-1</f>
        <v>3.9297658862876172E-2</v>
      </c>
      <c r="AD268" s="2">
        <f>(Table2[[#This Row],[Day High]]/Table2[[#This Row],[Close Price]])-1</f>
        <v>5.6315366049879412E-3</v>
      </c>
      <c r="AE268" s="2">
        <f>(Table2[[#This Row],[Close Price]]/Table2[[#This Row],[Current Week Low]])-1</f>
        <v>7.5073516692613751E-2</v>
      </c>
      <c r="AF268" s="2">
        <f>(Table2[[#This Row],[Current Week High]]/Table2[[#This Row],[Close Price]])-1</f>
        <v>1.0458567980691891E-2</v>
      </c>
      <c r="AG268" s="2">
        <f>(Table2[[#This Row],[Close Price]]/Table2[[#This Row],[Current Month Low]])-1</f>
        <v>0.16211667913238603</v>
      </c>
      <c r="AH268" s="2">
        <f>(Table2[[#This Row],[Current Month High]]/Table2[[#This Row],[Close Price]])-1</f>
        <v>6.1946902654867353E-2</v>
      </c>
      <c r="AI268">
        <v>6.19469026548673</v>
      </c>
      <c r="AJ268">
        <v>131.12681294161399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0.43</v>
      </c>
      <c r="AM268" t="s">
        <v>10474</v>
      </c>
      <c r="AN268">
        <v>32.32</v>
      </c>
      <c r="AO268" t="s">
        <v>10474</v>
      </c>
      <c r="AP268">
        <v>6.5121370845678997E-2</v>
      </c>
      <c r="AQ268">
        <f>(Table2[[#This Row],[Sharpe Ratio]]-AVERAGE(Table2[Sharpe Ratio]))/_xlfn.STDEV.P(Table2[Sharpe Ratio])</f>
        <v>0.11999725432965461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3.0913038028034592</v>
      </c>
      <c r="AS268">
        <f>_xlfn.RANK.AVG(Table2[[#This Row],[1Y Return vs Nifty Z-Score]],Table2[1Y Return vs Nifty Z-Score])</f>
        <v>134</v>
      </c>
      <c r="AT268">
        <f>_xlfn.RANK.AVG(Table2[[#This Row],[6M Return vs Nifty Z-Score]],Table2[6M Return vs Nifty Z-Score])</f>
        <v>443</v>
      </c>
      <c r="AU268">
        <f>_xlfn.RANK.AVG(Table2[[#This Row],[Sharpe Ratio Z-Score]],Table2[Sharpe Ratio Z-Score])</f>
        <v>301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1828</v>
      </c>
      <c r="B269" t="s">
        <v>1829</v>
      </c>
      <c r="C269" t="s">
        <v>10445</v>
      </c>
      <c r="D269" t="s">
        <v>242</v>
      </c>
      <c r="E269">
        <v>3849.0938008199901</v>
      </c>
      <c r="F269">
        <v>154.66999999999999</v>
      </c>
      <c r="G269">
        <v>42.047236498471399</v>
      </c>
      <c r="H269">
        <f>(Table2[[#This Row],[1Y Return vs Nifty]]-AVERAGE(Table2[1Y Return vs Nifty]))/_xlfn.STDEV.P(Table2[1Y Return vs Nifty])</f>
        <v>-6.3522953150171799E-2</v>
      </c>
      <c r="I269">
        <v>57.835094388789997</v>
      </c>
      <c r="J269">
        <f>(Table2[[#This Row],[1M Return vs Nifty]]-AVERAGE(Table2[1M Return vs Nifty]))/_xlfn.STDEV.P(Table2[1M Return vs Nifty])</f>
        <v>4.5165573616699382</v>
      </c>
      <c r="K269">
        <v>26.620675064185601</v>
      </c>
      <c r="L269">
        <f>(Table2[[#This Row],[6M Return vs Nifty]]-AVERAGE(Table2[6M Return vs Nifty]))/_xlfn.STDEV.P(Table2[6M Return vs Nifty])</f>
        <v>0.43847192802484319</v>
      </c>
      <c r="M269">
        <v>18.881411390663999</v>
      </c>
      <c r="N269">
        <f>(Table2[[#This Row],[1W Return vs Nifty]]-AVERAGE(Table2[1W Return vs Nifty]))/_xlfn.STDEV.P(Table2[1W Return vs Nifty])</f>
        <v>3.0674839446381359</v>
      </c>
      <c r="O269">
        <v>127.87</v>
      </c>
      <c r="P269">
        <v>113.926973911386</v>
      </c>
      <c r="Q269">
        <v>100.817669281043</v>
      </c>
      <c r="R269">
        <v>80.294178858385095</v>
      </c>
      <c r="S269" s="2">
        <f>(Table2[[#This Row],[Close Price]]-Table2[[#This Row],[20D EMA]])/Table2[[#This Row],[20D EMA]]</f>
        <v>0.20958786267302715</v>
      </c>
      <c r="T269" s="2">
        <f>(Table2[[#This Row],[Close Price]]-Table2[[#This Row],[50D EMA]])/Table2[[#This Row],[50D EMA]]</f>
        <v>0.35762405240662748</v>
      </c>
      <c r="U269" s="2">
        <f>(Table2[[#This Row],[Close Price]]-Table2[[#This Row],[200D EMA]])/Table2[[#This Row],[200D EMA]]</f>
        <v>0.53415568027898241</v>
      </c>
      <c r="V269">
        <v>2.2332501392370299</v>
      </c>
      <c r="W269">
        <v>148.5</v>
      </c>
      <c r="X269">
        <v>157</v>
      </c>
      <c r="Y269">
        <v>153.69</v>
      </c>
      <c r="Z269">
        <v>164.5</v>
      </c>
      <c r="AA269">
        <v>125.35</v>
      </c>
      <c r="AB269">
        <v>164.5</v>
      </c>
      <c r="AC269" s="2">
        <f>(Table2[[#This Row],[Close Price]]/Table2[[#This Row],[Day Low]])-1</f>
        <v>4.1548821548821557E-2</v>
      </c>
      <c r="AD269" s="2">
        <f>(Table2[[#This Row],[Day High]]/Table2[[#This Row],[Close Price]])-1</f>
        <v>1.5064330510118351E-2</v>
      </c>
      <c r="AE269" s="2">
        <f>(Table2[[#This Row],[Close Price]]/Table2[[#This Row],[Current Week Low]])-1</f>
        <v>6.3764721192010043E-3</v>
      </c>
      <c r="AF269" s="2">
        <f>(Table2[[#This Row],[Current Week High]]/Table2[[#This Row],[Close Price]])-1</f>
        <v>6.3554664770155922E-2</v>
      </c>
      <c r="AG269" s="2">
        <f>(Table2[[#This Row],[Close Price]]/Table2[[#This Row],[Current Month Low]])-1</f>
        <v>0.23390506581571602</v>
      </c>
      <c r="AH269" s="2">
        <f>(Table2[[#This Row],[Current Month High]]/Table2[[#This Row],[Close Price]])-1</f>
        <v>6.3554664770155922E-2</v>
      </c>
      <c r="AI269">
        <v>6.3554664770155904</v>
      </c>
      <c r="AJ269">
        <v>89.546568627450895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0.39</v>
      </c>
      <c r="AM269" t="s">
        <v>10474</v>
      </c>
      <c r="AN269">
        <v>22.94</v>
      </c>
      <c r="AO269" t="s">
        <v>10474</v>
      </c>
      <c r="AP269">
        <v>2.6435651537166999E-2</v>
      </c>
      <c r="AQ269">
        <f>(Table2[[#This Row],[Sharpe Ratio]]-AVERAGE(Table2[Sharpe Ratio]))/_xlfn.STDEV.P(Table2[Sharpe Ratio])</f>
        <v>-0.31615691884685859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7.6428333623358871</v>
      </c>
      <c r="AS269">
        <f>_xlfn.RANK.AVG(Table2[[#This Row],[1Y Return vs Nifty Z-Score]],Table2[1Y Return vs Nifty Z-Score])</f>
        <v>293</v>
      </c>
      <c r="AT269">
        <f>_xlfn.RANK.AVG(Table2[[#This Row],[6M Return vs Nifty Z-Score]],Table2[6M Return vs Nifty Z-Score])</f>
        <v>166</v>
      </c>
      <c r="AU269">
        <f>_xlfn.RANK.AVG(Table2[[#This Row],[Sharpe Ratio Z-Score]],Table2[Sharpe Ratio Z-Score])</f>
        <v>422</v>
      </c>
      <c r="AV269">
        <f>(Table2[[#This Row],[Rank 1Y]]+Table2[[#This Row],[Rank 6M]]+Table2[[#This Row],[Rank Sharpe]])/3</f>
        <v>293.66666666666669</v>
      </c>
    </row>
    <row r="270" spans="1:48" x14ac:dyDescent="0.3">
      <c r="A270" t="s">
        <v>1615</v>
      </c>
      <c r="B270" t="s">
        <v>1616</v>
      </c>
      <c r="C270" t="s">
        <v>10442</v>
      </c>
      <c r="D270" t="s">
        <v>1426</v>
      </c>
      <c r="E270">
        <v>5324.6807842799999</v>
      </c>
      <c r="F270">
        <v>941.2</v>
      </c>
      <c r="G270">
        <v>39.917497497934697</v>
      </c>
      <c r="H270">
        <f>(Table2[[#This Row],[1Y Return vs Nifty]]-AVERAGE(Table2[1Y Return vs Nifty]))/_xlfn.STDEV.P(Table2[1Y Return vs Nifty])</f>
        <v>-8.7893419837797152E-2</v>
      </c>
      <c r="I270">
        <v>6.95363047202084E-2</v>
      </c>
      <c r="J270">
        <f>(Table2[[#This Row],[1M Return vs Nifty]]-AVERAGE(Table2[1M Return vs Nifty]))/_xlfn.STDEV.P(Table2[1M Return vs Nifty])</f>
        <v>-0.36443079725778205</v>
      </c>
      <c r="K270">
        <v>-3.7591401032348699</v>
      </c>
      <c r="L270">
        <f>(Table2[[#This Row],[6M Return vs Nifty]]-AVERAGE(Table2[6M Return vs Nifty]))/_xlfn.STDEV.P(Table2[6M Return vs Nifty])</f>
        <v>-0.41636243345154106</v>
      </c>
      <c r="M270">
        <v>0.148986883263304</v>
      </c>
      <c r="N270">
        <f>(Table2[[#This Row],[1W Return vs Nifty]]-AVERAGE(Table2[1W Return vs Nifty]))/_xlfn.STDEV.P(Table2[1W Return vs Nifty])</f>
        <v>-0.36684516334634965</v>
      </c>
      <c r="O270">
        <v>909.88</v>
      </c>
      <c r="P270">
        <v>911.59430847592205</v>
      </c>
      <c r="Q270">
        <v>850.81499640085303</v>
      </c>
      <c r="R270">
        <v>79.3742572798742</v>
      </c>
      <c r="S270" s="2">
        <f>(Table2[[#This Row],[Close Price]]-Table2[[#This Row],[20D EMA]])/Table2[[#This Row],[20D EMA]]</f>
        <v>3.44221215984526E-2</v>
      </c>
      <c r="T270" s="2">
        <f>(Table2[[#This Row],[Close Price]]-Table2[[#This Row],[50D EMA]])/Table2[[#This Row],[50D EMA]]</f>
        <v>3.24768279582342E-2</v>
      </c>
      <c r="U270" s="2">
        <f>(Table2[[#This Row],[Close Price]]-Table2[[#This Row],[200D EMA]])/Table2[[#This Row],[200D EMA]]</f>
        <v>0.1062334396801852</v>
      </c>
      <c r="V270">
        <v>0.43455825018950101</v>
      </c>
      <c r="W270">
        <v>925.95</v>
      </c>
      <c r="X270">
        <v>953.9</v>
      </c>
      <c r="Y270">
        <v>925</v>
      </c>
      <c r="Z270">
        <v>944.95</v>
      </c>
      <c r="AA270">
        <v>903.05</v>
      </c>
      <c r="AB270">
        <v>944.95</v>
      </c>
      <c r="AC270" s="2">
        <f>(Table2[[#This Row],[Close Price]]/Table2[[#This Row],[Day Low]])-1</f>
        <v>1.6469571791133397E-2</v>
      </c>
      <c r="AD270" s="2">
        <f>(Table2[[#This Row],[Day High]]/Table2[[#This Row],[Close Price]])-1</f>
        <v>1.3493412664683291E-2</v>
      </c>
      <c r="AE270" s="2">
        <f>(Table2[[#This Row],[Close Price]]/Table2[[#This Row],[Current Week Low]])-1</f>
        <v>1.7513513513513601E-2</v>
      </c>
      <c r="AF270" s="2">
        <f>(Table2[[#This Row],[Current Week High]]/Table2[[#This Row],[Close Price]])-1</f>
        <v>3.9842753931151886E-3</v>
      </c>
      <c r="AG270" s="2">
        <f>(Table2[[#This Row],[Close Price]]/Table2[[#This Row],[Current Month Low]])-1</f>
        <v>4.2245722828193388E-2</v>
      </c>
      <c r="AH270" s="2">
        <f>(Table2[[#This Row],[Current Month High]]/Table2[[#This Row],[Close Price]])-1</f>
        <v>3.9842753931151886E-3</v>
      </c>
      <c r="AI270">
        <v>17.4989375265618</v>
      </c>
      <c r="AJ270">
        <v>71.438979963570105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-0.13</v>
      </c>
      <c r="AM270" t="s">
        <v>10475</v>
      </c>
      <c r="AN270">
        <v>3.28</v>
      </c>
      <c r="AO270" t="s">
        <v>10474</v>
      </c>
      <c r="AP270">
        <v>0.14546280487347399</v>
      </c>
      <c r="AQ270">
        <f>(Table2[[#This Row],[Sharpe Ratio]]-AVERAGE(Table2[Sharpe Ratio]))/_xlfn.STDEV.P(Table2[Sharpe Ratio])</f>
        <v>1.0257902021293406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306</v>
      </c>
      <c r="AT270">
        <f>_xlfn.RANK.AVG(Table2[[#This Row],[6M Return vs Nifty Z-Score]],Table2[6M Return vs Nifty Z-Score])</f>
        <v>461</v>
      </c>
      <c r="AU270">
        <f>_xlfn.RANK.AVG(Table2[[#This Row],[Sharpe Ratio Z-Score]],Table2[Sharpe Ratio Z-Score])</f>
        <v>115</v>
      </c>
      <c r="AV270">
        <f>(Table2[[#This Row],[Rank 1Y]]+Table2[[#This Row],[Rank 6M]]+Table2[[#This Row],[Rank Sharpe]])/3</f>
        <v>294</v>
      </c>
    </row>
    <row r="271" spans="1:48" x14ac:dyDescent="0.3">
      <c r="A271" t="s">
        <v>1892</v>
      </c>
      <c r="B271" t="s">
        <v>1893</v>
      </c>
      <c r="C271" t="s">
        <v>10435</v>
      </c>
      <c r="D271" t="s">
        <v>189</v>
      </c>
      <c r="E271">
        <v>3531.4403805000002</v>
      </c>
      <c r="F271">
        <v>1341.75</v>
      </c>
      <c r="G271">
        <v>25.599459256061301</v>
      </c>
      <c r="H271">
        <f>(Table2[[#This Row],[1Y Return vs Nifty]]-AVERAGE(Table2[1Y Return vs Nifty]))/_xlfn.STDEV.P(Table2[1Y Return vs Nifty])</f>
        <v>-0.25173381244824755</v>
      </c>
      <c r="I271">
        <v>-2.8518471018994198</v>
      </c>
      <c r="J271">
        <f>(Table2[[#This Row],[1M Return vs Nifty]]-AVERAGE(Table2[1M Return vs Nifty]))/_xlfn.STDEV.P(Table2[1M Return vs Nifty])</f>
        <v>-0.61127750467894082</v>
      </c>
      <c r="K271">
        <v>4.7169293126452496</v>
      </c>
      <c r="L271">
        <f>(Table2[[#This Row],[6M Return vs Nifty]]-AVERAGE(Table2[6M Return vs Nifty]))/_xlfn.STDEV.P(Table2[6M Return vs Nifty])</f>
        <v>-0.17786080508338492</v>
      </c>
      <c r="M271">
        <v>2.5018156226611201</v>
      </c>
      <c r="N271">
        <f>(Table2[[#This Row],[1W Return vs Nifty]]-AVERAGE(Table2[1W Return vs Nifty]))/_xlfn.STDEV.P(Table2[1W Return vs Nifty])</f>
        <v>6.4513213281513548E-2</v>
      </c>
      <c r="O271">
        <v>1296.4000000000001</v>
      </c>
      <c r="P271">
        <v>1248.0797321769401</v>
      </c>
      <c r="Q271">
        <v>1121.0483622384199</v>
      </c>
      <c r="R271">
        <v>66.130561884136497</v>
      </c>
      <c r="S271" s="2">
        <f>(Table2[[#This Row],[Close Price]]-Table2[[#This Row],[20D EMA]])/Table2[[#This Row],[20D EMA]]</f>
        <v>3.4981487195310017E-2</v>
      </c>
      <c r="T271" s="2">
        <f>(Table2[[#This Row],[Close Price]]-Table2[[#This Row],[50D EMA]])/Table2[[#This Row],[50D EMA]]</f>
        <v>7.505150945739443E-2</v>
      </c>
      <c r="U271" s="2">
        <f>(Table2[[#This Row],[Close Price]]-Table2[[#This Row],[200D EMA]])/Table2[[#This Row],[200D EMA]]</f>
        <v>0.196870755264207</v>
      </c>
      <c r="V271">
        <v>1.31984745253104</v>
      </c>
      <c r="W271">
        <v>1333</v>
      </c>
      <c r="X271">
        <v>1354.2</v>
      </c>
      <c r="Y271">
        <v>1333</v>
      </c>
      <c r="Z271">
        <v>1360</v>
      </c>
      <c r="AA271">
        <v>1280</v>
      </c>
      <c r="AB271">
        <v>1382.95</v>
      </c>
      <c r="AC271" s="2">
        <f>(Table2[[#This Row],[Close Price]]/Table2[[#This Row],[Day Low]])-1</f>
        <v>6.5641410352588192E-3</v>
      </c>
      <c r="AD271" s="2">
        <f>(Table2[[#This Row],[Day High]]/Table2[[#This Row],[Close Price]])-1</f>
        <v>9.2789267747346305E-3</v>
      </c>
      <c r="AE271" s="2">
        <f>(Table2[[#This Row],[Close Price]]/Table2[[#This Row],[Current Week Low]])-1</f>
        <v>6.5641410352588192E-3</v>
      </c>
      <c r="AF271" s="2">
        <f>(Table2[[#This Row],[Current Week High]]/Table2[[#This Row],[Close Price]])-1</f>
        <v>1.3601639649711172E-2</v>
      </c>
      <c r="AG271" s="2">
        <f>(Table2[[#This Row],[Close Price]]/Table2[[#This Row],[Current Month Low]])-1</f>
        <v>4.8242187500000089E-2</v>
      </c>
      <c r="AH271" s="2">
        <f>(Table2[[#This Row],[Current Month High]]/Table2[[#This Row],[Close Price]])-1</f>
        <v>3.0706167318800048E-2</v>
      </c>
      <c r="AI271">
        <v>3.0706167318799999</v>
      </c>
      <c r="AJ271">
        <v>63.229927007299203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0.01</v>
      </c>
      <c r="AM271" t="s">
        <v>10474</v>
      </c>
      <c r="AN271">
        <v>5.61</v>
      </c>
      <c r="AO271" t="s">
        <v>10474</v>
      </c>
      <c r="AP271">
        <v>0.122211176110205</v>
      </c>
      <c r="AQ271">
        <f>(Table2[[#This Row],[Sharpe Ratio]]-AVERAGE(Table2[Sharpe Ratio]))/_xlfn.STDEV.P(Table2[Sharpe Ratio])</f>
        <v>0.76364450341877177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-0.21271440551028797</v>
      </c>
      <c r="AS271">
        <f>_xlfn.RANK.AVG(Table2[[#This Row],[1Y Return vs Nifty Z-Score]],Table2[1Y Return vs Nifty Z-Score])</f>
        <v>358</v>
      </c>
      <c r="AT271">
        <f>_xlfn.RANK.AVG(Table2[[#This Row],[6M Return vs Nifty Z-Score]],Table2[6M Return vs Nifty Z-Score])</f>
        <v>368</v>
      </c>
      <c r="AU271">
        <f>_xlfn.RANK.AVG(Table2[[#This Row],[Sharpe Ratio Z-Score]],Table2[Sharpe Ratio Z-Score])</f>
        <v>158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255</v>
      </c>
      <c r="B272" t="s">
        <v>256</v>
      </c>
      <c r="C272" t="s">
        <v>10431</v>
      </c>
      <c r="D272" t="s">
        <v>49</v>
      </c>
      <c r="E272">
        <v>105559.73864248001</v>
      </c>
      <c r="F272">
        <v>2808.1</v>
      </c>
      <c r="G272">
        <v>37.208468738126697</v>
      </c>
      <c r="H272">
        <f>(Table2[[#This Row],[1Y Return vs Nifty]]-AVERAGE(Table2[1Y Return vs Nifty]))/_xlfn.STDEV.P(Table2[1Y Return vs Nifty])</f>
        <v>-0.11889266205953537</v>
      </c>
      <c r="I272">
        <v>8.7852881213840206</v>
      </c>
      <c r="J272">
        <f>(Table2[[#This Row],[1M Return vs Nifty]]-AVERAGE(Table2[1M Return vs Nifty]))/_xlfn.STDEV.P(Table2[1M Return vs Nifty])</f>
        <v>0.37201982876015727</v>
      </c>
      <c r="K272">
        <v>14.753740086718601</v>
      </c>
      <c r="L272">
        <f>(Table2[[#This Row],[6M Return vs Nifty]]-AVERAGE(Table2[6M Return vs Nifty]))/_xlfn.STDEV.P(Table2[6M Return vs Nifty])</f>
        <v>0.10455732952446935</v>
      </c>
      <c r="M272">
        <v>-2.2943298959894598</v>
      </c>
      <c r="N272">
        <f>(Table2[[#This Row],[1W Return vs Nifty]]-AVERAGE(Table2[1W Return vs Nifty]))/_xlfn.STDEV.P(Table2[1W Return vs Nifty])</f>
        <v>-0.8147932616664334</v>
      </c>
      <c r="O272">
        <v>2784.18</v>
      </c>
      <c r="P272">
        <v>2634.2859867314701</v>
      </c>
      <c r="Q272">
        <v>2294.5050442855299</v>
      </c>
      <c r="R272">
        <v>46.9639167230998</v>
      </c>
      <c r="S272" s="2">
        <f>(Table2[[#This Row],[Close Price]]-Table2[[#This Row],[20D EMA]])/Table2[[#This Row],[20D EMA]]</f>
        <v>8.5913985446343533E-3</v>
      </c>
      <c r="T272" s="2">
        <f>(Table2[[#This Row],[Close Price]]-Table2[[#This Row],[50D EMA]])/Table2[[#This Row],[50D EMA]]</f>
        <v>6.5981451575116257E-2</v>
      </c>
      <c r="U272" s="2">
        <f>(Table2[[#This Row],[Close Price]]-Table2[[#This Row],[200D EMA]])/Table2[[#This Row],[200D EMA]]</f>
        <v>0.22383692596082078</v>
      </c>
      <c r="V272">
        <v>1.0652780849339301</v>
      </c>
      <c r="W272">
        <v>2775.15</v>
      </c>
      <c r="X272">
        <v>2813.95</v>
      </c>
      <c r="Y272">
        <v>2796.1</v>
      </c>
      <c r="Z272">
        <v>2856</v>
      </c>
      <c r="AA272">
        <v>2796.1</v>
      </c>
      <c r="AB272">
        <v>2942</v>
      </c>
      <c r="AC272" s="2">
        <f>(Table2[[#This Row],[Close Price]]/Table2[[#This Row],[Day Low]])-1</f>
        <v>1.1873232077545204E-2</v>
      </c>
      <c r="AD272" s="2">
        <f>(Table2[[#This Row],[Day High]]/Table2[[#This Row],[Close Price]])-1</f>
        <v>2.0832591431929615E-3</v>
      </c>
      <c r="AE272" s="2">
        <f>(Table2[[#This Row],[Close Price]]/Table2[[#This Row],[Current Week Low]])-1</f>
        <v>4.2916919995708014E-3</v>
      </c>
      <c r="AF272" s="2">
        <f>(Table2[[#This Row],[Current Week High]]/Table2[[#This Row],[Close Price]])-1</f>
        <v>1.7057797086998283E-2</v>
      </c>
      <c r="AG272" s="2">
        <f>(Table2[[#This Row],[Close Price]]/Table2[[#This Row],[Current Month Low]])-1</f>
        <v>4.2916919995708014E-3</v>
      </c>
      <c r="AH272" s="2">
        <f>(Table2[[#This Row],[Current Month High]]/Table2[[#This Row],[Close Price]])-1</f>
        <v>4.768348705530423E-2</v>
      </c>
      <c r="AI272">
        <v>8.9508920622484798</v>
      </c>
      <c r="AJ272">
        <v>64.809108783050107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0.05</v>
      </c>
      <c r="AM272" t="s">
        <v>10474</v>
      </c>
      <c r="AN272">
        <v>0.1</v>
      </c>
      <c r="AO272" t="s">
        <v>10474</v>
      </c>
      <c r="AP272">
        <v>6.5108961692852005E-2</v>
      </c>
      <c r="AQ272">
        <f>(Table2[[#This Row],[Sharpe Ratio]]-AVERAGE(Table2[Sharpe Ratio]))/_xlfn.STDEV.P(Table2[Sharpe Ratio])</f>
        <v>0.11985734989236302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-0.33725141554897914</v>
      </c>
      <c r="AS272">
        <f>_xlfn.RANK.AVG(Table2[[#This Row],[1Y Return vs Nifty Z-Score]],Table2[1Y Return vs Nifty Z-Score])</f>
        <v>316</v>
      </c>
      <c r="AT272">
        <f>_xlfn.RANK.AVG(Table2[[#This Row],[6M Return vs Nifty Z-Score]],Table2[6M Return vs Nifty Z-Score])</f>
        <v>269</v>
      </c>
      <c r="AU272">
        <f>_xlfn.RANK.AVG(Table2[[#This Row],[Sharpe Ratio Z-Score]],Table2[Sharpe Ratio Z-Score])</f>
        <v>302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389</v>
      </c>
      <c r="B273" t="s">
        <v>390</v>
      </c>
      <c r="C273" t="s">
        <v>10444</v>
      </c>
      <c r="D273" t="s">
        <v>140</v>
      </c>
      <c r="E273">
        <v>62657.755491024996</v>
      </c>
      <c r="F273">
        <v>1723.25</v>
      </c>
      <c r="G273">
        <v>42.910327659257398</v>
      </c>
      <c r="H273">
        <f>(Table2[[#This Row],[1Y Return vs Nifty]]-AVERAGE(Table2[1Y Return vs Nifty]))/_xlfn.STDEV.P(Table2[1Y Return vs Nifty])</f>
        <v>-5.3646656394081754E-2</v>
      </c>
      <c r="I273">
        <v>-10.886215431979901</v>
      </c>
      <c r="J273">
        <f>(Table2[[#This Row],[1M Return vs Nifty]]-AVERAGE(Table2[1M Return vs Nifty]))/_xlfn.STDEV.P(Table2[1M Return vs Nifty])</f>
        <v>-1.290153602898467</v>
      </c>
      <c r="K273">
        <v>2.50852013387928</v>
      </c>
      <c r="L273">
        <f>(Table2[[#This Row],[6M Return vs Nifty]]-AVERAGE(Table2[6M Return vs Nifty]))/_xlfn.STDEV.P(Table2[6M Return vs Nifty])</f>
        <v>-0.24000154029870346</v>
      </c>
      <c r="M273">
        <v>-0.521749050479828</v>
      </c>
      <c r="N273">
        <f>(Table2[[#This Row],[1W Return vs Nifty]]-AVERAGE(Table2[1W Return vs Nifty]))/_xlfn.STDEV.P(Table2[1W Return vs Nifty])</f>
        <v>-0.48981525406339099</v>
      </c>
      <c r="O273">
        <v>1805.75</v>
      </c>
      <c r="P273">
        <v>1741.47039545558</v>
      </c>
      <c r="Q273">
        <v>1475.0319658078399</v>
      </c>
      <c r="R273">
        <v>26.5289738184619</v>
      </c>
      <c r="S273" s="2">
        <f>(Table2[[#This Row],[Close Price]]-Table2[[#This Row],[20D EMA]])/Table2[[#This Row],[20D EMA]]</f>
        <v>-4.5687387512114083E-2</v>
      </c>
      <c r="T273" s="2">
        <f>(Table2[[#This Row],[Close Price]]-Table2[[#This Row],[50D EMA]])/Table2[[#This Row],[50D EMA]]</f>
        <v>-1.0462650127803909E-2</v>
      </c>
      <c r="U273" s="2">
        <f>(Table2[[#This Row],[Close Price]]-Table2[[#This Row],[200D EMA]])/Table2[[#This Row],[200D EMA]]</f>
        <v>0.16827976609728384</v>
      </c>
      <c r="V273">
        <v>0.878903522224875</v>
      </c>
      <c r="W273">
        <v>1700</v>
      </c>
      <c r="X273">
        <v>1737.7</v>
      </c>
      <c r="Y273">
        <v>1715</v>
      </c>
      <c r="Z273">
        <v>1798</v>
      </c>
      <c r="AA273">
        <v>1715</v>
      </c>
      <c r="AB273">
        <v>1819</v>
      </c>
      <c r="AC273" s="2">
        <f>(Table2[[#This Row],[Close Price]]/Table2[[#This Row],[Day Low]])-1</f>
        <v>1.367647058823529E-2</v>
      </c>
      <c r="AD273" s="2">
        <f>(Table2[[#This Row],[Day High]]/Table2[[#This Row],[Close Price]])-1</f>
        <v>8.3853184389961477E-3</v>
      </c>
      <c r="AE273" s="2">
        <f>(Table2[[#This Row],[Close Price]]/Table2[[#This Row],[Current Week Low]])-1</f>
        <v>4.810495626822231E-3</v>
      </c>
      <c r="AF273" s="2">
        <f>(Table2[[#This Row],[Current Week High]]/Table2[[#This Row],[Close Price]])-1</f>
        <v>4.3377339329754738E-2</v>
      </c>
      <c r="AG273" s="2">
        <f>(Table2[[#This Row],[Close Price]]/Table2[[#This Row],[Current Month Low]])-1</f>
        <v>4.810495626822231E-3</v>
      </c>
      <c r="AH273" s="2">
        <f>(Table2[[#This Row],[Current Month High]]/Table2[[#This Row],[Close Price]])-1</f>
        <v>5.5563615261859933E-2</v>
      </c>
      <c r="AI273">
        <v>13.3352676628463</v>
      </c>
      <c r="AJ273">
        <v>71.578632946681907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0.03</v>
      </c>
      <c r="AM273" t="s">
        <v>10474</v>
      </c>
      <c r="AN273">
        <v>-8.81</v>
      </c>
      <c r="AO273" t="s">
        <v>10475</v>
      </c>
      <c r="AP273">
        <v>0.100212978671555</v>
      </c>
      <c r="AQ273">
        <f>(Table2[[#This Row],[Sharpe Ratio]]-AVERAGE(Table2[Sharpe Ratio]))/_xlfn.STDEV.P(Table2[Sharpe Ratio])</f>
        <v>0.51563035797371115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-1.5579866956809321</v>
      </c>
      <c r="AS273">
        <f>_xlfn.RANK.AVG(Table2[[#This Row],[1Y Return vs Nifty Z-Score]],Table2[1Y Return vs Nifty Z-Score])</f>
        <v>288</v>
      </c>
      <c r="AT273">
        <f>_xlfn.RANK.AVG(Table2[[#This Row],[6M Return vs Nifty Z-Score]],Table2[6M Return vs Nifty Z-Score])</f>
        <v>390</v>
      </c>
      <c r="AU273">
        <f>_xlfn.RANK.AVG(Table2[[#This Row],[Sharpe Ratio Z-Score]],Table2[Sharpe Ratio Z-Score])</f>
        <v>211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1429</v>
      </c>
      <c r="B274" t="s">
        <v>1430</v>
      </c>
      <c r="C274" t="s">
        <v>10436</v>
      </c>
      <c r="D274" t="s">
        <v>629</v>
      </c>
      <c r="E274">
        <v>7086.2260710999999</v>
      </c>
      <c r="F274">
        <v>397.1</v>
      </c>
      <c r="G274">
        <v>99.772041258491598</v>
      </c>
      <c r="H274">
        <f>(Table2[[#This Row],[1Y Return vs Nifty]]-AVERAGE(Table2[1Y Return vs Nifty]))/_xlfn.STDEV.P(Table2[1Y Return vs Nifty])</f>
        <v>0.59701828270043522</v>
      </c>
      <c r="I274">
        <v>23.188271621939801</v>
      </c>
      <c r="J274">
        <f>(Table2[[#This Row],[1M Return vs Nifty]]-AVERAGE(Table2[1M Return vs Nifty]))/_xlfn.STDEV.P(Table2[1M Return vs Nifty])</f>
        <v>1.5890216937318589</v>
      </c>
      <c r="K274">
        <v>-9.2958644131508805</v>
      </c>
      <c r="L274">
        <f>(Table2[[#This Row],[6M Return vs Nifty]]-AVERAGE(Table2[6M Return vs Nifty]))/_xlfn.STDEV.P(Table2[6M Return vs Nifty])</f>
        <v>-0.57215608012301622</v>
      </c>
      <c r="M274">
        <v>3.6185056737851098</v>
      </c>
      <c r="N274">
        <f>(Table2[[#This Row],[1W Return vs Nifty]]-AVERAGE(Table2[1W Return vs Nifty]))/_xlfn.STDEV.P(Table2[1W Return vs Nifty])</f>
        <v>0.26924277968957033</v>
      </c>
      <c r="O274">
        <v>377.6</v>
      </c>
      <c r="P274">
        <v>348.60202670391999</v>
      </c>
      <c r="Q274">
        <v>307.08058061474497</v>
      </c>
      <c r="R274">
        <v>60.705078244457603</v>
      </c>
      <c r="S274" s="2">
        <f>(Table2[[#This Row],[Close Price]]-Table2[[#This Row],[20D EMA]])/Table2[[#This Row],[20D EMA]]</f>
        <v>5.1641949152542367E-2</v>
      </c>
      <c r="T274" s="2">
        <f>(Table2[[#This Row],[Close Price]]-Table2[[#This Row],[50D EMA]])/Table2[[#This Row],[50D EMA]]</f>
        <v>0.13912131766597868</v>
      </c>
      <c r="U274" s="2">
        <f>(Table2[[#This Row],[Close Price]]-Table2[[#This Row],[200D EMA]])/Table2[[#This Row],[200D EMA]]</f>
        <v>0.2931459202175698</v>
      </c>
      <c r="V274">
        <v>1.9976151594739699</v>
      </c>
      <c r="W274">
        <v>399</v>
      </c>
      <c r="X274">
        <v>418.8</v>
      </c>
      <c r="Y274">
        <v>395.6</v>
      </c>
      <c r="Z274">
        <v>413</v>
      </c>
      <c r="AA274">
        <v>379</v>
      </c>
      <c r="AB274">
        <v>438.3</v>
      </c>
      <c r="AC274" s="2">
        <f>(Table2[[#This Row],[Close Price]]/Table2[[#This Row],[Day Low]])-1</f>
        <v>-4.761904761904745E-3</v>
      </c>
      <c r="AD274" s="2">
        <f>(Table2[[#This Row],[Day High]]/Table2[[#This Row],[Close Price]])-1</f>
        <v>5.4646184840090539E-2</v>
      </c>
      <c r="AE274" s="2">
        <f>(Table2[[#This Row],[Close Price]]/Table2[[#This Row],[Current Week Low]])-1</f>
        <v>3.7917087967644925E-3</v>
      </c>
      <c r="AF274" s="2">
        <f>(Table2[[#This Row],[Current Week High]]/Table2[[#This Row],[Close Price]])-1</f>
        <v>4.0040292117854426E-2</v>
      </c>
      <c r="AG274" s="2">
        <f>(Table2[[#This Row],[Close Price]]/Table2[[#This Row],[Current Month Low]])-1</f>
        <v>4.7757255936675458E-2</v>
      </c>
      <c r="AH274" s="2">
        <f>(Table2[[#This Row],[Current Month High]]/Table2[[#This Row],[Close Price]])-1</f>
        <v>0.1037522034751952</v>
      </c>
      <c r="AI274">
        <v>10.3752203475195</v>
      </c>
      <c r="AJ274">
        <v>137.003879438973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</v>
      </c>
      <c r="AM274" t="s">
        <v>10474</v>
      </c>
      <c r="AN274">
        <v>4.79</v>
      </c>
      <c r="AO274" t="s">
        <v>10474</v>
      </c>
      <c r="AP274">
        <v>8.3181662975678E-2</v>
      </c>
      <c r="AQ274">
        <f>(Table2[[#This Row],[Sharpe Ratio]]-AVERAGE(Table2[Sharpe Ratio]))/_xlfn.STDEV.P(Table2[Sharpe Ratio])</f>
        <v>0.32361429757157301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2.2067409735704211</v>
      </c>
      <c r="AS274">
        <f>_xlfn.RANK.AVG(Table2[[#This Row],[1Y Return vs Nifty Z-Score]],Table2[1Y Return vs Nifty Z-Score])</f>
        <v>133</v>
      </c>
      <c r="AT274">
        <f>_xlfn.RANK.AVG(Table2[[#This Row],[6M Return vs Nifty Z-Score]],Table2[6M Return vs Nifty Z-Score])</f>
        <v>515</v>
      </c>
      <c r="AU274">
        <f>_xlfn.RANK.AVG(Table2[[#This Row],[Sharpe Ratio Z-Score]],Table2[Sharpe Ratio Z-Score])</f>
        <v>242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1441</v>
      </c>
      <c r="B275" t="s">
        <v>1442</v>
      </c>
      <c r="C275" t="s">
        <v>10442</v>
      </c>
      <c r="D275" t="s">
        <v>629</v>
      </c>
      <c r="E275">
        <v>6986.3824524000001</v>
      </c>
      <c r="F275">
        <v>524.4</v>
      </c>
      <c r="G275">
        <v>25.6514040875504</v>
      </c>
      <c r="H275">
        <f>(Table2[[#This Row],[1Y Return vs Nifty]]-AVERAGE(Table2[1Y Return vs Nifty]))/_xlfn.STDEV.P(Table2[1Y Return vs Nifty])</f>
        <v>-0.25113941107555338</v>
      </c>
      <c r="I275">
        <v>8.1496252948646504</v>
      </c>
      <c r="J275">
        <f>(Table2[[#This Row],[1M Return vs Nifty]]-AVERAGE(Table2[1M Return vs Nifty]))/_xlfn.STDEV.P(Table2[1M Return vs Nifty])</f>
        <v>0.31830853725326874</v>
      </c>
      <c r="K275">
        <v>5.74490383244125</v>
      </c>
      <c r="L275">
        <f>(Table2[[#This Row],[6M Return vs Nifty]]-AVERAGE(Table2[6M Return vs Nifty]))/_xlfn.STDEV.P(Table2[6M Return vs Nifty])</f>
        <v>-0.1489354170452713</v>
      </c>
      <c r="M275">
        <v>1.59971071516205</v>
      </c>
      <c r="N275">
        <f>(Table2[[#This Row],[1W Return vs Nifty]]-AVERAGE(Table2[1W Return vs Nifty]))/_xlfn.STDEV.P(Table2[1W Return vs Nifty])</f>
        <v>-0.10087515601663681</v>
      </c>
      <c r="O275">
        <v>507.63</v>
      </c>
      <c r="P275">
        <v>486.32820525878702</v>
      </c>
      <c r="Q275">
        <v>437.70234428362602</v>
      </c>
      <c r="R275">
        <v>59.129249277770597</v>
      </c>
      <c r="S275" s="2">
        <f>(Table2[[#This Row],[Close Price]]-Table2[[#This Row],[20D EMA]])/Table2[[#This Row],[20D EMA]]</f>
        <v>3.3035872584362594E-2</v>
      </c>
      <c r="T275" s="2">
        <f>(Table2[[#This Row],[Close Price]]-Table2[[#This Row],[50D EMA]])/Table2[[#This Row],[50D EMA]]</f>
        <v>7.8284159400037329E-2</v>
      </c>
      <c r="U275" s="2">
        <f>(Table2[[#This Row],[Close Price]]-Table2[[#This Row],[200D EMA]])/Table2[[#This Row],[200D EMA]]</f>
        <v>0.19807446052926528</v>
      </c>
      <c r="V275">
        <v>2.8219570173750701</v>
      </c>
      <c r="W275">
        <v>520.1</v>
      </c>
      <c r="X275">
        <v>533</v>
      </c>
      <c r="Y275">
        <v>523</v>
      </c>
      <c r="Z275">
        <v>540</v>
      </c>
      <c r="AA275">
        <v>508.05</v>
      </c>
      <c r="AB275">
        <v>541.29999999999995</v>
      </c>
      <c r="AC275" s="2">
        <f>(Table2[[#This Row],[Close Price]]/Table2[[#This Row],[Day Low]])-1</f>
        <v>8.2676408383002276E-3</v>
      </c>
      <c r="AD275" s="2">
        <f>(Table2[[#This Row],[Day High]]/Table2[[#This Row],[Close Price]])-1</f>
        <v>1.6399694889397409E-2</v>
      </c>
      <c r="AE275" s="2">
        <f>(Table2[[#This Row],[Close Price]]/Table2[[#This Row],[Current Week Low]])-1</f>
        <v>2.6768642447418944E-3</v>
      </c>
      <c r="AF275" s="2">
        <f>(Table2[[#This Row],[Current Week High]]/Table2[[#This Row],[Close Price]])-1</f>
        <v>2.9748283752860427E-2</v>
      </c>
      <c r="AG275" s="2">
        <f>(Table2[[#This Row],[Close Price]]/Table2[[#This Row],[Current Month Low]])-1</f>
        <v>3.2181871863005584E-2</v>
      </c>
      <c r="AH275" s="2">
        <f>(Table2[[#This Row],[Current Month High]]/Table2[[#This Row],[Close Price]])-1</f>
        <v>3.2227307398932092E-2</v>
      </c>
      <c r="AI275">
        <v>6.7505720823798496</v>
      </c>
      <c r="AJ275">
        <v>76.091336467427695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0.05</v>
      </c>
      <c r="AM275" t="s">
        <v>10474</v>
      </c>
      <c r="AN275">
        <v>6.61</v>
      </c>
      <c r="AO275" t="s">
        <v>10474</v>
      </c>
      <c r="AP275">
        <v>0.112904247790704</v>
      </c>
      <c r="AQ275">
        <f>(Table2[[#This Row],[Sharpe Ratio]]-AVERAGE(Table2[Sharpe Ratio]))/_xlfn.STDEV.P(Table2[Sharpe Ratio])</f>
        <v>0.65871545728592973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0.47607401040173708</v>
      </c>
      <c r="AS275">
        <f>_xlfn.RANK.AVG(Table2[[#This Row],[1Y Return vs Nifty Z-Score]],Table2[1Y Return vs Nifty Z-Score])</f>
        <v>356</v>
      </c>
      <c r="AT275">
        <f>_xlfn.RANK.AVG(Table2[[#This Row],[6M Return vs Nifty Z-Score]],Table2[6M Return vs Nifty Z-Score])</f>
        <v>356</v>
      </c>
      <c r="AU275">
        <f>_xlfn.RANK.AVG(Table2[[#This Row],[Sharpe Ratio Z-Score]],Table2[Sharpe Ratio Z-Score])</f>
        <v>181</v>
      </c>
      <c r="AV275">
        <f>(Table2[[#This Row],[Rank 1Y]]+Table2[[#This Row],[Rank 6M]]+Table2[[#This Row],[Rank Sharpe]])/3</f>
        <v>297.66666666666669</v>
      </c>
    </row>
    <row r="276" spans="1:48" x14ac:dyDescent="0.3">
      <c r="A276" t="s">
        <v>1149</v>
      </c>
      <c r="B276" t="s">
        <v>1150</v>
      </c>
      <c r="C276" t="s">
        <v>10447</v>
      </c>
      <c r="D276" t="s">
        <v>1151</v>
      </c>
      <c r="E276">
        <v>10394.2252395</v>
      </c>
      <c r="F276">
        <v>540.5</v>
      </c>
      <c r="G276">
        <v>18.056989123216699</v>
      </c>
      <c r="H276">
        <f>(Table2[[#This Row],[1Y Return vs Nifty]]-AVERAGE(Table2[1Y Return vs Nifty]))/_xlfn.STDEV.P(Table2[1Y Return vs Nifty])</f>
        <v>-0.3380418140712525</v>
      </c>
      <c r="I276">
        <v>-7.7955462693280797</v>
      </c>
      <c r="J276">
        <f>(Table2[[#This Row],[1M Return vs Nifty]]-AVERAGE(Table2[1M Return vs Nifty]))/_xlfn.STDEV.P(Table2[1M Return vs Nifty])</f>
        <v>-1.0290028395991373</v>
      </c>
      <c r="K276">
        <v>34.558135047081201</v>
      </c>
      <c r="L276">
        <f>(Table2[[#This Row],[6M Return vs Nifty]]-AVERAGE(Table2[6M Return vs Nifty]))/_xlfn.STDEV.P(Table2[6M Return vs Nifty])</f>
        <v>0.66181803789516991</v>
      </c>
      <c r="M276">
        <v>-2.2300877157705798</v>
      </c>
      <c r="N276">
        <f>(Table2[[#This Row],[1W Return vs Nifty]]-AVERAGE(Table2[1W Return vs Nifty]))/_xlfn.STDEV.P(Table2[1W Return vs Nifty])</f>
        <v>-0.80301535275779634</v>
      </c>
      <c r="O276">
        <v>541.1</v>
      </c>
      <c r="P276">
        <v>503.80527680530599</v>
      </c>
      <c r="Q276">
        <v>422.594936522002</v>
      </c>
      <c r="R276">
        <v>40.839784436139801</v>
      </c>
      <c r="S276" s="2">
        <f>(Table2[[#This Row],[Close Price]]-Table2[[#This Row],[20D EMA]])/Table2[[#This Row],[20D EMA]]</f>
        <v>-1.1088523378303876E-3</v>
      </c>
      <c r="T276" s="2">
        <f>(Table2[[#This Row],[Close Price]]-Table2[[#This Row],[50D EMA]])/Table2[[#This Row],[50D EMA]]</f>
        <v>7.2835130722290087E-2</v>
      </c>
      <c r="U276" s="2">
        <f>(Table2[[#This Row],[Close Price]]-Table2[[#This Row],[200D EMA]])/Table2[[#This Row],[200D EMA]]</f>
        <v>0.2790025466191533</v>
      </c>
      <c r="V276">
        <v>0.63396263573719702</v>
      </c>
      <c r="W276">
        <v>537.25</v>
      </c>
      <c r="X276">
        <v>551</v>
      </c>
      <c r="Y276">
        <v>535.54999999999995</v>
      </c>
      <c r="Z276">
        <v>553.20000000000005</v>
      </c>
      <c r="AA276">
        <v>535.54999999999995</v>
      </c>
      <c r="AB276">
        <v>579</v>
      </c>
      <c r="AC276" s="2">
        <f>(Table2[[#This Row],[Close Price]]/Table2[[#This Row],[Day Low]])-1</f>
        <v>6.0493252675664078E-3</v>
      </c>
      <c r="AD276" s="2">
        <f>(Table2[[#This Row],[Day High]]/Table2[[#This Row],[Close Price]])-1</f>
        <v>1.9426456984273921E-2</v>
      </c>
      <c r="AE276" s="2">
        <f>(Table2[[#This Row],[Close Price]]/Table2[[#This Row],[Current Week Low]])-1</f>
        <v>9.2428344692372377E-3</v>
      </c>
      <c r="AF276" s="2">
        <f>(Table2[[#This Row],[Current Week High]]/Table2[[#This Row],[Close Price]])-1</f>
        <v>2.3496762257169346E-2</v>
      </c>
      <c r="AG276" s="2">
        <f>(Table2[[#This Row],[Close Price]]/Table2[[#This Row],[Current Month Low]])-1</f>
        <v>9.2428344692372377E-3</v>
      </c>
      <c r="AH276" s="2">
        <f>(Table2[[#This Row],[Current Month High]]/Table2[[#This Row],[Close Price]])-1</f>
        <v>7.12303422756706E-2</v>
      </c>
      <c r="AI276">
        <v>7.5670675300647501</v>
      </c>
      <c r="AJ276">
        <v>74.580103359173094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0.18</v>
      </c>
      <c r="AM276" t="s">
        <v>10474</v>
      </c>
      <c r="AN276">
        <v>-2.67</v>
      </c>
      <c r="AO276" t="s">
        <v>10475</v>
      </c>
      <c r="AP276">
        <v>4.4996337442758001E-2</v>
      </c>
      <c r="AQ276">
        <f>(Table2[[#This Row],[Sharpe Ratio]]-AVERAGE(Table2[Sharpe Ratio]))/_xlfn.STDEV.P(Table2[Sharpe Ratio])</f>
        <v>-0.10689828906197059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-1.6151402575949867</v>
      </c>
      <c r="AS276">
        <f>_xlfn.RANK.AVG(Table2[[#This Row],[1Y Return vs Nifty Z-Score]],Table2[1Y Return vs Nifty Z-Score])</f>
        <v>404</v>
      </c>
      <c r="AT276">
        <f>_xlfn.RANK.AVG(Table2[[#This Row],[6M Return vs Nifty Z-Score]],Table2[6M Return vs Nifty Z-Score])</f>
        <v>128</v>
      </c>
      <c r="AU276">
        <f>_xlfn.RANK.AVG(Table2[[#This Row],[Sharpe Ratio Z-Score]],Table2[Sharpe Ratio Z-Score])</f>
        <v>365</v>
      </c>
      <c r="AV276">
        <f>(Table2[[#This Row],[Rank 1Y]]+Table2[[#This Row],[Rank 6M]]+Table2[[#This Row],[Rank Sharpe]])/3</f>
        <v>299</v>
      </c>
    </row>
    <row r="277" spans="1:48" x14ac:dyDescent="0.3">
      <c r="A277" t="s">
        <v>266</v>
      </c>
      <c r="B277" t="s">
        <v>267</v>
      </c>
      <c r="C277" t="s">
        <v>10431</v>
      </c>
      <c r="D277" t="s">
        <v>32</v>
      </c>
      <c r="E277">
        <v>101710.161107668</v>
      </c>
      <c r="F277">
        <v>133.24</v>
      </c>
      <c r="G277">
        <v>41.707660594792998</v>
      </c>
      <c r="H277">
        <f>(Table2[[#This Row],[1Y Return vs Nifty]]-AVERAGE(Table2[1Y Return vs Nifty]))/_xlfn.STDEV.P(Table2[1Y Return vs Nifty])</f>
        <v>-6.7408698420568444E-2</v>
      </c>
      <c r="I277">
        <v>-13.1792525119319</v>
      </c>
      <c r="J277">
        <f>(Table2[[#This Row],[1M Return vs Nifty]]-AVERAGE(Table2[1M Return vs Nifty]))/_xlfn.STDEV.P(Table2[1M Return vs Nifty])</f>
        <v>-1.4839072375286229</v>
      </c>
      <c r="K277">
        <v>-4.3763185858813598</v>
      </c>
      <c r="L277">
        <f>(Table2[[#This Row],[6M Return vs Nifty]]-AVERAGE(Table2[6M Return vs Nifty]))/_xlfn.STDEV.P(Table2[6M Return vs Nifty])</f>
        <v>-0.43372874628862057</v>
      </c>
      <c r="M277">
        <v>-2.0628759338855001</v>
      </c>
      <c r="N277">
        <f>(Table2[[#This Row],[1W Return vs Nifty]]-AVERAGE(Table2[1W Return vs Nifty]))/_xlfn.STDEV.P(Table2[1W Return vs Nifty])</f>
        <v>-0.77235940165552408</v>
      </c>
      <c r="O277">
        <v>140.19</v>
      </c>
      <c r="P277">
        <v>143.799756998926</v>
      </c>
      <c r="Q277">
        <v>130.28438053977899</v>
      </c>
      <c r="R277">
        <v>25.591914959880299</v>
      </c>
      <c r="S277" s="2">
        <f>(Table2[[#This Row],[Close Price]]-Table2[[#This Row],[20D EMA]])/Table2[[#This Row],[20D EMA]]</f>
        <v>-4.9575576003994495E-2</v>
      </c>
      <c r="T277" s="2">
        <f>(Table2[[#This Row],[Close Price]]-Table2[[#This Row],[50D EMA]])/Table2[[#This Row],[50D EMA]]</f>
        <v>-7.3433761080728799E-2</v>
      </c>
      <c r="U277" s="2">
        <f>(Table2[[#This Row],[Close Price]]-Table2[[#This Row],[200D EMA]])/Table2[[#This Row],[200D EMA]]</f>
        <v>2.2685907919089296E-2</v>
      </c>
      <c r="V277">
        <v>0.75705551694713502</v>
      </c>
      <c r="W277">
        <v>133.61000000000001</v>
      </c>
      <c r="X277">
        <v>140.79</v>
      </c>
      <c r="Y277">
        <v>133</v>
      </c>
      <c r="Z277">
        <v>135.80000000000001</v>
      </c>
      <c r="AA277">
        <v>133</v>
      </c>
      <c r="AB277">
        <v>137.4</v>
      </c>
      <c r="AC277" s="2">
        <f>(Table2[[#This Row],[Close Price]]/Table2[[#This Row],[Day Low]])-1</f>
        <v>-2.769253798368454E-3</v>
      </c>
      <c r="AD277" s="2">
        <f>(Table2[[#This Row],[Day High]]/Table2[[#This Row],[Close Price]])-1</f>
        <v>5.6664665265685921E-2</v>
      </c>
      <c r="AE277" s="2">
        <f>(Table2[[#This Row],[Close Price]]/Table2[[#This Row],[Current Week Low]])-1</f>
        <v>1.8045112781954753E-3</v>
      </c>
      <c r="AF277" s="2">
        <f>(Table2[[#This Row],[Current Week High]]/Table2[[#This Row],[Close Price]])-1</f>
        <v>1.9213449414590134E-2</v>
      </c>
      <c r="AG277" s="2">
        <f>(Table2[[#This Row],[Close Price]]/Table2[[#This Row],[Current Month Low]])-1</f>
        <v>1.8045112781954753E-3</v>
      </c>
      <c r="AH277" s="2">
        <f>(Table2[[#This Row],[Current Month High]]/Table2[[#This Row],[Close Price]])-1</f>
        <v>3.1221855298709134E-2</v>
      </c>
      <c r="AI277">
        <v>29.465625938156599</v>
      </c>
      <c r="AJ277">
        <v>66.862867877269807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-0.16</v>
      </c>
      <c r="AM277" t="s">
        <v>10475</v>
      </c>
      <c r="AN277">
        <v>-8.68</v>
      </c>
      <c r="AO277" t="s">
        <v>10475</v>
      </c>
      <c r="AP277">
        <v>0.13831487627841901</v>
      </c>
      <c r="AQ277">
        <f>(Table2[[#This Row],[Sharpe Ratio]]-AVERAGE(Table2[Sharpe Ratio]))/_xlfn.STDEV.P(Table2[Sharpe Ratio])</f>
        <v>0.94520235364089333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297</v>
      </c>
      <c r="AT277">
        <f>_xlfn.RANK.AVG(Table2[[#This Row],[6M Return vs Nifty Z-Score]],Table2[6M Return vs Nifty Z-Score])</f>
        <v>469</v>
      </c>
      <c r="AU277">
        <f>_xlfn.RANK.AVG(Table2[[#This Row],[Sharpe Ratio Z-Score]],Table2[Sharpe Ratio Z-Score])</f>
        <v>132</v>
      </c>
      <c r="AV277">
        <f>(Table2[[#This Row],[Rank 1Y]]+Table2[[#This Row],[Rank 6M]]+Table2[[#This Row],[Rank Sharpe]])/3</f>
        <v>299.33333333333331</v>
      </c>
    </row>
    <row r="278" spans="1:48" x14ac:dyDescent="0.3">
      <c r="A278" t="s">
        <v>585</v>
      </c>
      <c r="B278" t="s">
        <v>586</v>
      </c>
      <c r="C278" t="s">
        <v>10436</v>
      </c>
      <c r="D278" t="s">
        <v>239</v>
      </c>
      <c r="E278">
        <v>32477.192779179899</v>
      </c>
      <c r="F278">
        <v>4317.7</v>
      </c>
      <c r="G278">
        <v>2.1054608272105702</v>
      </c>
      <c r="H278">
        <f>(Table2[[#This Row],[1Y Return vs Nifty]]-AVERAGE(Table2[1Y Return vs Nifty]))/_xlfn.STDEV.P(Table2[1Y Return vs Nifty])</f>
        <v>-0.52057412852695117</v>
      </c>
      <c r="I278">
        <v>-2.21803900393826</v>
      </c>
      <c r="J278">
        <f>(Table2[[#This Row],[1M Return vs Nifty]]-AVERAGE(Table2[1M Return vs Nifty]))/_xlfn.STDEV.P(Table2[1M Return vs Nifty])</f>
        <v>-0.55772293126551342</v>
      </c>
      <c r="K278">
        <v>22.236959571883201</v>
      </c>
      <c r="L278">
        <f>(Table2[[#This Row],[6M Return vs Nifty]]-AVERAGE(Table2[6M Return vs Nifty]))/_xlfn.STDEV.P(Table2[6M Return vs Nifty])</f>
        <v>0.31512191377672683</v>
      </c>
      <c r="M278">
        <v>-0.76716685171549304</v>
      </c>
      <c r="N278">
        <f>(Table2[[#This Row],[1W Return vs Nifty]]-AVERAGE(Table2[1W Return vs Nifty]))/_xlfn.STDEV.P(Table2[1W Return vs Nifty])</f>
        <v>-0.53480918947566014</v>
      </c>
      <c r="O278">
        <v>4314.29</v>
      </c>
      <c r="P278">
        <v>4023.8466936627701</v>
      </c>
      <c r="Q278">
        <v>3433.17032697698</v>
      </c>
      <c r="R278">
        <v>46.306889444923598</v>
      </c>
      <c r="S278" s="2">
        <f>(Table2[[#This Row],[Close Price]]-Table2[[#This Row],[20D EMA]])/Table2[[#This Row],[20D EMA]]</f>
        <v>7.903965658311923E-4</v>
      </c>
      <c r="T278" s="2">
        <f>(Table2[[#This Row],[Close Price]]-Table2[[#This Row],[50D EMA]])/Table2[[#This Row],[50D EMA]]</f>
        <v>7.3027957749987008E-2</v>
      </c>
      <c r="U278" s="2">
        <f>(Table2[[#This Row],[Close Price]]-Table2[[#This Row],[200D EMA]])/Table2[[#This Row],[200D EMA]]</f>
        <v>0.25764223408102138</v>
      </c>
      <c r="V278">
        <v>0.54829552933621395</v>
      </c>
      <c r="W278">
        <v>4301</v>
      </c>
      <c r="X278">
        <v>4362.45</v>
      </c>
      <c r="Y278">
        <v>4281</v>
      </c>
      <c r="Z278">
        <v>4534.95</v>
      </c>
      <c r="AA278">
        <v>4258</v>
      </c>
      <c r="AB278">
        <v>4534.95</v>
      </c>
      <c r="AC278" s="2">
        <f>(Table2[[#This Row],[Close Price]]/Table2[[#This Row],[Day Low]])-1</f>
        <v>3.8828179493139992E-3</v>
      </c>
      <c r="AD278" s="2">
        <f>(Table2[[#This Row],[Day High]]/Table2[[#This Row],[Close Price]])-1</f>
        <v>1.0364314334020408E-2</v>
      </c>
      <c r="AE278" s="2">
        <f>(Table2[[#This Row],[Close Price]]/Table2[[#This Row],[Current Week Low]])-1</f>
        <v>8.5727633730436903E-3</v>
      </c>
      <c r="AF278" s="2">
        <f>(Table2[[#This Row],[Current Week High]]/Table2[[#This Row],[Close Price]])-1</f>
        <v>5.0316140537786325E-2</v>
      </c>
      <c r="AG278" s="2">
        <f>(Table2[[#This Row],[Close Price]]/Table2[[#This Row],[Current Month Low]])-1</f>
        <v>1.4020666979802643E-2</v>
      </c>
      <c r="AH278" s="2">
        <f>(Table2[[#This Row],[Current Month High]]/Table2[[#This Row],[Close Price]])-1</f>
        <v>5.0316140537786325E-2</v>
      </c>
      <c r="AI278">
        <v>11.584871575144099</v>
      </c>
      <c r="AJ278">
        <v>71.031887502475698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0.21</v>
      </c>
      <c r="AM278" t="s">
        <v>10474</v>
      </c>
      <c r="AN278">
        <v>-5.37</v>
      </c>
      <c r="AO278" t="s">
        <v>10475</v>
      </c>
      <c r="AP278">
        <v>0.105883576225866</v>
      </c>
      <c r="AQ278">
        <f>(Table2[[#This Row],[Sharpe Ratio]]-AVERAGE(Table2[Sharpe Ratio]))/_xlfn.STDEV.P(Table2[Sharpe Ratio])</f>
        <v>0.57956234197001455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-0.71842199352138336</v>
      </c>
      <c r="AS278">
        <f>_xlfn.RANK.AVG(Table2[[#This Row],[1Y Return vs Nifty Z-Score]],Table2[1Y Return vs Nifty Z-Score])</f>
        <v>500</v>
      </c>
      <c r="AT278">
        <f>_xlfn.RANK.AVG(Table2[[#This Row],[6M Return vs Nifty Z-Score]],Table2[6M Return vs Nifty Z-Score])</f>
        <v>205</v>
      </c>
      <c r="AU278">
        <f>_xlfn.RANK.AVG(Table2[[#This Row],[Sharpe Ratio Z-Score]],Table2[Sharpe Ratio Z-Score])</f>
        <v>198</v>
      </c>
      <c r="AV278">
        <f>(Table2[[#This Row],[Rank 1Y]]+Table2[[#This Row],[Rank 6M]]+Table2[[#This Row],[Rank Sharpe]])/3</f>
        <v>301</v>
      </c>
    </row>
    <row r="279" spans="1:48" x14ac:dyDescent="0.3">
      <c r="A279" t="s">
        <v>1974</v>
      </c>
      <c r="B279" t="s">
        <v>1975</v>
      </c>
      <c r="C279" t="s">
        <v>10432</v>
      </c>
      <c r="D279" t="s">
        <v>905</v>
      </c>
      <c r="E279">
        <v>3220.6065882299999</v>
      </c>
      <c r="F279">
        <v>375.3</v>
      </c>
      <c r="G279">
        <v>41.301951505776401</v>
      </c>
      <c r="H279">
        <f>(Table2[[#This Row],[1Y Return vs Nifty]]-AVERAGE(Table2[1Y Return vs Nifty]))/_xlfn.STDEV.P(Table2[1Y Return vs Nifty])</f>
        <v>-7.2051201486086874E-2</v>
      </c>
      <c r="I279">
        <v>39.902101963219799</v>
      </c>
      <c r="J279">
        <f>(Table2[[#This Row],[1M Return vs Nifty]]-AVERAGE(Table2[1M Return vs Nifty]))/_xlfn.STDEV.P(Table2[1M Return vs Nifty])</f>
        <v>3.001282055994543</v>
      </c>
      <c r="K279">
        <v>7.5759523554366197</v>
      </c>
      <c r="L279">
        <f>(Table2[[#This Row],[6M Return vs Nifty]]-AVERAGE(Table2[6M Return vs Nifty]))/_xlfn.STDEV.P(Table2[6M Return vs Nifty])</f>
        <v>-9.7412944431099463E-2</v>
      </c>
      <c r="M279">
        <v>16.644469482842698</v>
      </c>
      <c r="N279">
        <f>(Table2[[#This Row],[1W Return vs Nifty]]-AVERAGE(Table2[1W Return vs Nifty]))/_xlfn.STDEV.P(Table2[1W Return vs Nifty])</f>
        <v>2.65737180438283</v>
      </c>
      <c r="O279">
        <v>320.7</v>
      </c>
      <c r="P279">
        <v>297.091707933831</v>
      </c>
      <c r="Q279">
        <v>287.01608385344502</v>
      </c>
      <c r="R279">
        <v>80.364863481026404</v>
      </c>
      <c r="S279" s="2">
        <f>(Table2[[#This Row],[Close Price]]-Table2[[#This Row],[20D EMA]])/Table2[[#This Row],[20D EMA]]</f>
        <v>0.17025257249766143</v>
      </c>
      <c r="T279" s="2">
        <f>(Table2[[#This Row],[Close Price]]-Table2[[#This Row],[50D EMA]])/Table2[[#This Row],[50D EMA]]</f>
        <v>0.26324629727998922</v>
      </c>
      <c r="U279" s="2">
        <f>(Table2[[#This Row],[Close Price]]-Table2[[#This Row],[200D EMA]])/Table2[[#This Row],[200D EMA]]</f>
        <v>0.30759222605669079</v>
      </c>
      <c r="V279">
        <v>2.7691064918753998</v>
      </c>
      <c r="W279">
        <v>366.5</v>
      </c>
      <c r="X279">
        <v>431.5</v>
      </c>
      <c r="Y279">
        <v>372.55</v>
      </c>
      <c r="Z279">
        <v>393</v>
      </c>
      <c r="AA279">
        <v>314.05</v>
      </c>
      <c r="AB279">
        <v>393</v>
      </c>
      <c r="AC279" s="2">
        <f>(Table2[[#This Row],[Close Price]]/Table2[[#This Row],[Day Low]])-1</f>
        <v>2.4010914051841858E-2</v>
      </c>
      <c r="AD279" s="2">
        <f>(Table2[[#This Row],[Day High]]/Table2[[#This Row],[Close Price]])-1</f>
        <v>0.14974686917132951</v>
      </c>
      <c r="AE279" s="2">
        <f>(Table2[[#This Row],[Close Price]]/Table2[[#This Row],[Current Week Low]])-1</f>
        <v>7.3815595222117558E-3</v>
      </c>
      <c r="AF279" s="2">
        <f>(Table2[[#This Row],[Current Week High]]/Table2[[#This Row],[Close Price]])-1</f>
        <v>4.7162270183852995E-2</v>
      </c>
      <c r="AG279" s="2">
        <f>(Table2[[#This Row],[Close Price]]/Table2[[#This Row],[Current Month Low]])-1</f>
        <v>0.19503263811494986</v>
      </c>
      <c r="AH279" s="2">
        <f>(Table2[[#This Row],[Current Month High]]/Table2[[#This Row],[Close Price]])-1</f>
        <v>4.7162270183852995E-2</v>
      </c>
      <c r="AI279">
        <v>4.7162270183852897</v>
      </c>
      <c r="AJ279">
        <v>85.838078732359506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0.23</v>
      </c>
      <c r="AM279" t="s">
        <v>10474</v>
      </c>
      <c r="AN279">
        <v>20.89</v>
      </c>
      <c r="AO279" t="s">
        <v>10474</v>
      </c>
      <c r="AP279">
        <v>7.161610651302E-2</v>
      </c>
      <c r="AQ279">
        <f>(Table2[[#This Row],[Sharpe Ratio]]-AVERAGE(Table2[Sharpe Ratio]))/_xlfn.STDEV.P(Table2[Sharpe Ratio])</f>
        <v>0.19322081371079933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5.682410528170986</v>
      </c>
      <c r="AS279">
        <f>_xlfn.RANK.AVG(Table2[[#This Row],[1Y Return vs Nifty Z-Score]],Table2[1Y Return vs Nifty Z-Score])</f>
        <v>299</v>
      </c>
      <c r="AT279">
        <f>_xlfn.RANK.AVG(Table2[[#This Row],[6M Return vs Nifty Z-Score]],Table2[6M Return vs Nifty Z-Score])</f>
        <v>336</v>
      </c>
      <c r="AU279">
        <f>_xlfn.RANK.AVG(Table2[[#This Row],[Sharpe Ratio Z-Score]],Table2[Sharpe Ratio Z-Score])</f>
        <v>269</v>
      </c>
      <c r="AV279">
        <f>(Table2[[#This Row],[Rank 1Y]]+Table2[[#This Row],[Rank 6M]]+Table2[[#This Row],[Rank Sharpe]])/3</f>
        <v>301.33333333333331</v>
      </c>
    </row>
    <row r="280" spans="1:48" x14ac:dyDescent="0.3">
      <c r="A280" t="s">
        <v>144</v>
      </c>
      <c r="B280" t="s">
        <v>145</v>
      </c>
      <c r="C280" t="s">
        <v>10440</v>
      </c>
      <c r="D280" t="s">
        <v>80</v>
      </c>
      <c r="E280">
        <v>188527.91860462501</v>
      </c>
      <c r="F280">
        <v>2742.15</v>
      </c>
      <c r="G280">
        <v>31.642487507963899</v>
      </c>
      <c r="H280">
        <f>(Table2[[#This Row],[1Y Return vs Nifty]]-AVERAGE(Table2[1Y Return vs Nifty]))/_xlfn.STDEV.P(Table2[1Y Return vs Nifty])</f>
        <v>-0.18258382802843923</v>
      </c>
      <c r="I280">
        <v>10.509808153584199</v>
      </c>
      <c r="J280">
        <f>(Table2[[#This Row],[1M Return vs Nifty]]-AVERAGE(Table2[1M Return vs Nifty]))/_xlfn.STDEV.P(Table2[1M Return vs Nifty])</f>
        <v>0.51773575596980026</v>
      </c>
      <c r="K280">
        <v>20.046398060145901</v>
      </c>
      <c r="L280">
        <f>(Table2[[#This Row],[6M Return vs Nifty]]-AVERAGE(Table2[6M Return vs Nifty]))/_xlfn.STDEV.P(Table2[6M Return vs Nifty])</f>
        <v>0.25348338040049839</v>
      </c>
      <c r="M280">
        <v>2.2062091600822402</v>
      </c>
      <c r="N280">
        <f>(Table2[[#This Row],[1W Return vs Nifty]]-AVERAGE(Table2[1W Return vs Nifty]))/_xlfn.STDEV.P(Table2[1W Return vs Nifty])</f>
        <v>1.0317885893865958E-2</v>
      </c>
      <c r="O280">
        <v>2601.9299999999998</v>
      </c>
      <c r="P280">
        <v>2481.88137289718</v>
      </c>
      <c r="Q280">
        <v>2213.0286229777198</v>
      </c>
      <c r="R280">
        <v>82.059013757351593</v>
      </c>
      <c r="S280" s="2">
        <f>(Table2[[#This Row],[Close Price]]-Table2[[#This Row],[20D EMA]])/Table2[[#This Row],[20D EMA]]</f>
        <v>5.3890765700845243E-2</v>
      </c>
      <c r="T280" s="2">
        <f>(Table2[[#This Row],[Close Price]]-Table2[[#This Row],[50D EMA]])/Table2[[#This Row],[50D EMA]]</f>
        <v>0.10486747269431342</v>
      </c>
      <c r="U280" s="2">
        <f>(Table2[[#This Row],[Close Price]]-Table2[[#This Row],[200D EMA]])/Table2[[#This Row],[200D EMA]]</f>
        <v>0.23909377923468789</v>
      </c>
      <c r="V280">
        <v>1.28296138940642</v>
      </c>
      <c r="W280">
        <v>2718.9</v>
      </c>
      <c r="X280">
        <v>2747.3</v>
      </c>
      <c r="Y280">
        <v>2713.85</v>
      </c>
      <c r="Z280">
        <v>2754.95</v>
      </c>
      <c r="AA280">
        <v>2662.05</v>
      </c>
      <c r="AB280">
        <v>2762.7</v>
      </c>
      <c r="AC280" s="2">
        <f>(Table2[[#This Row],[Close Price]]/Table2[[#This Row],[Day Low]])-1</f>
        <v>8.5512523446982236E-3</v>
      </c>
      <c r="AD280" s="2">
        <f>(Table2[[#This Row],[Day High]]/Table2[[#This Row],[Close Price]])-1</f>
        <v>1.8780883613223054E-3</v>
      </c>
      <c r="AE280" s="2">
        <f>(Table2[[#This Row],[Close Price]]/Table2[[#This Row],[Current Week Low]])-1</f>
        <v>1.0427989756250478E-2</v>
      </c>
      <c r="AF280" s="2">
        <f>(Table2[[#This Row],[Current Week High]]/Table2[[#This Row],[Close Price]])-1</f>
        <v>4.6678701019271518E-3</v>
      </c>
      <c r="AG280" s="2">
        <f>(Table2[[#This Row],[Close Price]]/Table2[[#This Row],[Current Month Low]])-1</f>
        <v>3.0089592607201121E-2</v>
      </c>
      <c r="AH280" s="2">
        <f>(Table2[[#This Row],[Current Month High]]/Table2[[#This Row],[Close Price]])-1</f>
        <v>7.4941195777036285E-3</v>
      </c>
      <c r="AI280">
        <v>0.74941195777036196</v>
      </c>
      <c r="AJ280">
        <v>58.837638381714399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0.11</v>
      </c>
      <c r="AM280" t="s">
        <v>10474</v>
      </c>
      <c r="AN280">
        <v>9.74</v>
      </c>
      <c r="AO280" t="s">
        <v>10474</v>
      </c>
      <c r="AP280">
        <v>5.4872517032116999E-2</v>
      </c>
      <c r="AQ280">
        <f>(Table2[[#This Row],[Sharpe Ratio]]-AVERAGE(Table2[Sharpe Ratio]))/_xlfn.STDEV.P(Table2[Sharpe Ratio])</f>
        <v>4.4486632484610393E-3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0.6034018574841864</v>
      </c>
      <c r="AS280">
        <f>_xlfn.RANK.AVG(Table2[[#This Row],[1Y Return vs Nifty Z-Score]],Table2[1Y Return vs Nifty Z-Score])</f>
        <v>336</v>
      </c>
      <c r="AT280">
        <f>_xlfn.RANK.AVG(Table2[[#This Row],[6M Return vs Nifty Z-Score]],Table2[6M Return vs Nifty Z-Score])</f>
        <v>231</v>
      </c>
      <c r="AU280">
        <f>_xlfn.RANK.AVG(Table2[[#This Row],[Sharpe Ratio Z-Score]],Table2[Sharpe Ratio Z-Score])</f>
        <v>337</v>
      </c>
      <c r="AV280">
        <f>(Table2[[#This Row],[Rank 1Y]]+Table2[[#This Row],[Rank 6M]]+Table2[[#This Row],[Rank Sharpe]])/3</f>
        <v>301.33333333333331</v>
      </c>
    </row>
    <row r="281" spans="1:48" x14ac:dyDescent="0.3">
      <c r="A281" t="s">
        <v>957</v>
      </c>
      <c r="B281" t="s">
        <v>958</v>
      </c>
      <c r="C281" t="s">
        <v>10430</v>
      </c>
      <c r="D281" t="s">
        <v>297</v>
      </c>
      <c r="E281">
        <v>14844.26180169</v>
      </c>
      <c r="F281">
        <v>1081.7</v>
      </c>
      <c r="G281">
        <v>57.981145112114298</v>
      </c>
      <c r="H281">
        <f>(Table2[[#This Row],[1Y Return vs Nifty]]-AVERAGE(Table2[1Y Return vs Nifty]))/_xlfn.STDEV.P(Table2[1Y Return vs Nifty])</f>
        <v>0.11880774041114897</v>
      </c>
      <c r="I281">
        <v>8.1234365027797093</v>
      </c>
      <c r="J281">
        <f>(Table2[[#This Row],[1M Return vs Nifty]]-AVERAGE(Table2[1M Return vs Nifty]))/_xlfn.STDEV.P(Table2[1M Return vs Nifty])</f>
        <v>0.31609567567445074</v>
      </c>
      <c r="K281">
        <v>20.849073528386199</v>
      </c>
      <c r="L281">
        <f>(Table2[[#This Row],[6M Return vs Nifty]]-AVERAGE(Table2[6M Return vs Nifty]))/_xlfn.STDEV.P(Table2[6M Return vs Nifty])</f>
        <v>0.27606925090644507</v>
      </c>
      <c r="M281">
        <v>0.161951861795225</v>
      </c>
      <c r="N281">
        <f>(Table2[[#This Row],[1W Return vs Nifty]]-AVERAGE(Table2[1W Return vs Nifty]))/_xlfn.STDEV.P(Table2[1W Return vs Nifty])</f>
        <v>-0.36446821512275057</v>
      </c>
      <c r="O281">
        <v>1050.81</v>
      </c>
      <c r="P281">
        <v>1016.0517847961301</v>
      </c>
      <c r="Q281">
        <v>902.552366933705</v>
      </c>
      <c r="R281">
        <v>59.406230984979601</v>
      </c>
      <c r="S281" s="2">
        <f>(Table2[[#This Row],[Close Price]]-Table2[[#This Row],[20D EMA]])/Table2[[#This Row],[20D EMA]]</f>
        <v>2.9396370419010193E-2</v>
      </c>
      <c r="T281" s="2">
        <f>(Table2[[#This Row],[Close Price]]-Table2[[#This Row],[50D EMA]])/Table2[[#This Row],[50D EMA]]</f>
        <v>6.4611091861860426E-2</v>
      </c>
      <c r="U281" s="2">
        <f>(Table2[[#This Row],[Close Price]]-Table2[[#This Row],[200D EMA]])/Table2[[#This Row],[200D EMA]]</f>
        <v>0.19849001523858831</v>
      </c>
      <c r="V281">
        <v>1.0561679361548699</v>
      </c>
      <c r="W281">
        <v>1077.0999999999999</v>
      </c>
      <c r="X281">
        <v>1089.3499999999999</v>
      </c>
      <c r="Y281">
        <v>1072.3</v>
      </c>
      <c r="Z281">
        <v>1097.3499999999999</v>
      </c>
      <c r="AA281">
        <v>1070</v>
      </c>
      <c r="AB281">
        <v>1143.1500000000001</v>
      </c>
      <c r="AC281" s="2">
        <f>(Table2[[#This Row],[Close Price]]/Table2[[#This Row],[Day Low]])-1</f>
        <v>4.270726952000814E-3</v>
      </c>
      <c r="AD281" s="2">
        <f>(Table2[[#This Row],[Day High]]/Table2[[#This Row],[Close Price]])-1</f>
        <v>7.0722011648329808E-3</v>
      </c>
      <c r="AE281" s="2">
        <f>(Table2[[#This Row],[Close Price]]/Table2[[#This Row],[Current Week Low]])-1</f>
        <v>8.7662034878299711E-3</v>
      </c>
      <c r="AF281" s="2">
        <f>(Table2[[#This Row],[Current Week High]]/Table2[[#This Row],[Close Price]])-1</f>
        <v>1.446796708884146E-2</v>
      </c>
      <c r="AG281" s="2">
        <f>(Table2[[#This Row],[Close Price]]/Table2[[#This Row],[Current Month Low]])-1</f>
        <v>1.0934579439252357E-2</v>
      </c>
      <c r="AH281" s="2">
        <f>(Table2[[#This Row],[Current Month High]]/Table2[[#This Row],[Close Price]])-1</f>
        <v>5.6808727003790471E-2</v>
      </c>
      <c r="AI281">
        <v>10.844041786077399</v>
      </c>
      <c r="AJ281">
        <v>89.108391608391599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-0.05</v>
      </c>
      <c r="AM281" t="s">
        <v>10475</v>
      </c>
      <c r="AN281">
        <v>4.71</v>
      </c>
      <c r="AO281" t="s">
        <v>10474</v>
      </c>
      <c r="AP281">
        <v>1.7931249489472001E-2</v>
      </c>
      <c r="AQ281">
        <f>(Table2[[#This Row],[Sharpe Ratio]]-AVERAGE(Table2[Sharpe Ratio]))/_xlfn.STDEV.P(Table2[Sharpe Ratio])</f>
        <v>-0.41203804784675074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-6.5533595977456505E-2</v>
      </c>
      <c r="AS281">
        <f>_xlfn.RANK.AVG(Table2[[#This Row],[1Y Return vs Nifty Z-Score]],Table2[1Y Return vs Nifty Z-Score])</f>
        <v>237</v>
      </c>
      <c r="AT281">
        <f>_xlfn.RANK.AVG(Table2[[#This Row],[6M Return vs Nifty Z-Score]],Table2[6M Return vs Nifty Z-Score])</f>
        <v>221</v>
      </c>
      <c r="AU281">
        <f>_xlfn.RANK.AVG(Table2[[#This Row],[Sharpe Ratio Z-Score]],Table2[Sharpe Ratio Z-Score])</f>
        <v>447</v>
      </c>
      <c r="AV281">
        <f>(Table2[[#This Row],[Rank 1Y]]+Table2[[#This Row],[Rank 6M]]+Table2[[#This Row],[Rank Sharpe]])/3</f>
        <v>301.66666666666669</v>
      </c>
    </row>
    <row r="282" spans="1:48" x14ac:dyDescent="0.3">
      <c r="A282" t="s">
        <v>316</v>
      </c>
      <c r="B282" t="s">
        <v>317</v>
      </c>
      <c r="C282" t="s">
        <v>10437</v>
      </c>
      <c r="D282" t="s">
        <v>65</v>
      </c>
      <c r="E282">
        <v>81102.888879170001</v>
      </c>
      <c r="F282">
        <v>1778.9</v>
      </c>
      <c r="G282">
        <v>71.897432668766996</v>
      </c>
      <c r="H282">
        <f>(Table2[[#This Row],[1Y Return vs Nifty]]-AVERAGE(Table2[1Y Return vs Nifty]))/_xlfn.STDEV.P(Table2[1Y Return vs Nifty])</f>
        <v>0.27805092571665058</v>
      </c>
      <c r="I282">
        <v>3.15802763728448</v>
      </c>
      <c r="J282">
        <f>(Table2[[#This Row],[1M Return vs Nifty]]-AVERAGE(Table2[1M Return vs Nifty]))/_xlfn.STDEV.P(Table2[1M Return vs Nifty])</f>
        <v>-0.10346405300409225</v>
      </c>
      <c r="K282">
        <v>15.587367978001099</v>
      </c>
      <c r="L282">
        <f>(Table2[[#This Row],[6M Return vs Nifty]]-AVERAGE(Table2[6M Return vs Nifty]))/_xlfn.STDEV.P(Table2[6M Return vs Nifty])</f>
        <v>0.12801414656651611</v>
      </c>
      <c r="M282">
        <v>8.5922005724265507</v>
      </c>
      <c r="N282">
        <f>(Table2[[#This Row],[1W Return vs Nifty]]-AVERAGE(Table2[1W Return vs Nifty]))/_xlfn.STDEV.P(Table2[1W Return vs Nifty])</f>
        <v>1.181100460359249</v>
      </c>
      <c r="O282">
        <v>1645.74</v>
      </c>
      <c r="P282">
        <v>1622.54568249454</v>
      </c>
      <c r="Q282">
        <v>1445.96958444293</v>
      </c>
      <c r="R282">
        <v>88.325949749118706</v>
      </c>
      <c r="S282" s="2">
        <f>(Table2[[#This Row],[Close Price]]-Table2[[#This Row],[20D EMA]])/Table2[[#This Row],[20D EMA]]</f>
        <v>8.0911930195535192E-2</v>
      </c>
      <c r="T282" s="2">
        <f>(Table2[[#This Row],[Close Price]]-Table2[[#This Row],[50D EMA]])/Table2[[#This Row],[50D EMA]]</f>
        <v>9.6363584207427258E-2</v>
      </c>
      <c r="U282" s="2">
        <f>(Table2[[#This Row],[Close Price]]-Table2[[#This Row],[200D EMA]])/Table2[[#This Row],[200D EMA]]</f>
        <v>0.23024717749186535</v>
      </c>
      <c r="V282">
        <v>1.4419377194996199</v>
      </c>
      <c r="W282">
        <v>1767.3</v>
      </c>
      <c r="X282">
        <v>1787</v>
      </c>
      <c r="Y282">
        <v>1760.25</v>
      </c>
      <c r="Z282">
        <v>1785.25</v>
      </c>
      <c r="AA282">
        <v>1598.25</v>
      </c>
      <c r="AB282">
        <v>1785.25</v>
      </c>
      <c r="AC282" s="2">
        <f>(Table2[[#This Row],[Close Price]]/Table2[[#This Row],[Day Low]])-1</f>
        <v>6.5636847167998003E-3</v>
      </c>
      <c r="AD282" s="2">
        <f>(Table2[[#This Row],[Day High]]/Table2[[#This Row],[Close Price]])-1</f>
        <v>4.5533756816009685E-3</v>
      </c>
      <c r="AE282" s="2">
        <f>(Table2[[#This Row],[Close Price]]/Table2[[#This Row],[Current Week Low]])-1</f>
        <v>1.0595085925294789E-2</v>
      </c>
      <c r="AF282" s="2">
        <f>(Table2[[#This Row],[Current Week High]]/Table2[[#This Row],[Close Price]])-1</f>
        <v>3.5696216763168032E-3</v>
      </c>
      <c r="AG282" s="2">
        <f>(Table2[[#This Row],[Close Price]]/Table2[[#This Row],[Current Month Low]])-1</f>
        <v>0.11302987642734252</v>
      </c>
      <c r="AH282" s="2">
        <f>(Table2[[#This Row],[Current Month High]]/Table2[[#This Row],[Close Price]])-1</f>
        <v>3.5696216763168032E-3</v>
      </c>
      <c r="AI282">
        <v>0.35696216763167998</v>
      </c>
      <c r="AJ282">
        <v>98.449352967425199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0.02</v>
      </c>
      <c r="AM282" t="s">
        <v>10474</v>
      </c>
      <c r="AN282">
        <v>14.35</v>
      </c>
      <c r="AO282" t="s">
        <v>10474</v>
      </c>
      <c r="AP282">
        <v>1.3657821177552E-2</v>
      </c>
      <c r="AQ282">
        <f>(Table2[[#This Row],[Sharpe Ratio]]-AVERAGE(Table2[Sharpe Ratio]))/_xlfn.STDEV.P(Table2[Sharpe Ratio])</f>
        <v>-0.46021793503329878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1.0234835446050248</v>
      </c>
      <c r="AS282">
        <f>_xlfn.RANK.AVG(Table2[[#This Row],[1Y Return vs Nifty Z-Score]],Table2[1Y Return vs Nifty Z-Score])</f>
        <v>194</v>
      </c>
      <c r="AT282">
        <f>_xlfn.RANK.AVG(Table2[[#This Row],[6M Return vs Nifty Z-Score]],Table2[6M Return vs Nifty Z-Score])</f>
        <v>259</v>
      </c>
      <c r="AU282">
        <f>_xlfn.RANK.AVG(Table2[[#This Row],[Sharpe Ratio Z-Score]],Table2[Sharpe Ratio Z-Score])</f>
        <v>457</v>
      </c>
      <c r="AV282">
        <f>(Table2[[#This Row],[Rank 1Y]]+Table2[[#This Row],[Rank 6M]]+Table2[[#This Row],[Rank Sharpe]])/3</f>
        <v>303.33333333333331</v>
      </c>
    </row>
    <row r="283" spans="1:48" x14ac:dyDescent="0.3">
      <c r="A283" t="s">
        <v>1272</v>
      </c>
      <c r="B283" t="s">
        <v>1273</v>
      </c>
      <c r="C283" t="s">
        <v>10437</v>
      </c>
      <c r="D283" t="s">
        <v>65</v>
      </c>
      <c r="E283">
        <v>8566.1781612300001</v>
      </c>
      <c r="F283">
        <v>931.95</v>
      </c>
      <c r="G283">
        <v>88.2042310821478</v>
      </c>
      <c r="H283">
        <f>(Table2[[#This Row],[1Y Return vs Nifty]]-AVERAGE(Table2[1Y Return vs Nifty]))/_xlfn.STDEV.P(Table2[1Y Return vs Nifty])</f>
        <v>0.46464857332275233</v>
      </c>
      <c r="I283">
        <v>-1.90081570357886</v>
      </c>
      <c r="J283">
        <f>(Table2[[#This Row],[1M Return vs Nifty]]-AVERAGE(Table2[1M Return vs Nifty]))/_xlfn.STDEV.P(Table2[1M Return vs Nifty])</f>
        <v>-0.53091866893090955</v>
      </c>
      <c r="K283">
        <v>23.350198752785101</v>
      </c>
      <c r="L283">
        <f>(Table2[[#This Row],[6M Return vs Nifty]]-AVERAGE(Table2[6M Return vs Nifty]))/_xlfn.STDEV.P(Table2[6M Return vs Nifty])</f>
        <v>0.34644649883863032</v>
      </c>
      <c r="M283">
        <v>-2.0801821767561299</v>
      </c>
      <c r="N283">
        <f>(Table2[[#This Row],[1W Return vs Nifty]]-AVERAGE(Table2[1W Return vs Nifty]))/_xlfn.STDEV.P(Table2[1W Return vs Nifty])</f>
        <v>-0.77553226022580535</v>
      </c>
      <c r="O283">
        <v>933.77</v>
      </c>
      <c r="P283">
        <v>899.07823253680397</v>
      </c>
      <c r="Q283">
        <v>738.00415130577403</v>
      </c>
      <c r="R283">
        <v>43.193093648107698</v>
      </c>
      <c r="S283" s="2">
        <f>(Table2[[#This Row],[Close Price]]-Table2[[#This Row],[20D EMA]])/Table2[[#This Row],[20D EMA]]</f>
        <v>-1.9490881052078525E-3</v>
      </c>
      <c r="T283" s="2">
        <f>(Table2[[#This Row],[Close Price]]-Table2[[#This Row],[50D EMA]])/Table2[[#This Row],[50D EMA]]</f>
        <v>3.6561631984400718E-2</v>
      </c>
      <c r="U283" s="2">
        <f>(Table2[[#This Row],[Close Price]]-Table2[[#This Row],[200D EMA]])/Table2[[#This Row],[200D EMA]]</f>
        <v>0.26279777471586235</v>
      </c>
      <c r="V283">
        <v>0.48010387473751498</v>
      </c>
      <c r="W283">
        <v>927.1</v>
      </c>
      <c r="X283">
        <v>954.6</v>
      </c>
      <c r="Y283">
        <v>923.05</v>
      </c>
      <c r="Z283">
        <v>943.05</v>
      </c>
      <c r="AA283">
        <v>923.05</v>
      </c>
      <c r="AB283">
        <v>965</v>
      </c>
      <c r="AC283" s="2">
        <f>(Table2[[#This Row],[Close Price]]/Table2[[#This Row],[Day Low]])-1</f>
        <v>5.2313666271168735E-3</v>
      </c>
      <c r="AD283" s="2">
        <f>(Table2[[#This Row],[Day High]]/Table2[[#This Row],[Close Price]])-1</f>
        <v>2.4303878963463754E-2</v>
      </c>
      <c r="AE283" s="2">
        <f>(Table2[[#This Row],[Close Price]]/Table2[[#This Row],[Current Week Low]])-1</f>
        <v>9.6419478901468292E-3</v>
      </c>
      <c r="AF283" s="2">
        <f>(Table2[[#This Row],[Current Week High]]/Table2[[#This Row],[Close Price]])-1</f>
        <v>1.1910510220505266E-2</v>
      </c>
      <c r="AG283" s="2">
        <f>(Table2[[#This Row],[Close Price]]/Table2[[#This Row],[Current Month Low]])-1</f>
        <v>9.6419478901468292E-3</v>
      </c>
      <c r="AH283" s="2">
        <f>(Table2[[#This Row],[Current Month High]]/Table2[[#This Row],[Close Price]])-1</f>
        <v>3.5463275926820081E-2</v>
      </c>
      <c r="AI283">
        <v>6.64198723107463</v>
      </c>
      <c r="AJ283">
        <v>126.146566367386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0.01</v>
      </c>
      <c r="AM283" t="s">
        <v>10474</v>
      </c>
      <c r="AN283">
        <v>-1.72</v>
      </c>
      <c r="AO283" t="s">
        <v>10475</v>
      </c>
      <c r="AP283">
        <v>-1.2835538337136E-2</v>
      </c>
      <c r="AQ283">
        <f>(Table2[[#This Row],[Sharpe Ratio]]-AVERAGE(Table2[Sharpe Ratio]))/_xlfn.STDEV.P(Table2[Sharpe Ratio])</f>
        <v>-0.75891185931182126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-1.2542677163071536</v>
      </c>
      <c r="AS283">
        <f>_xlfn.RANK.AVG(Table2[[#This Row],[1Y Return vs Nifty Z-Score]],Table2[1Y Return vs Nifty Z-Score])</f>
        <v>148</v>
      </c>
      <c r="AT283">
        <f>_xlfn.RANK.AVG(Table2[[#This Row],[6M Return vs Nifty Z-Score]],Table2[6M Return vs Nifty Z-Score])</f>
        <v>195</v>
      </c>
      <c r="AU283">
        <f>_xlfn.RANK.AVG(Table2[[#This Row],[Sharpe Ratio Z-Score]],Table2[Sharpe Ratio Z-Score])</f>
        <v>568</v>
      </c>
      <c r="AV283">
        <f>(Table2[[#This Row],[Rank 1Y]]+Table2[[#This Row],[Rank 6M]]+Table2[[#This Row],[Rank Sharpe]])/3</f>
        <v>303.66666666666669</v>
      </c>
    </row>
    <row r="284" spans="1:48" x14ac:dyDescent="0.3">
      <c r="A284" t="s">
        <v>1403</v>
      </c>
      <c r="B284" t="s">
        <v>1404</v>
      </c>
      <c r="C284" t="s">
        <v>10435</v>
      </c>
      <c r="D284" t="s">
        <v>189</v>
      </c>
      <c r="E284">
        <v>7406.1401282199904</v>
      </c>
      <c r="F284">
        <v>1371.55</v>
      </c>
      <c r="G284">
        <v>26.135324770424599</v>
      </c>
      <c r="H284">
        <f>(Table2[[#This Row],[1Y Return vs Nifty]]-AVERAGE(Table2[1Y Return vs Nifty]))/_xlfn.STDEV.P(Table2[1Y Return vs Nifty])</f>
        <v>-0.2456019377614681</v>
      </c>
      <c r="I284">
        <v>25.0311251663821</v>
      </c>
      <c r="J284">
        <f>(Table2[[#This Row],[1M Return vs Nifty]]-AVERAGE(Table2[1M Return vs Nifty]))/_xlfn.STDEV.P(Table2[1M Return vs Nifty])</f>
        <v>1.7447363899522248</v>
      </c>
      <c r="K284">
        <v>18.369678367782001</v>
      </c>
      <c r="L284">
        <f>(Table2[[#This Row],[6M Return vs Nifty]]-AVERAGE(Table2[6M Return vs Nifty]))/_xlfn.STDEV.P(Table2[6M Return vs Nifty])</f>
        <v>0.20630344860374825</v>
      </c>
      <c r="M284">
        <v>6.0016721381412603</v>
      </c>
      <c r="N284">
        <f>(Table2[[#This Row],[1W Return vs Nifty]]-AVERAGE(Table2[1W Return vs Nifty]))/_xlfn.STDEV.P(Table2[1W Return vs Nifty])</f>
        <v>0.70616315561193344</v>
      </c>
      <c r="O284">
        <v>1271.3800000000001</v>
      </c>
      <c r="P284">
        <v>1169.72584280877</v>
      </c>
      <c r="Q284">
        <v>1025.3623916701699</v>
      </c>
      <c r="R284">
        <v>78.216046863923395</v>
      </c>
      <c r="S284" s="2">
        <f>(Table2[[#This Row],[Close Price]]-Table2[[#This Row],[20D EMA]])/Table2[[#This Row],[20D EMA]]</f>
        <v>7.8788403152479855E-2</v>
      </c>
      <c r="T284" s="2">
        <f>(Table2[[#This Row],[Close Price]]-Table2[[#This Row],[50D EMA]])/Table2[[#This Row],[50D EMA]]</f>
        <v>0.17253970956699183</v>
      </c>
      <c r="U284" s="2">
        <f>(Table2[[#This Row],[Close Price]]-Table2[[#This Row],[200D EMA]])/Table2[[#This Row],[200D EMA]]</f>
        <v>0.33762463997332642</v>
      </c>
      <c r="V284">
        <v>1.1756310922753099</v>
      </c>
      <c r="W284">
        <v>1326.25</v>
      </c>
      <c r="X284">
        <v>1388.9</v>
      </c>
      <c r="Y284">
        <v>1349.95</v>
      </c>
      <c r="Z284">
        <v>1430.9</v>
      </c>
      <c r="AA284">
        <v>1296.8</v>
      </c>
      <c r="AB284">
        <v>1430.9</v>
      </c>
      <c r="AC284" s="2">
        <f>(Table2[[#This Row],[Close Price]]/Table2[[#This Row],[Day Low]])-1</f>
        <v>3.4156456173421335E-2</v>
      </c>
      <c r="AD284" s="2">
        <f>(Table2[[#This Row],[Day High]]/Table2[[#This Row],[Close Price]])-1</f>
        <v>1.264992162152323E-2</v>
      </c>
      <c r="AE284" s="2">
        <f>(Table2[[#This Row],[Close Price]]/Table2[[#This Row],[Current Week Low]])-1</f>
        <v>1.6000592614541231E-2</v>
      </c>
      <c r="AF284" s="2">
        <f>(Table2[[#This Row],[Current Week High]]/Table2[[#This Row],[Close Price]])-1</f>
        <v>4.327221027304895E-2</v>
      </c>
      <c r="AG284" s="2">
        <f>(Table2[[#This Row],[Close Price]]/Table2[[#This Row],[Current Month Low]])-1</f>
        <v>5.7641887723627327E-2</v>
      </c>
      <c r="AH284" s="2">
        <f>(Table2[[#This Row],[Current Month High]]/Table2[[#This Row],[Close Price]])-1</f>
        <v>4.327221027304895E-2</v>
      </c>
      <c r="AI284">
        <v>4.3272210273048897</v>
      </c>
      <c r="AJ284">
        <v>67.160268129189504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</v>
      </c>
      <c r="AM284" t="s">
        <v>10474</v>
      </c>
      <c r="AN284">
        <v>8.3000000000000007</v>
      </c>
      <c r="AO284" t="s">
        <v>10474</v>
      </c>
      <c r="AP284">
        <v>5.9254660656892E-2</v>
      </c>
      <c r="AQ284">
        <f>(Table2[[#This Row],[Sharpe Ratio]]-AVERAGE(Table2[Sharpe Ratio]))/_xlfn.STDEV.P(Table2[Sharpe Ratio])</f>
        <v>5.3854238834693681E-2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2.4654552952411324</v>
      </c>
      <c r="AS284">
        <f>_xlfn.RANK.AVG(Table2[[#This Row],[1Y Return vs Nifty Z-Score]],Table2[1Y Return vs Nifty Z-Score])</f>
        <v>353</v>
      </c>
      <c r="AT284">
        <f>_xlfn.RANK.AVG(Table2[[#This Row],[6M Return vs Nifty Z-Score]],Table2[6M Return vs Nifty Z-Score])</f>
        <v>238</v>
      </c>
      <c r="AU284">
        <f>_xlfn.RANK.AVG(Table2[[#This Row],[Sharpe Ratio Z-Score]],Table2[Sharpe Ratio Z-Score])</f>
        <v>321</v>
      </c>
      <c r="AV284">
        <f>(Table2[[#This Row],[Rank 1Y]]+Table2[[#This Row],[Rank 6M]]+Table2[[#This Row],[Rank Sharpe]])/3</f>
        <v>304</v>
      </c>
    </row>
    <row r="285" spans="1:48" x14ac:dyDescent="0.3">
      <c r="A285" t="s">
        <v>600</v>
      </c>
      <c r="B285" t="s">
        <v>601</v>
      </c>
      <c r="C285" t="s">
        <v>10436</v>
      </c>
      <c r="D285" t="s">
        <v>239</v>
      </c>
      <c r="E285">
        <v>31194.860273369999</v>
      </c>
      <c r="F285">
        <v>6309.9</v>
      </c>
      <c r="G285">
        <v>1.4359243618364499</v>
      </c>
      <c r="H285">
        <f>(Table2[[#This Row],[1Y Return vs Nifty]]-AVERAGE(Table2[1Y Return vs Nifty]))/_xlfn.STDEV.P(Table2[1Y Return vs Nifty])</f>
        <v>-0.52823559132658926</v>
      </c>
      <c r="I285">
        <v>-1.6567436896788801</v>
      </c>
      <c r="J285">
        <f>(Table2[[#This Row],[1M Return vs Nifty]]-AVERAGE(Table2[1M Return vs Nifty]))/_xlfn.STDEV.P(Table2[1M Return vs Nifty])</f>
        <v>-0.51029543513409148</v>
      </c>
      <c r="K285">
        <v>23.344257056396302</v>
      </c>
      <c r="L285">
        <f>(Table2[[#This Row],[6M Return vs Nifty]]-AVERAGE(Table2[6M Return vs Nifty]))/_xlfn.STDEV.P(Table2[6M Return vs Nifty])</f>
        <v>0.34627930999266093</v>
      </c>
      <c r="M285">
        <v>-2.6991565529575898</v>
      </c>
      <c r="N285">
        <f>(Table2[[#This Row],[1W Return vs Nifty]]-AVERAGE(Table2[1W Return vs Nifty]))/_xlfn.STDEV.P(Table2[1W Return vs Nifty])</f>
        <v>-0.88901259035847868</v>
      </c>
      <c r="O285">
        <v>6402.99</v>
      </c>
      <c r="P285">
        <v>5979.7371900573498</v>
      </c>
      <c r="Q285">
        <v>5158.7304725364602</v>
      </c>
      <c r="R285">
        <v>34.517125105573101</v>
      </c>
      <c r="S285" s="2">
        <f>(Table2[[#This Row],[Close Price]]-Table2[[#This Row],[20D EMA]])/Table2[[#This Row],[20D EMA]]</f>
        <v>-1.4538520285054349E-2</v>
      </c>
      <c r="T285" s="2">
        <f>(Table2[[#This Row],[Close Price]]-Table2[[#This Row],[50D EMA]])/Table2[[#This Row],[50D EMA]]</f>
        <v>5.5213598766785152E-2</v>
      </c>
      <c r="U285" s="2">
        <f>(Table2[[#This Row],[Close Price]]-Table2[[#This Row],[200D EMA]])/Table2[[#This Row],[200D EMA]]</f>
        <v>0.22314977174946862</v>
      </c>
      <c r="V285">
        <v>0.58769768662073996</v>
      </c>
      <c r="W285">
        <v>6132</v>
      </c>
      <c r="X285">
        <v>6354.6</v>
      </c>
      <c r="Y285">
        <v>6282</v>
      </c>
      <c r="Z285">
        <v>6398.75</v>
      </c>
      <c r="AA285">
        <v>6282</v>
      </c>
      <c r="AB285">
        <v>6750</v>
      </c>
      <c r="AC285" s="2">
        <f>(Table2[[#This Row],[Close Price]]/Table2[[#This Row],[Day Low]])-1</f>
        <v>2.901174168297449E-2</v>
      </c>
      <c r="AD285" s="2">
        <f>(Table2[[#This Row],[Day High]]/Table2[[#This Row],[Close Price]])-1</f>
        <v>7.0841059287787278E-3</v>
      </c>
      <c r="AE285" s="2">
        <f>(Table2[[#This Row],[Close Price]]/Table2[[#This Row],[Current Week Low]])-1</f>
        <v>4.4412607449855201E-3</v>
      </c>
      <c r="AF285" s="2">
        <f>(Table2[[#This Row],[Current Week High]]/Table2[[#This Row],[Close Price]])-1</f>
        <v>1.4081047243221123E-2</v>
      </c>
      <c r="AG285" s="2">
        <f>(Table2[[#This Row],[Close Price]]/Table2[[#This Row],[Current Month Low]])-1</f>
        <v>4.4412607449855201E-3</v>
      </c>
      <c r="AH285" s="2">
        <f>(Table2[[#This Row],[Current Month High]]/Table2[[#This Row],[Close Price]])-1</f>
        <v>6.9747539580659046E-2</v>
      </c>
      <c r="AI285">
        <v>16.483620976560601</v>
      </c>
      <c r="AJ285">
        <v>56.787178531494597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0.17</v>
      </c>
      <c r="AM285" t="s">
        <v>10474</v>
      </c>
      <c r="AN285">
        <v>-6.43</v>
      </c>
      <c r="AO285" t="s">
        <v>10475</v>
      </c>
      <c r="AP285">
        <v>9.9650983315590996E-2</v>
      </c>
      <c r="AQ285">
        <f>(Table2[[#This Row],[Sharpe Ratio]]-AVERAGE(Table2[Sharpe Ratio]))/_xlfn.STDEV.P(Table2[Sharpe Ratio])</f>
        <v>0.50929425710261822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-1.0719700497238802</v>
      </c>
      <c r="AS285">
        <f>_xlfn.RANK.AVG(Table2[[#This Row],[1Y Return vs Nifty Z-Score]],Table2[1Y Return vs Nifty Z-Score])</f>
        <v>504</v>
      </c>
      <c r="AT285">
        <f>_xlfn.RANK.AVG(Table2[[#This Row],[6M Return vs Nifty Z-Score]],Table2[6M Return vs Nifty Z-Score])</f>
        <v>197</v>
      </c>
      <c r="AU285">
        <f>_xlfn.RANK.AVG(Table2[[#This Row],[Sharpe Ratio Z-Score]],Table2[Sharpe Ratio Z-Score])</f>
        <v>215</v>
      </c>
      <c r="AV285">
        <f>(Table2[[#This Row],[Rank 1Y]]+Table2[[#This Row],[Rank 6M]]+Table2[[#This Row],[Rank Sharpe]])/3</f>
        <v>305.33333333333331</v>
      </c>
    </row>
    <row r="286" spans="1:48" x14ac:dyDescent="0.3">
      <c r="A286" t="s">
        <v>889</v>
      </c>
      <c r="B286" t="s">
        <v>890</v>
      </c>
      <c r="C286" t="s">
        <v>10437</v>
      </c>
      <c r="D286" t="s">
        <v>65</v>
      </c>
      <c r="E286">
        <v>16844.625</v>
      </c>
      <c r="F286">
        <v>6737.85</v>
      </c>
      <c r="G286">
        <v>55.337697754271701</v>
      </c>
      <c r="H286">
        <f>(Table2[[#This Row],[1Y Return vs Nifty]]-AVERAGE(Table2[1Y Return vs Nifty]))/_xlfn.STDEV.P(Table2[1Y Return vs Nifty])</f>
        <v>8.8558941962813442E-2</v>
      </c>
      <c r="I286">
        <v>5.0766272870972502</v>
      </c>
      <c r="J286">
        <f>(Table2[[#This Row],[1M Return vs Nifty]]-AVERAGE(Table2[1M Return vs Nifty]))/_xlfn.STDEV.P(Table2[1M Return vs Nifty])</f>
        <v>5.8650924900735209E-2</v>
      </c>
      <c r="K286">
        <v>5.7927566524258101</v>
      </c>
      <c r="L286">
        <f>(Table2[[#This Row],[6M Return vs Nifty]]-AVERAGE(Table2[6M Return vs Nifty]))/_xlfn.STDEV.P(Table2[6M Return vs Nifty])</f>
        <v>-0.1475889231778493</v>
      </c>
      <c r="M286">
        <v>10.204990321963701</v>
      </c>
      <c r="N286">
        <f>(Table2[[#This Row],[1W Return vs Nifty]]-AVERAGE(Table2[1W Return vs Nifty]))/_xlfn.STDEV.P(Table2[1W Return vs Nifty])</f>
        <v>1.4767829962587631</v>
      </c>
      <c r="O286">
        <v>6447.26</v>
      </c>
      <c r="P286">
        <v>6124.8163175379204</v>
      </c>
      <c r="Q286">
        <v>5390.7288906105196</v>
      </c>
      <c r="R286">
        <v>59.715201011538099</v>
      </c>
      <c r="S286" s="2">
        <f>(Table2[[#This Row],[Close Price]]-Table2[[#This Row],[20D EMA]])/Table2[[#This Row],[20D EMA]]</f>
        <v>4.5071859983931178E-2</v>
      </c>
      <c r="T286" s="2">
        <f>(Table2[[#This Row],[Close Price]]-Table2[[#This Row],[50D EMA]])/Table2[[#This Row],[50D EMA]]</f>
        <v>0.10009013343089279</v>
      </c>
      <c r="U286" s="2">
        <f>(Table2[[#This Row],[Close Price]]-Table2[[#This Row],[200D EMA]])/Table2[[#This Row],[200D EMA]]</f>
        <v>0.24989591142969061</v>
      </c>
      <c r="V286">
        <v>2.1160653087363501</v>
      </c>
      <c r="W286">
        <v>6696.25</v>
      </c>
      <c r="X286">
        <v>6836.45</v>
      </c>
      <c r="Y286">
        <v>6725.55</v>
      </c>
      <c r="Z286">
        <v>6860</v>
      </c>
      <c r="AA286">
        <v>6150</v>
      </c>
      <c r="AB286">
        <v>7572.2</v>
      </c>
      <c r="AC286" s="2">
        <f>(Table2[[#This Row],[Close Price]]/Table2[[#This Row],[Day Low]])-1</f>
        <v>6.2124323315289054E-3</v>
      </c>
      <c r="AD286" s="2">
        <f>(Table2[[#This Row],[Day High]]/Table2[[#This Row],[Close Price]])-1</f>
        <v>1.463374815408458E-2</v>
      </c>
      <c r="AE286" s="2">
        <f>(Table2[[#This Row],[Close Price]]/Table2[[#This Row],[Current Week Low]])-1</f>
        <v>1.8288467114213613E-3</v>
      </c>
      <c r="AF286" s="2">
        <f>(Table2[[#This Row],[Current Week High]]/Table2[[#This Row],[Close Price]])-1</f>
        <v>1.8128928367357577E-2</v>
      </c>
      <c r="AG286" s="2">
        <f>(Table2[[#This Row],[Close Price]]/Table2[[#This Row],[Current Month Low]])-1</f>
        <v>9.558536585365851E-2</v>
      </c>
      <c r="AH286" s="2">
        <f>(Table2[[#This Row],[Current Month High]]/Table2[[#This Row],[Close Price]])-1</f>
        <v>0.12383030195091904</v>
      </c>
      <c r="AI286">
        <v>12.3830301950919</v>
      </c>
      <c r="AJ286">
        <v>81.981093855503005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0.18</v>
      </c>
      <c r="AM286" t="s">
        <v>10474</v>
      </c>
      <c r="AN286">
        <v>5.57</v>
      </c>
      <c r="AO286" t="s">
        <v>10474</v>
      </c>
      <c r="AP286">
        <v>5.9652826975158002E-2</v>
      </c>
      <c r="AQ286">
        <f>(Table2[[#This Row],[Sharpe Ratio]]-AVERAGE(Table2[Sharpe Ratio]))/_xlfn.STDEV.P(Table2[Sharpe Ratio])</f>
        <v>5.8343282968657442E-2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1.5347472229131198</v>
      </c>
      <c r="AS286">
        <f>_xlfn.RANK.AVG(Table2[[#This Row],[1Y Return vs Nifty Z-Score]],Table2[1Y Return vs Nifty Z-Score])</f>
        <v>244</v>
      </c>
      <c r="AT286">
        <f>_xlfn.RANK.AVG(Table2[[#This Row],[6M Return vs Nifty Z-Score]],Table2[6M Return vs Nifty Z-Score])</f>
        <v>354</v>
      </c>
      <c r="AU286">
        <f>_xlfn.RANK.AVG(Table2[[#This Row],[Sharpe Ratio Z-Score]],Table2[Sharpe Ratio Z-Score])</f>
        <v>318</v>
      </c>
      <c r="AV286">
        <f>(Table2[[#This Row],[Rank 1Y]]+Table2[[#This Row],[Rank 6M]]+Table2[[#This Row],[Rank Sharpe]])/3</f>
        <v>305.33333333333331</v>
      </c>
    </row>
    <row r="287" spans="1:48" x14ac:dyDescent="0.3">
      <c r="A287" t="s">
        <v>1351</v>
      </c>
      <c r="B287" t="s">
        <v>1352</v>
      </c>
      <c r="C287" t="s">
        <v>10431</v>
      </c>
      <c r="D287" t="s">
        <v>247</v>
      </c>
      <c r="E287">
        <v>7937.0028481600002</v>
      </c>
      <c r="F287">
        <v>7152.35</v>
      </c>
      <c r="G287">
        <v>33.739143714801102</v>
      </c>
      <c r="H287">
        <f>(Table2[[#This Row],[1Y Return vs Nifty]]-AVERAGE(Table2[1Y Return vs Nifty]))/_xlfn.STDEV.P(Table2[1Y Return vs Nifty])</f>
        <v>-0.1585919256257258</v>
      </c>
      <c r="I287">
        <v>3.4398872558252598</v>
      </c>
      <c r="J287">
        <f>(Table2[[#This Row],[1M Return vs Nifty]]-AVERAGE(Table2[1M Return vs Nifty]))/_xlfn.STDEV.P(Table2[1M Return vs Nifty])</f>
        <v>-7.9647898426736474E-2</v>
      </c>
      <c r="K287">
        <v>28.806786353628102</v>
      </c>
      <c r="L287">
        <f>(Table2[[#This Row],[6M Return vs Nifty]]-AVERAGE(Table2[6M Return vs Nifty]))/_xlfn.STDEV.P(Table2[6M Return vs Nifty])</f>
        <v>0.49998524000282285</v>
      </c>
      <c r="M287">
        <v>-3.5334194186396499</v>
      </c>
      <c r="N287">
        <f>(Table2[[#This Row],[1W Return vs Nifty]]-AVERAGE(Table2[1W Return vs Nifty]))/_xlfn.STDEV.P(Table2[1W Return vs Nifty])</f>
        <v>-1.0419630662667367</v>
      </c>
      <c r="O287">
        <v>7083.65</v>
      </c>
      <c r="P287">
        <v>6863.5131711350696</v>
      </c>
      <c r="Q287">
        <v>6070.3639114902899</v>
      </c>
      <c r="R287">
        <v>49.373589924125604</v>
      </c>
      <c r="S287" s="2">
        <f>(Table2[[#This Row],[Close Price]]-Table2[[#This Row],[20D EMA]])/Table2[[#This Row],[20D EMA]]</f>
        <v>9.6983899543315565E-3</v>
      </c>
      <c r="T287" s="2">
        <f>(Table2[[#This Row],[Close Price]]-Table2[[#This Row],[50D EMA]])/Table2[[#This Row],[50D EMA]]</f>
        <v>4.2082942315846639E-2</v>
      </c>
      <c r="U287" s="2">
        <f>(Table2[[#This Row],[Close Price]]-Table2[[#This Row],[200D EMA]])/Table2[[#This Row],[200D EMA]]</f>
        <v>0.17824072893911233</v>
      </c>
      <c r="V287">
        <v>3.2704371728024899</v>
      </c>
      <c r="W287">
        <v>7145</v>
      </c>
      <c r="X287">
        <v>7226.5</v>
      </c>
      <c r="Y287">
        <v>7102.85</v>
      </c>
      <c r="Z287">
        <v>7320</v>
      </c>
      <c r="AA287">
        <v>7102.85</v>
      </c>
      <c r="AB287">
        <v>7650</v>
      </c>
      <c r="AC287" s="2">
        <f>(Table2[[#This Row],[Close Price]]/Table2[[#This Row],[Day Low]])-1</f>
        <v>1.028691392582326E-3</v>
      </c>
      <c r="AD287" s="2">
        <f>(Table2[[#This Row],[Day High]]/Table2[[#This Row],[Close Price]])-1</f>
        <v>1.0367221962012341E-2</v>
      </c>
      <c r="AE287" s="2">
        <f>(Table2[[#This Row],[Close Price]]/Table2[[#This Row],[Current Week Low]])-1</f>
        <v>6.969033556952553E-3</v>
      </c>
      <c r="AF287" s="2">
        <f>(Table2[[#This Row],[Current Week High]]/Table2[[#This Row],[Close Price]])-1</f>
        <v>2.3439848441421329E-2</v>
      </c>
      <c r="AG287" s="2">
        <f>(Table2[[#This Row],[Close Price]]/Table2[[#This Row],[Current Month Low]])-1</f>
        <v>6.969033556952553E-3</v>
      </c>
      <c r="AH287" s="2">
        <f>(Table2[[#This Row],[Current Month High]]/Table2[[#This Row],[Close Price]])-1</f>
        <v>6.957853013345261E-2</v>
      </c>
      <c r="AI287">
        <v>9.4046012848923706</v>
      </c>
      <c r="AJ287">
        <v>65.866978966164893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-0.06</v>
      </c>
      <c r="AM287" t="s">
        <v>10475</v>
      </c>
      <c r="AN287">
        <v>5.19</v>
      </c>
      <c r="AO287" t="s">
        <v>10474</v>
      </c>
      <c r="AP287">
        <v>2.2419808189611E-2</v>
      </c>
      <c r="AQ287">
        <f>(Table2[[#This Row],[Sharpe Ratio]]-AVERAGE(Table2[Sharpe Ratio]))/_xlfn.STDEV.P(Table2[Sharpe Ratio])</f>
        <v>-0.36143271741458227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-1.1416503677309584</v>
      </c>
      <c r="AS287">
        <f>_xlfn.RANK.AVG(Table2[[#This Row],[1Y Return vs Nifty Z-Score]],Table2[1Y Return vs Nifty Z-Score])</f>
        <v>326</v>
      </c>
      <c r="AT287">
        <f>_xlfn.RANK.AVG(Table2[[#This Row],[6M Return vs Nifty Z-Score]],Table2[6M Return vs Nifty Z-Score])</f>
        <v>155</v>
      </c>
      <c r="AU287">
        <f>_xlfn.RANK.AVG(Table2[[#This Row],[Sharpe Ratio Z-Score]],Table2[Sharpe Ratio Z-Score])</f>
        <v>437</v>
      </c>
      <c r="AV287">
        <f>(Table2[[#This Row],[Rank 1Y]]+Table2[[#This Row],[Rank 6M]]+Table2[[#This Row],[Rank Sharpe]])/3</f>
        <v>306</v>
      </c>
    </row>
    <row r="288" spans="1:48" x14ac:dyDescent="0.3">
      <c r="A288" t="s">
        <v>1597</v>
      </c>
      <c r="B288" t="s">
        <v>1598</v>
      </c>
      <c r="C288" t="s">
        <v>10435</v>
      </c>
      <c r="D288" t="s">
        <v>189</v>
      </c>
      <c r="E288">
        <v>5608.1560525650002</v>
      </c>
      <c r="F288">
        <v>220.55</v>
      </c>
      <c r="G288">
        <v>24.895253865719599</v>
      </c>
      <c r="H288">
        <f>(Table2[[#This Row],[1Y Return vs Nifty]]-AVERAGE(Table2[1Y Return vs Nifty]))/_xlfn.STDEV.P(Table2[1Y Return vs Nifty])</f>
        <v>-0.25979198953109378</v>
      </c>
      <c r="I288">
        <v>22.7291519354862</v>
      </c>
      <c r="J288">
        <f>(Table2[[#This Row],[1M Return vs Nifty]]-AVERAGE(Table2[1M Return vs Nifty]))/_xlfn.STDEV.P(Table2[1M Return vs Nifty])</f>
        <v>1.5502276817386009</v>
      </c>
      <c r="K288">
        <v>20.1233025600066</v>
      </c>
      <c r="L288">
        <f>(Table2[[#This Row],[6M Return vs Nifty]]-AVERAGE(Table2[6M Return vs Nifty]))/_xlfn.STDEV.P(Table2[6M Return vs Nifty])</f>
        <v>0.2556473372472004</v>
      </c>
      <c r="M288">
        <v>2.44796509731475</v>
      </c>
      <c r="N288">
        <f>(Table2[[#This Row],[1W Return vs Nifty]]-AVERAGE(Table2[1W Return vs Nifty]))/_xlfn.STDEV.P(Table2[1W Return vs Nifty])</f>
        <v>5.4640469547554818E-2</v>
      </c>
      <c r="O288">
        <v>204.68</v>
      </c>
      <c r="P288">
        <v>188.394564920856</v>
      </c>
      <c r="Q288">
        <v>163.49521973690401</v>
      </c>
      <c r="R288">
        <v>75.944423772596906</v>
      </c>
      <c r="S288" s="2">
        <f>(Table2[[#This Row],[Close Price]]-Table2[[#This Row],[20D EMA]])/Table2[[#This Row],[20D EMA]]</f>
        <v>7.75356654289623E-2</v>
      </c>
      <c r="T288" s="2">
        <f>(Table2[[#This Row],[Close Price]]-Table2[[#This Row],[50D EMA]])/Table2[[#This Row],[50D EMA]]</f>
        <v>0.17068133092190008</v>
      </c>
      <c r="U288" s="2">
        <f>(Table2[[#This Row],[Close Price]]-Table2[[#This Row],[200D EMA]])/Table2[[#This Row],[200D EMA]]</f>
        <v>0.34896910353041749</v>
      </c>
      <c r="V288">
        <v>1.80671396341024</v>
      </c>
      <c r="W288">
        <v>216.35</v>
      </c>
      <c r="X288">
        <v>221.25</v>
      </c>
      <c r="Y288">
        <v>215.24</v>
      </c>
      <c r="Z288">
        <v>222</v>
      </c>
      <c r="AA288">
        <v>210.62</v>
      </c>
      <c r="AB288">
        <v>225.7</v>
      </c>
      <c r="AC288" s="2">
        <f>(Table2[[#This Row],[Close Price]]/Table2[[#This Row],[Day Low]])-1</f>
        <v>1.9412988213542981E-2</v>
      </c>
      <c r="AD288" s="2">
        <f>(Table2[[#This Row],[Day High]]/Table2[[#This Row],[Close Price]])-1</f>
        <v>3.1738834731351862E-3</v>
      </c>
      <c r="AE288" s="2">
        <f>(Table2[[#This Row],[Close Price]]/Table2[[#This Row],[Current Week Low]])-1</f>
        <v>2.4670135662516302E-2</v>
      </c>
      <c r="AF288" s="2">
        <f>(Table2[[#This Row],[Current Week High]]/Table2[[#This Row],[Close Price]])-1</f>
        <v>6.5744729086374409E-3</v>
      </c>
      <c r="AG288" s="2">
        <f>(Table2[[#This Row],[Close Price]]/Table2[[#This Row],[Current Month Low]])-1</f>
        <v>4.7146519798689557E-2</v>
      </c>
      <c r="AH288" s="2">
        <f>(Table2[[#This Row],[Current Month High]]/Table2[[#This Row],[Close Price]])-1</f>
        <v>2.3350714123781424E-2</v>
      </c>
      <c r="AI288">
        <v>2.3350714123781402</v>
      </c>
      <c r="AJ288">
        <v>74.970249900832997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0.11</v>
      </c>
      <c r="AM288" t="s">
        <v>10474</v>
      </c>
      <c r="AN288">
        <v>14.54</v>
      </c>
      <c r="AO288" t="s">
        <v>10474</v>
      </c>
      <c r="AP288">
        <v>5.6153397850097E-2</v>
      </c>
      <c r="AQ288">
        <f>(Table2[[#This Row],[Sharpe Ratio]]-AVERAGE(Table2[Sharpe Ratio]))/_xlfn.STDEV.P(Table2[Sharpe Ratio])</f>
        <v>1.8889690172336833E-2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1.6196131891745993</v>
      </c>
      <c r="AS288">
        <f>_xlfn.RANK.AVG(Table2[[#This Row],[1Y Return vs Nifty Z-Score]],Table2[1Y Return vs Nifty Z-Score])</f>
        <v>364</v>
      </c>
      <c r="AT288">
        <f>_xlfn.RANK.AVG(Table2[[#This Row],[6M Return vs Nifty Z-Score]],Table2[6M Return vs Nifty Z-Score])</f>
        <v>229</v>
      </c>
      <c r="AU288">
        <f>_xlfn.RANK.AVG(Table2[[#This Row],[Sharpe Ratio Z-Score]],Table2[Sharpe Ratio Z-Score])</f>
        <v>331</v>
      </c>
      <c r="AV288">
        <f>(Table2[[#This Row],[Rank 1Y]]+Table2[[#This Row],[Rank 6M]]+Table2[[#This Row],[Rank Sharpe]])/3</f>
        <v>308</v>
      </c>
    </row>
    <row r="289" spans="1:48" x14ac:dyDescent="0.3">
      <c r="A289" t="s">
        <v>1652</v>
      </c>
      <c r="B289" t="s">
        <v>1653</v>
      </c>
      <c r="C289" t="s">
        <v>10433</v>
      </c>
      <c r="D289" t="s">
        <v>1654</v>
      </c>
      <c r="E289">
        <v>4964.8118929499997</v>
      </c>
      <c r="F289">
        <v>980.7</v>
      </c>
      <c r="G289">
        <v>52.986786141886398</v>
      </c>
      <c r="H289">
        <f>(Table2[[#This Row],[1Y Return vs Nifty]]-AVERAGE(Table2[1Y Return vs Nifty]))/_xlfn.STDEV.P(Table2[1Y Return vs Nifty])</f>
        <v>6.1657611273583608E-2</v>
      </c>
      <c r="I289">
        <v>-4.4897989025706</v>
      </c>
      <c r="J289">
        <f>(Table2[[#This Row],[1M Return vs Nifty]]-AVERAGE(Table2[1M Return vs Nifty]))/_xlfn.STDEV.P(Table2[1M Return vs Nifty])</f>
        <v>-0.74967871829372157</v>
      </c>
      <c r="K289">
        <v>34.763508031653402</v>
      </c>
      <c r="L289">
        <f>(Table2[[#This Row],[6M Return vs Nifty]]-AVERAGE(Table2[6M Return vs Nifty]))/_xlfn.STDEV.P(Table2[6M Return vs Nifty])</f>
        <v>0.6675968710830541</v>
      </c>
      <c r="M289">
        <v>3.0089336099895698</v>
      </c>
      <c r="N289">
        <f>(Table2[[#This Row],[1W Return vs Nifty]]-AVERAGE(Table2[1W Return vs Nifty]))/_xlfn.STDEV.P(Table2[1W Return vs Nifty])</f>
        <v>0.1574862325709567</v>
      </c>
      <c r="O289">
        <v>945.34</v>
      </c>
      <c r="P289">
        <v>889.60641515937698</v>
      </c>
      <c r="Q289">
        <v>737.02882239846701</v>
      </c>
      <c r="R289">
        <v>61.1144491574683</v>
      </c>
      <c r="S289" s="2">
        <f>(Table2[[#This Row],[Close Price]]-Table2[[#This Row],[20D EMA]])/Table2[[#This Row],[20D EMA]]</f>
        <v>3.7404531702879398E-2</v>
      </c>
      <c r="T289" s="2">
        <f>(Table2[[#This Row],[Close Price]]-Table2[[#This Row],[50D EMA]])/Table2[[#This Row],[50D EMA]]</f>
        <v>0.10239762583580655</v>
      </c>
      <c r="U289" s="2">
        <f>(Table2[[#This Row],[Close Price]]-Table2[[#This Row],[200D EMA]])/Table2[[#This Row],[200D EMA]]</f>
        <v>0.3306128202809886</v>
      </c>
      <c r="V289">
        <v>0.52124847945196895</v>
      </c>
      <c r="W289">
        <v>977.55</v>
      </c>
      <c r="X289">
        <v>1001.8</v>
      </c>
      <c r="Y289">
        <v>968.6</v>
      </c>
      <c r="Z289">
        <v>998</v>
      </c>
      <c r="AA289">
        <v>921.45</v>
      </c>
      <c r="AB289">
        <v>998</v>
      </c>
      <c r="AC289" s="2">
        <f>(Table2[[#This Row],[Close Price]]/Table2[[#This Row],[Day Low]])-1</f>
        <v>3.2223415682062218E-3</v>
      </c>
      <c r="AD289" s="2">
        <f>(Table2[[#This Row],[Day High]]/Table2[[#This Row],[Close Price]])-1</f>
        <v>2.1515244213316853E-2</v>
      </c>
      <c r="AE289" s="2">
        <f>(Table2[[#This Row],[Close Price]]/Table2[[#This Row],[Current Week Low]])-1</f>
        <v>1.2492256865579199E-2</v>
      </c>
      <c r="AF289" s="2">
        <f>(Table2[[#This Row],[Current Week High]]/Table2[[#This Row],[Close Price]])-1</f>
        <v>1.7640460895278931E-2</v>
      </c>
      <c r="AG289" s="2">
        <f>(Table2[[#This Row],[Close Price]]/Table2[[#This Row],[Current Month Low]])-1</f>
        <v>6.4300830213250837E-2</v>
      </c>
      <c r="AH289" s="2">
        <f>(Table2[[#This Row],[Current Month High]]/Table2[[#This Row],[Close Price]])-1</f>
        <v>1.7640460895278931E-2</v>
      </c>
      <c r="AI289">
        <v>6.0008157438564202</v>
      </c>
      <c r="AJ289">
        <v>83.308411214953196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0.28999999999999998</v>
      </c>
      <c r="AM289" t="s">
        <v>10474</v>
      </c>
      <c r="AN289">
        <v>-3.39</v>
      </c>
      <c r="AO289" t="s">
        <v>10475</v>
      </c>
      <c r="AP289">
        <v>-5.7975995739160003E-3</v>
      </c>
      <c r="AQ289">
        <f>(Table2[[#This Row],[Sharpe Ratio]]-AVERAGE(Table2[Sharpe Ratio]))/_xlfn.STDEV.P(Table2[Sharpe Ratio])</f>
        <v>-0.67956406852475049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-0.54250207189087762</v>
      </c>
      <c r="AS289">
        <f>_xlfn.RANK.AVG(Table2[[#This Row],[1Y Return vs Nifty Z-Score]],Table2[1Y Return vs Nifty Z-Score])</f>
        <v>250</v>
      </c>
      <c r="AT289">
        <f>_xlfn.RANK.AVG(Table2[[#This Row],[6M Return vs Nifty Z-Score]],Table2[6M Return vs Nifty Z-Score])</f>
        <v>125</v>
      </c>
      <c r="AU289">
        <f>_xlfn.RANK.AVG(Table2[[#This Row],[Sharpe Ratio Z-Score]],Table2[Sharpe Ratio Z-Score])</f>
        <v>550</v>
      </c>
      <c r="AV289">
        <f>(Table2[[#This Row],[Rank 1Y]]+Table2[[#This Row],[Rank 6M]]+Table2[[#This Row],[Rank Sharpe]])/3</f>
        <v>308.33333333333331</v>
      </c>
    </row>
    <row r="290" spans="1:48" x14ac:dyDescent="0.3">
      <c r="A290" t="s">
        <v>443</v>
      </c>
      <c r="B290" t="s">
        <v>444</v>
      </c>
      <c r="C290" t="s">
        <v>10429</v>
      </c>
      <c r="D290" t="s">
        <v>445</v>
      </c>
      <c r="E290">
        <v>50572.502966920001</v>
      </c>
      <c r="F290">
        <v>337.15</v>
      </c>
      <c r="G290">
        <v>21.897361635438401</v>
      </c>
      <c r="H290">
        <f>(Table2[[#This Row],[1Y Return vs Nifty]]-AVERAGE(Table2[1Y Return vs Nifty]))/_xlfn.STDEV.P(Table2[1Y Return vs Nifty])</f>
        <v>-0.29409667790499661</v>
      </c>
      <c r="I290">
        <v>7.2710830189815097</v>
      </c>
      <c r="J290">
        <f>(Table2[[#This Row],[1M Return vs Nifty]]-AVERAGE(Table2[1M Return vs Nifty]))/_xlfn.STDEV.P(Table2[1M Return vs Nifty])</f>
        <v>0.24407477949294029</v>
      </c>
      <c r="K290">
        <v>36.016146845823698</v>
      </c>
      <c r="L290">
        <f>(Table2[[#This Row],[6M Return vs Nifty]]-AVERAGE(Table2[6M Return vs Nifty]))/_xlfn.STDEV.P(Table2[6M Return vs Nifty])</f>
        <v>0.70284391570695071</v>
      </c>
      <c r="M290">
        <v>0.79529789387669103</v>
      </c>
      <c r="N290">
        <f>(Table2[[#This Row],[1W Return vs Nifty]]-AVERAGE(Table2[1W Return vs Nifty]))/_xlfn.STDEV.P(Table2[1W Return vs Nifty])</f>
        <v>-0.24835304206842854</v>
      </c>
      <c r="O290">
        <v>323.95</v>
      </c>
      <c r="P290">
        <v>311.694529413525</v>
      </c>
      <c r="Q290">
        <v>273.47543747435401</v>
      </c>
      <c r="R290">
        <v>67.981855597884703</v>
      </c>
      <c r="S290" s="2">
        <f>(Table2[[#This Row],[Close Price]]-Table2[[#This Row],[20D EMA]])/Table2[[#This Row],[20D EMA]]</f>
        <v>4.0747028862478746E-2</v>
      </c>
      <c r="T290" s="2">
        <f>(Table2[[#This Row],[Close Price]]-Table2[[#This Row],[50D EMA]])/Table2[[#This Row],[50D EMA]]</f>
        <v>8.1668005641200109E-2</v>
      </c>
      <c r="U290" s="2">
        <f>(Table2[[#This Row],[Close Price]]-Table2[[#This Row],[200D EMA]])/Table2[[#This Row],[200D EMA]]</f>
        <v>0.2328346673972036</v>
      </c>
      <c r="V290">
        <v>0.685335226167469</v>
      </c>
      <c r="W290">
        <v>332.2</v>
      </c>
      <c r="X290">
        <v>340.25</v>
      </c>
      <c r="Y290">
        <v>333.1</v>
      </c>
      <c r="Z290">
        <v>339.5</v>
      </c>
      <c r="AA290">
        <v>330.25</v>
      </c>
      <c r="AB290">
        <v>341</v>
      </c>
      <c r="AC290" s="2">
        <f>(Table2[[#This Row],[Close Price]]/Table2[[#This Row],[Day Low]])-1</f>
        <v>1.490066225165565E-2</v>
      </c>
      <c r="AD290" s="2">
        <f>(Table2[[#This Row],[Day High]]/Table2[[#This Row],[Close Price]])-1</f>
        <v>9.1947204508380231E-3</v>
      </c>
      <c r="AE290" s="2">
        <f>(Table2[[#This Row],[Close Price]]/Table2[[#This Row],[Current Week Low]])-1</f>
        <v>1.2158510957670288E-2</v>
      </c>
      <c r="AF290" s="2">
        <f>(Table2[[#This Row],[Current Week High]]/Table2[[#This Row],[Close Price]])-1</f>
        <v>6.9701913095061574E-3</v>
      </c>
      <c r="AG290" s="2">
        <f>(Table2[[#This Row],[Close Price]]/Table2[[#This Row],[Current Month Low]])-1</f>
        <v>2.0893262679787972E-2</v>
      </c>
      <c r="AH290" s="2">
        <f>(Table2[[#This Row],[Current Month High]]/Table2[[#This Row],[Close Price]])-1</f>
        <v>1.1419249592169667E-2</v>
      </c>
      <c r="AI290">
        <v>1.14192495921696</v>
      </c>
      <c r="AJ290">
        <v>75.873761085028605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10474</v>
      </c>
      <c r="AN290">
        <v>7.3</v>
      </c>
      <c r="AO290" t="s">
        <v>10474</v>
      </c>
      <c r="AP290">
        <v>2.5899956375193E-2</v>
      </c>
      <c r="AQ290">
        <f>(Table2[[#This Row],[Sharpe Ratio]]-AVERAGE(Table2[Sharpe Ratio]))/_xlfn.STDEV.P(Table2[Sharpe Ratio])</f>
        <v>-0.32219650359858942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8.2272471627876459E-2</v>
      </c>
      <c r="AS290">
        <f>_xlfn.RANK.AVG(Table2[[#This Row],[1Y Return vs Nifty Z-Score]],Table2[1Y Return vs Nifty Z-Score])</f>
        <v>385</v>
      </c>
      <c r="AT290">
        <f>_xlfn.RANK.AVG(Table2[[#This Row],[6M Return vs Nifty Z-Score]],Table2[6M Return vs Nifty Z-Score])</f>
        <v>119</v>
      </c>
      <c r="AU290">
        <f>_xlfn.RANK.AVG(Table2[[#This Row],[Sharpe Ratio Z-Score]],Table2[Sharpe Ratio Z-Score])</f>
        <v>423</v>
      </c>
      <c r="AV290">
        <f>(Table2[[#This Row],[Rank 1Y]]+Table2[[#This Row],[Rank 6M]]+Table2[[#This Row],[Rank Sharpe]])/3</f>
        <v>309</v>
      </c>
    </row>
    <row r="291" spans="1:48" x14ac:dyDescent="0.3">
      <c r="A291" t="s">
        <v>63</v>
      </c>
      <c r="B291" t="s">
        <v>64</v>
      </c>
      <c r="C291" t="s">
        <v>10437</v>
      </c>
      <c r="D291" t="s">
        <v>65</v>
      </c>
      <c r="E291">
        <v>373432.49473079998</v>
      </c>
      <c r="F291">
        <v>1556.4</v>
      </c>
      <c r="G291">
        <v>22.871816776492999</v>
      </c>
      <c r="H291">
        <f>(Table2[[#This Row],[1Y Return vs Nifty]]-AVERAGE(Table2[1Y Return vs Nifty]))/_xlfn.STDEV.P(Table2[1Y Return vs Nifty])</f>
        <v>-0.28294605027049691</v>
      </c>
      <c r="I291">
        <v>-0.96501476146877396</v>
      </c>
      <c r="J291">
        <f>(Table2[[#This Row],[1M Return vs Nifty]]-AVERAGE(Table2[1M Return vs Nifty]))/_xlfn.STDEV.P(Table2[1M Return vs Nifty])</f>
        <v>-0.45184675360542836</v>
      </c>
      <c r="K291">
        <v>6.1376682192547598</v>
      </c>
      <c r="L291">
        <f>(Table2[[#This Row],[6M Return vs Nifty]]-AVERAGE(Table2[6M Return vs Nifty]))/_xlfn.STDEV.P(Table2[6M Return vs Nifty])</f>
        <v>-0.13788372064876231</v>
      </c>
      <c r="M291">
        <v>2.2138820328034199</v>
      </c>
      <c r="N291">
        <f>(Table2[[#This Row],[1W Return vs Nifty]]-AVERAGE(Table2[1W Return vs Nifty]))/_xlfn.STDEV.P(Table2[1W Return vs Nifty])</f>
        <v>1.1724600231233062E-2</v>
      </c>
      <c r="O291">
        <v>1521.83</v>
      </c>
      <c r="P291">
        <v>1514.0192036988201</v>
      </c>
      <c r="Q291">
        <v>1399.1832053032299</v>
      </c>
      <c r="R291">
        <v>68.125834217864593</v>
      </c>
      <c r="S291" s="2">
        <f>(Table2[[#This Row],[Close Price]]-Table2[[#This Row],[20D EMA]])/Table2[[#This Row],[20D EMA]]</f>
        <v>2.2716072097409151E-2</v>
      </c>
      <c r="T291" s="2">
        <f>(Table2[[#This Row],[Close Price]]-Table2[[#This Row],[50D EMA]])/Table2[[#This Row],[50D EMA]]</f>
        <v>2.7992244878824339E-2</v>
      </c>
      <c r="U291" s="2">
        <f>(Table2[[#This Row],[Close Price]]-Table2[[#This Row],[200D EMA]])/Table2[[#This Row],[200D EMA]]</f>
        <v>0.11236326601182887</v>
      </c>
      <c r="V291">
        <v>0.83210717183424299</v>
      </c>
      <c r="W291">
        <v>1549.8</v>
      </c>
      <c r="X291">
        <v>1568.2</v>
      </c>
      <c r="Y291">
        <v>1550.95</v>
      </c>
      <c r="Z291">
        <v>1574.8</v>
      </c>
      <c r="AA291">
        <v>1498.3</v>
      </c>
      <c r="AB291">
        <v>1574.8</v>
      </c>
      <c r="AC291" s="2">
        <f>(Table2[[#This Row],[Close Price]]/Table2[[#This Row],[Day Low]])-1</f>
        <v>4.2586140147116147E-3</v>
      </c>
      <c r="AD291" s="2">
        <f>(Table2[[#This Row],[Day High]]/Table2[[#This Row],[Close Price]])-1</f>
        <v>7.581598560781222E-3</v>
      </c>
      <c r="AE291" s="2">
        <f>(Table2[[#This Row],[Close Price]]/Table2[[#This Row],[Current Week Low]])-1</f>
        <v>3.5139753054580503E-3</v>
      </c>
      <c r="AF291" s="2">
        <f>(Table2[[#This Row],[Current Week High]]/Table2[[#This Row],[Close Price]])-1</f>
        <v>1.1822153687997883E-2</v>
      </c>
      <c r="AG291" s="2">
        <f>(Table2[[#This Row],[Close Price]]/Table2[[#This Row],[Current Month Low]])-1</f>
        <v>3.877728091837418E-2</v>
      </c>
      <c r="AH291" s="2">
        <f>(Table2[[#This Row],[Current Month High]]/Table2[[#This Row],[Close Price]])-1</f>
        <v>1.1822153687997883E-2</v>
      </c>
      <c r="AI291">
        <v>5.2974813672577596</v>
      </c>
      <c r="AJ291">
        <v>50.9455920861216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-0.06</v>
      </c>
      <c r="AM291" t="s">
        <v>10475</v>
      </c>
      <c r="AN291">
        <v>5.81</v>
      </c>
      <c r="AO291" t="s">
        <v>10474</v>
      </c>
      <c r="AP291">
        <v>0.10344621616189199</v>
      </c>
      <c r="AQ291">
        <f>(Table2[[#This Row],[Sharpe Ratio]]-AVERAGE(Table2[Sharpe Ratio]))/_xlfn.STDEV.P(Table2[Sharpe Ratio])</f>
        <v>0.55208282801918751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-0.30886909627426701</v>
      </c>
      <c r="AS291">
        <f>_xlfn.RANK.AVG(Table2[[#This Row],[1Y Return vs Nifty Z-Score]],Table2[1Y Return vs Nifty Z-Score])</f>
        <v>377</v>
      </c>
      <c r="AT291">
        <f>_xlfn.RANK.AVG(Table2[[#This Row],[6M Return vs Nifty Z-Score]],Table2[6M Return vs Nifty Z-Score])</f>
        <v>350</v>
      </c>
      <c r="AU291">
        <f>_xlfn.RANK.AVG(Table2[[#This Row],[Sharpe Ratio Z-Score]],Table2[Sharpe Ratio Z-Score])</f>
        <v>202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157</v>
      </c>
      <c r="B292" t="s">
        <v>158</v>
      </c>
      <c r="C292" t="s">
        <v>10440</v>
      </c>
      <c r="D292" t="s">
        <v>80</v>
      </c>
      <c r="E292">
        <v>168366.80533869</v>
      </c>
      <c r="F292">
        <v>683.55</v>
      </c>
      <c r="G292">
        <v>36.904956022918697</v>
      </c>
      <c r="H292">
        <f>(Table2[[#This Row],[1Y Return vs Nifty]]-AVERAGE(Table2[1Y Return vs Nifty]))/_xlfn.STDEV.P(Table2[1Y Return vs Nifty])</f>
        <v>-0.12236573857895081</v>
      </c>
      <c r="I292">
        <v>5.2731698650828198</v>
      </c>
      <c r="J292">
        <f>(Table2[[#This Row],[1M Return vs Nifty]]-AVERAGE(Table2[1M Return vs Nifty]))/_xlfn.STDEV.P(Table2[1M Return vs Nifty])</f>
        <v>7.5258087156080039E-2</v>
      </c>
      <c r="K292">
        <v>15.8237591043307</v>
      </c>
      <c r="L292">
        <f>(Table2[[#This Row],[6M Return vs Nifty]]-AVERAGE(Table2[6M Return vs Nifty]))/_xlfn.STDEV.P(Table2[6M Return vs Nifty])</f>
        <v>0.13466577549911588</v>
      </c>
      <c r="M292">
        <v>1.93280775223752</v>
      </c>
      <c r="N292">
        <f>(Table2[[#This Row],[1W Return vs Nifty]]-AVERAGE(Table2[1W Return vs Nifty]))/_xlfn.STDEV.P(Table2[1W Return vs Nifty])</f>
        <v>-3.9806454004266592E-2</v>
      </c>
      <c r="O292">
        <v>667.29</v>
      </c>
      <c r="P292">
        <v>644.72035862226301</v>
      </c>
      <c r="Q292">
        <v>569.48930245388794</v>
      </c>
      <c r="R292">
        <v>59.753404219249497</v>
      </c>
      <c r="S292" s="2">
        <f>(Table2[[#This Row],[Close Price]]-Table2[[#This Row],[20D EMA]])/Table2[[#This Row],[20D EMA]]</f>
        <v>2.4367216652429965E-2</v>
      </c>
      <c r="T292" s="2">
        <f>(Table2[[#This Row],[Close Price]]-Table2[[#This Row],[50D EMA]])/Table2[[#This Row],[50D EMA]]</f>
        <v>6.0227105997884202E-2</v>
      </c>
      <c r="U292" s="2">
        <f>(Table2[[#This Row],[Close Price]]-Table2[[#This Row],[200D EMA]])/Table2[[#This Row],[200D EMA]]</f>
        <v>0.20028593523114968</v>
      </c>
      <c r="V292">
        <v>1.02473712938419</v>
      </c>
      <c r="W292">
        <v>673.8</v>
      </c>
      <c r="X292">
        <v>688</v>
      </c>
      <c r="Y292">
        <v>679.2</v>
      </c>
      <c r="Z292">
        <v>688.55</v>
      </c>
      <c r="AA292">
        <v>664.05</v>
      </c>
      <c r="AB292">
        <v>706.95</v>
      </c>
      <c r="AC292" s="2">
        <f>(Table2[[#This Row],[Close Price]]/Table2[[#This Row],[Day Low]])-1</f>
        <v>1.4470169189670479E-2</v>
      </c>
      <c r="AD292" s="2">
        <f>(Table2[[#This Row],[Day High]]/Table2[[#This Row],[Close Price]])-1</f>
        <v>6.5101309340940272E-3</v>
      </c>
      <c r="AE292" s="2">
        <f>(Table2[[#This Row],[Close Price]]/Table2[[#This Row],[Current Week Low]])-1</f>
        <v>6.4045936395757952E-3</v>
      </c>
      <c r="AF292" s="2">
        <f>(Table2[[#This Row],[Current Week High]]/Table2[[#This Row],[Close Price]])-1</f>
        <v>7.3147538585327521E-3</v>
      </c>
      <c r="AG292" s="2">
        <f>(Table2[[#This Row],[Close Price]]/Table2[[#This Row],[Current Month Low]])-1</f>
        <v>2.9365258640162706E-2</v>
      </c>
      <c r="AH292" s="2">
        <f>(Table2[[#This Row],[Current Month High]]/Table2[[#This Row],[Close Price]])-1</f>
        <v>3.4233048057932924E-2</v>
      </c>
      <c r="AI292">
        <v>3.4233048057932902</v>
      </c>
      <c r="AJ292">
        <v>69.1746071030812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</v>
      </c>
      <c r="AM292" t="s">
        <v>10476</v>
      </c>
      <c r="AN292">
        <v>3.7</v>
      </c>
      <c r="AO292" t="s">
        <v>10474</v>
      </c>
      <c r="AP292">
        <v>4.8647669729134001E-2</v>
      </c>
      <c r="AQ292">
        <f>(Table2[[#This Row],[Sharpe Ratio]]-AVERAGE(Table2[Sharpe Ratio]))/_xlfn.STDEV.P(Table2[Sharpe Ratio])</f>
        <v>-6.5732095365098442E-2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-1.7980425293119925E-2</v>
      </c>
      <c r="AS292">
        <f>_xlfn.RANK.AVG(Table2[[#This Row],[1Y Return vs Nifty Z-Score]],Table2[1Y Return vs Nifty Z-Score])</f>
        <v>320</v>
      </c>
      <c r="AT292">
        <f>_xlfn.RANK.AVG(Table2[[#This Row],[6M Return vs Nifty Z-Score]],Table2[6M Return vs Nifty Z-Score])</f>
        <v>256</v>
      </c>
      <c r="AU292">
        <f>_xlfn.RANK.AVG(Table2[[#This Row],[Sharpe Ratio Z-Score]],Table2[Sharpe Ratio Z-Score])</f>
        <v>355</v>
      </c>
      <c r="AV292">
        <f>(Table2[[#This Row],[Rank 1Y]]+Table2[[#This Row],[Rank 6M]]+Table2[[#This Row],[Rank Sharpe]])/3</f>
        <v>310.33333333333331</v>
      </c>
    </row>
    <row r="293" spans="1:48" x14ac:dyDescent="0.3">
      <c r="A293" t="s">
        <v>439</v>
      </c>
      <c r="B293" t="s">
        <v>440</v>
      </c>
      <c r="C293" t="s">
        <v>10431</v>
      </c>
      <c r="D293" t="s">
        <v>49</v>
      </c>
      <c r="E293">
        <v>51098.901683124997</v>
      </c>
      <c r="F293">
        <v>4637.3500000000004</v>
      </c>
      <c r="G293">
        <v>52.404773659557797</v>
      </c>
      <c r="H293">
        <f>(Table2[[#This Row],[1Y Return vs Nifty]]-AVERAGE(Table2[1Y Return vs Nifty]))/_xlfn.STDEV.P(Table2[1Y Return vs Nifty])</f>
        <v>5.4997679794281731E-2</v>
      </c>
      <c r="I293">
        <v>-4.6971359276569897</v>
      </c>
      <c r="J293">
        <f>(Table2[[#This Row],[1M Return vs Nifty]]-AVERAGE(Table2[1M Return vs Nifty]))/_xlfn.STDEV.P(Table2[1M Return vs Nifty])</f>
        <v>-0.76719797367564191</v>
      </c>
      <c r="K293">
        <v>11.580767120878599</v>
      </c>
      <c r="L293">
        <f>(Table2[[#This Row],[6M Return vs Nifty]]-AVERAGE(Table2[6M Return vs Nifty]))/_xlfn.STDEV.P(Table2[6M Return vs Nifty])</f>
        <v>1.5275472334487903E-2</v>
      </c>
      <c r="M293">
        <v>-2.4817027784743102</v>
      </c>
      <c r="N293">
        <f>(Table2[[#This Row],[1W Return vs Nifty]]-AVERAGE(Table2[1W Return vs Nifty]))/_xlfn.STDEV.P(Table2[1W Return vs Nifty])</f>
        <v>-0.8491454697380818</v>
      </c>
      <c r="O293">
        <v>4630.59</v>
      </c>
      <c r="P293">
        <v>4551.73828554999</v>
      </c>
      <c r="Q293">
        <v>3945.53413255648</v>
      </c>
      <c r="R293">
        <v>49.433066789469798</v>
      </c>
      <c r="S293" s="2">
        <f>(Table2[[#This Row],[Close Price]]-Table2[[#This Row],[20D EMA]])/Table2[[#This Row],[20D EMA]]</f>
        <v>1.459857167229277E-3</v>
      </c>
      <c r="T293" s="2">
        <f>(Table2[[#This Row],[Close Price]]-Table2[[#This Row],[50D EMA]])/Table2[[#This Row],[50D EMA]]</f>
        <v>1.8808575774620979E-2</v>
      </c>
      <c r="U293" s="2">
        <f>(Table2[[#This Row],[Close Price]]-Table2[[#This Row],[200D EMA]])/Table2[[#This Row],[200D EMA]]</f>
        <v>0.17534149856543335</v>
      </c>
      <c r="V293">
        <v>0.22251405320203901</v>
      </c>
      <c r="W293">
        <v>4618.6000000000004</v>
      </c>
      <c r="X293">
        <v>4743.8500000000004</v>
      </c>
      <c r="Y293">
        <v>4532</v>
      </c>
      <c r="Z293">
        <v>4692</v>
      </c>
      <c r="AA293">
        <v>4454</v>
      </c>
      <c r="AB293">
        <v>4697.45</v>
      </c>
      <c r="AC293" s="2">
        <f>(Table2[[#This Row],[Close Price]]/Table2[[#This Row],[Day Low]])-1</f>
        <v>4.0596717620058342E-3</v>
      </c>
      <c r="AD293" s="2">
        <f>(Table2[[#This Row],[Day High]]/Table2[[#This Row],[Close Price]])-1</f>
        <v>2.2965702394686538E-2</v>
      </c>
      <c r="AE293" s="2">
        <f>(Table2[[#This Row],[Close Price]]/Table2[[#This Row],[Current Week Low]])-1</f>
        <v>2.3245807590467793E-2</v>
      </c>
      <c r="AF293" s="2">
        <f>(Table2[[#This Row],[Current Week High]]/Table2[[#This Row],[Close Price]])-1</f>
        <v>1.178474775464422E-2</v>
      </c>
      <c r="AG293" s="2">
        <f>(Table2[[#This Row],[Close Price]]/Table2[[#This Row],[Current Month Low]])-1</f>
        <v>4.1165244723843752E-2</v>
      </c>
      <c r="AH293" s="2">
        <f>(Table2[[#This Row],[Current Month High]]/Table2[[#This Row],[Close Price]])-1</f>
        <v>1.295998792413755E-2</v>
      </c>
      <c r="AI293">
        <v>7.7770709564729703</v>
      </c>
      <c r="AJ293">
        <v>86.007380369820694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-0.1</v>
      </c>
      <c r="AM293" t="s">
        <v>10475</v>
      </c>
      <c r="AN293">
        <v>-1.34</v>
      </c>
      <c r="AO293" t="s">
        <v>10475</v>
      </c>
      <c r="AP293">
        <v>4.1134725746973001E-2</v>
      </c>
      <c r="AQ293">
        <f>(Table2[[#This Row],[Sharpe Ratio]]-AVERAGE(Table2[Sharpe Ratio]))/_xlfn.STDEV.P(Table2[Sharpe Ratio])</f>
        <v>-0.15043523464316011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-1.6965055259281141</v>
      </c>
      <c r="AS293">
        <f>_xlfn.RANK.AVG(Table2[[#This Row],[1Y Return vs Nifty Z-Score]],Table2[1Y Return vs Nifty Z-Score])</f>
        <v>253</v>
      </c>
      <c r="AT293">
        <f>_xlfn.RANK.AVG(Table2[[#This Row],[6M Return vs Nifty Z-Score]],Table2[6M Return vs Nifty Z-Score])</f>
        <v>296</v>
      </c>
      <c r="AU293">
        <f>_xlfn.RANK.AVG(Table2[[#This Row],[Sharpe Ratio Z-Score]],Table2[Sharpe Ratio Z-Score])</f>
        <v>383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1625</v>
      </c>
      <c r="B294" t="s">
        <v>1626</v>
      </c>
      <c r="C294" t="s">
        <v>10443</v>
      </c>
      <c r="D294" t="s">
        <v>333</v>
      </c>
      <c r="E294">
        <v>5199.16892964</v>
      </c>
      <c r="F294">
        <v>1912.1</v>
      </c>
      <c r="G294">
        <v>59.613861787668299</v>
      </c>
      <c r="H294">
        <f>(Table2[[#This Row],[1Y Return vs Nifty]]-AVERAGE(Table2[1Y Return vs Nifty]))/_xlfn.STDEV.P(Table2[1Y Return vs Nifty])</f>
        <v>0.13749081253495943</v>
      </c>
      <c r="I294">
        <v>-2.8846911281973102</v>
      </c>
      <c r="J294">
        <f>(Table2[[#This Row],[1M Return vs Nifty]]-AVERAGE(Table2[1M Return vs Nifty]))/_xlfn.STDEV.P(Table2[1M Return vs Nifty])</f>
        <v>-0.61405271033380882</v>
      </c>
      <c r="K294">
        <v>47.358899424289099</v>
      </c>
      <c r="L294">
        <f>(Table2[[#This Row],[6M Return vs Nifty]]-AVERAGE(Table2[6M Return vs Nifty]))/_xlfn.STDEV.P(Table2[6M Return vs Nifty])</f>
        <v>1.022008946974005</v>
      </c>
      <c r="M294">
        <v>-2.3133674873168699</v>
      </c>
      <c r="N294">
        <f>(Table2[[#This Row],[1W Return vs Nifty]]-AVERAGE(Table2[1W Return vs Nifty]))/_xlfn.STDEV.P(Table2[1W Return vs Nifty])</f>
        <v>-0.81828353886017324</v>
      </c>
      <c r="O294">
        <v>1890.72</v>
      </c>
      <c r="P294">
        <v>1681.12614786532</v>
      </c>
      <c r="Q294">
        <v>1346.63154159127</v>
      </c>
      <c r="R294">
        <v>46.201366218618197</v>
      </c>
      <c r="S294" s="2">
        <f>(Table2[[#This Row],[Close Price]]-Table2[[#This Row],[20D EMA]])/Table2[[#This Row],[20D EMA]]</f>
        <v>1.1307861555386245E-2</v>
      </c>
      <c r="T294" s="2">
        <f>(Table2[[#This Row],[Close Price]]-Table2[[#This Row],[50D EMA]])/Table2[[#This Row],[50D EMA]]</f>
        <v>0.13739233812285209</v>
      </c>
      <c r="U294" s="2">
        <f>(Table2[[#This Row],[Close Price]]-Table2[[#This Row],[200D EMA]])/Table2[[#This Row],[200D EMA]]</f>
        <v>0.41991327318869609</v>
      </c>
      <c r="V294">
        <v>0.58230228522425698</v>
      </c>
      <c r="W294">
        <v>1914</v>
      </c>
      <c r="X294">
        <v>1950</v>
      </c>
      <c r="Y294">
        <v>1900</v>
      </c>
      <c r="Z294">
        <v>1989.4</v>
      </c>
      <c r="AA294">
        <v>1900</v>
      </c>
      <c r="AB294">
        <v>2100</v>
      </c>
      <c r="AC294" s="2">
        <f>(Table2[[#This Row],[Close Price]]/Table2[[#This Row],[Day Low]])-1</f>
        <v>-9.9268547544417718E-4</v>
      </c>
      <c r="AD294" s="2">
        <f>(Table2[[#This Row],[Day High]]/Table2[[#This Row],[Close Price]])-1</f>
        <v>1.9821139061764637E-2</v>
      </c>
      <c r="AE294" s="2">
        <f>(Table2[[#This Row],[Close Price]]/Table2[[#This Row],[Current Week Low]])-1</f>
        <v>6.3684210526315788E-3</v>
      </c>
      <c r="AF294" s="2">
        <f>(Table2[[#This Row],[Current Week High]]/Table2[[#This Row],[Close Price]])-1</f>
        <v>4.0426755922807533E-2</v>
      </c>
      <c r="AG294" s="2">
        <f>(Table2[[#This Row],[Close Price]]/Table2[[#This Row],[Current Month Low]])-1</f>
        <v>6.3684210526315788E-3</v>
      </c>
      <c r="AH294" s="2">
        <f>(Table2[[#This Row],[Current Month High]]/Table2[[#This Row],[Close Price]])-1</f>
        <v>9.8268918989592668E-2</v>
      </c>
      <c r="AI294">
        <v>9.8268918989592606</v>
      </c>
      <c r="AJ294">
        <v>103.848614072494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0.51</v>
      </c>
      <c r="AM294" t="s">
        <v>10474</v>
      </c>
      <c r="AN294">
        <v>5.22</v>
      </c>
      <c r="AO294" t="s">
        <v>10474</v>
      </c>
      <c r="AP294">
        <v>-4.4201646684208999E-2</v>
      </c>
      <c r="AQ294">
        <f>(Table2[[#This Row],[Sharpe Ratio]]-AVERAGE(Table2[Sharpe Ratio]))/_xlfn.STDEV.P(Table2[Sharpe Ratio])</f>
        <v>-1.1125425865262546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-1.3853790762112721</v>
      </c>
      <c r="AS294">
        <f>_xlfn.RANK.AVG(Table2[[#This Row],[1Y Return vs Nifty Z-Score]],Table2[1Y Return vs Nifty Z-Score])</f>
        <v>227</v>
      </c>
      <c r="AT294">
        <f>_xlfn.RANK.AVG(Table2[[#This Row],[6M Return vs Nifty Z-Score]],Table2[6M Return vs Nifty Z-Score])</f>
        <v>86</v>
      </c>
      <c r="AU294">
        <f>_xlfn.RANK.AVG(Table2[[#This Row],[Sharpe Ratio Z-Score]],Table2[Sharpe Ratio Z-Score])</f>
        <v>625</v>
      </c>
      <c r="AV294">
        <f>(Table2[[#This Row],[Rank 1Y]]+Table2[[#This Row],[Rank 6M]]+Table2[[#This Row],[Rank Sharpe]])/3</f>
        <v>312.66666666666669</v>
      </c>
    </row>
    <row r="295" spans="1:48" x14ac:dyDescent="0.3">
      <c r="A295" t="s">
        <v>701</v>
      </c>
      <c r="B295" t="s">
        <v>702</v>
      </c>
      <c r="C295" t="s">
        <v>10431</v>
      </c>
      <c r="D295" t="s">
        <v>591</v>
      </c>
      <c r="E295">
        <v>24130.095000000001</v>
      </c>
      <c r="F295">
        <v>2309.1</v>
      </c>
      <c r="G295">
        <v>65.400890029100594</v>
      </c>
      <c r="H295">
        <f>(Table2[[#This Row],[1Y Return vs Nifty]]-AVERAGE(Table2[1Y Return vs Nifty]))/_xlfn.STDEV.P(Table2[1Y Return vs Nifty])</f>
        <v>0.20371140526610262</v>
      </c>
      <c r="I295">
        <v>6.85510025608846</v>
      </c>
      <c r="J295">
        <f>(Table2[[#This Row],[1M Return vs Nifty]]-AVERAGE(Table2[1M Return vs Nifty]))/_xlfn.STDEV.P(Table2[1M Return vs Nifty])</f>
        <v>0.20892568706931935</v>
      </c>
      <c r="K295">
        <v>10.1315789532437</v>
      </c>
      <c r="L295">
        <f>(Table2[[#This Row],[6M Return vs Nifty]]-AVERAGE(Table2[6M Return vs Nifty]))/_xlfn.STDEV.P(Table2[6M Return vs Nifty])</f>
        <v>-2.5502124076560221E-2</v>
      </c>
      <c r="M295">
        <v>-5.8011603021843099</v>
      </c>
      <c r="N295">
        <f>(Table2[[#This Row],[1W Return vs Nifty]]-AVERAGE(Table2[1W Return vs Nifty]))/_xlfn.STDEV.P(Table2[1W Return vs Nifty])</f>
        <v>-1.4577217697195106</v>
      </c>
      <c r="O295">
        <v>2201.79</v>
      </c>
      <c r="P295">
        <v>2113.9334613803999</v>
      </c>
      <c r="Q295">
        <v>1839.77165656893</v>
      </c>
      <c r="R295">
        <v>63.016521588383704</v>
      </c>
      <c r="S295" s="2">
        <f>(Table2[[#This Row],[Close Price]]-Table2[[#This Row],[20D EMA]])/Table2[[#This Row],[20D EMA]]</f>
        <v>4.8737618028967318E-2</v>
      </c>
      <c r="T295" s="2">
        <f>(Table2[[#This Row],[Close Price]]-Table2[[#This Row],[50D EMA]])/Table2[[#This Row],[50D EMA]]</f>
        <v>9.2323879717650228E-2</v>
      </c>
      <c r="U295" s="2">
        <f>(Table2[[#This Row],[Close Price]]-Table2[[#This Row],[200D EMA]])/Table2[[#This Row],[200D EMA]]</f>
        <v>0.25510140987079927</v>
      </c>
      <c r="V295">
        <v>1.8952904299348701</v>
      </c>
      <c r="W295">
        <v>2306.1</v>
      </c>
      <c r="X295">
        <v>2360</v>
      </c>
      <c r="Y295">
        <v>2302.0500000000002</v>
      </c>
      <c r="Z295">
        <v>2345.9499999999998</v>
      </c>
      <c r="AA295">
        <v>2289</v>
      </c>
      <c r="AB295">
        <v>2538.65</v>
      </c>
      <c r="AC295" s="2">
        <f>(Table2[[#This Row],[Close Price]]/Table2[[#This Row],[Day Low]])-1</f>
        <v>1.3008976193573663E-3</v>
      </c>
      <c r="AD295" s="2">
        <f>(Table2[[#This Row],[Day High]]/Table2[[#This Row],[Close Price]])-1</f>
        <v>2.2043220302282229E-2</v>
      </c>
      <c r="AE295" s="2">
        <f>(Table2[[#This Row],[Close Price]]/Table2[[#This Row],[Current Week Low]])-1</f>
        <v>3.0624877826284091E-3</v>
      </c>
      <c r="AF295" s="2">
        <f>(Table2[[#This Row],[Current Week High]]/Table2[[#This Row],[Close Price]])-1</f>
        <v>1.5958598588194484E-2</v>
      </c>
      <c r="AG295" s="2">
        <f>(Table2[[#This Row],[Close Price]]/Table2[[#This Row],[Current Month Low]])-1</f>
        <v>8.7811271297508764E-3</v>
      </c>
      <c r="AH295" s="2">
        <f>(Table2[[#This Row],[Current Month High]]/Table2[[#This Row],[Close Price]])-1</f>
        <v>9.9411025940842945E-2</v>
      </c>
      <c r="AI295">
        <v>9.9411025940842901</v>
      </c>
      <c r="AJ295">
        <v>108.524856639725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10474</v>
      </c>
      <c r="AN295">
        <v>13.22</v>
      </c>
      <c r="AO295" t="s">
        <v>10474</v>
      </c>
      <c r="AP295">
        <v>3.1830123723474997E-2</v>
      </c>
      <c r="AQ295">
        <f>(Table2[[#This Row],[Sharpe Ratio]]-AVERAGE(Table2[Sharpe Ratio]))/_xlfn.STDEV.P(Table2[Sharpe Ratio])</f>
        <v>-0.25533805343092791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-1.3259248548915767</v>
      </c>
      <c r="AS295">
        <f>_xlfn.RANK.AVG(Table2[[#This Row],[1Y Return vs Nifty Z-Score]],Table2[1Y Return vs Nifty Z-Score])</f>
        <v>216</v>
      </c>
      <c r="AT295">
        <f>_xlfn.RANK.AVG(Table2[[#This Row],[6M Return vs Nifty Z-Score]],Table2[6M Return vs Nifty Z-Score])</f>
        <v>315</v>
      </c>
      <c r="AU295">
        <f>_xlfn.RANK.AVG(Table2[[#This Row],[Sharpe Ratio Z-Score]],Table2[Sharpe Ratio Z-Score])</f>
        <v>408</v>
      </c>
      <c r="AV295">
        <f>(Table2[[#This Row],[Rank 1Y]]+Table2[[#This Row],[Rank 6M]]+Table2[[#This Row],[Rank Sharpe]])/3</f>
        <v>313</v>
      </c>
    </row>
    <row r="296" spans="1:48" x14ac:dyDescent="0.3">
      <c r="A296" t="s">
        <v>138</v>
      </c>
      <c r="B296" t="s">
        <v>139</v>
      </c>
      <c r="C296" t="s">
        <v>10444</v>
      </c>
      <c r="D296" t="s">
        <v>140</v>
      </c>
      <c r="E296">
        <v>206861.79927041999</v>
      </c>
      <c r="F296">
        <v>835.7</v>
      </c>
      <c r="G296">
        <v>40.623659270503197</v>
      </c>
      <c r="H296">
        <f>(Table2[[#This Row],[1Y Return vs Nifty]]-AVERAGE(Table2[1Y Return vs Nifty]))/_xlfn.STDEV.P(Table2[1Y Return vs Nifty])</f>
        <v>-7.9812855998698445E-2</v>
      </c>
      <c r="I296">
        <v>-6.1109389952035604</v>
      </c>
      <c r="J296">
        <f>(Table2[[#This Row],[1M Return vs Nifty]]-AVERAGE(Table2[1M Return vs Nifty]))/_xlfn.STDEV.P(Table2[1M Return vs Nifty])</f>
        <v>-0.8866594012222675</v>
      </c>
      <c r="K296">
        <v>-3.03738968451131</v>
      </c>
      <c r="L296">
        <f>(Table2[[#This Row],[6M Return vs Nifty]]-AVERAGE(Table2[6M Return vs Nifty]))/_xlfn.STDEV.P(Table2[6M Return vs Nifty])</f>
        <v>-0.39605365096110257</v>
      </c>
      <c r="M296">
        <v>-8.1286813357708404E-2</v>
      </c>
      <c r="N296">
        <f>(Table2[[#This Row],[1W Return vs Nifty]]-AVERAGE(Table2[1W Return vs Nifty]))/_xlfn.STDEV.P(Table2[1W Return vs Nifty])</f>
        <v>-0.40906263812097332</v>
      </c>
      <c r="O296">
        <v>838.49</v>
      </c>
      <c r="P296">
        <v>844.46594358837797</v>
      </c>
      <c r="Q296">
        <v>761.89206772984505</v>
      </c>
      <c r="R296">
        <v>48.843132673000497</v>
      </c>
      <c r="S296" s="2">
        <f>(Table2[[#This Row],[Close Price]]-Table2[[#This Row],[20D EMA]])/Table2[[#This Row],[20D EMA]]</f>
        <v>-3.327409987000398E-3</v>
      </c>
      <c r="T296" s="2">
        <f>(Table2[[#This Row],[Close Price]]-Table2[[#This Row],[50D EMA]])/Table2[[#This Row],[50D EMA]]</f>
        <v>-1.0380458389036879E-2</v>
      </c>
      <c r="U296" s="2">
        <f>(Table2[[#This Row],[Close Price]]-Table2[[#This Row],[200D EMA]])/Table2[[#This Row],[200D EMA]]</f>
        <v>9.6874525141172785E-2</v>
      </c>
      <c r="V296">
        <v>0.84765415488901596</v>
      </c>
      <c r="W296">
        <v>831.4</v>
      </c>
      <c r="X296">
        <v>840.8</v>
      </c>
      <c r="Y296">
        <v>828.05</v>
      </c>
      <c r="Z296">
        <v>839.75</v>
      </c>
      <c r="AA296">
        <v>817.95</v>
      </c>
      <c r="AB296">
        <v>847</v>
      </c>
      <c r="AC296" s="2">
        <f>(Table2[[#This Row],[Close Price]]/Table2[[#This Row],[Day Low]])-1</f>
        <v>5.1719990377676606E-3</v>
      </c>
      <c r="AD296" s="2">
        <f>(Table2[[#This Row],[Day High]]/Table2[[#This Row],[Close Price]])-1</f>
        <v>6.102668421682278E-3</v>
      </c>
      <c r="AE296" s="2">
        <f>(Table2[[#This Row],[Close Price]]/Table2[[#This Row],[Current Week Low]])-1</f>
        <v>9.2385725499668503E-3</v>
      </c>
      <c r="AF296" s="2">
        <f>(Table2[[#This Row],[Current Week High]]/Table2[[#This Row],[Close Price]])-1</f>
        <v>4.8462366878065932E-3</v>
      </c>
      <c r="AG296" s="2">
        <f>(Table2[[#This Row],[Close Price]]/Table2[[#This Row],[Current Month Low]])-1</f>
        <v>2.1700592945778974E-2</v>
      </c>
      <c r="AH296" s="2">
        <f>(Table2[[#This Row],[Current Month High]]/Table2[[#This Row],[Close Price]])-1</f>
        <v>1.3521598659806067E-2</v>
      </c>
      <c r="AI296">
        <v>15.7831757807825</v>
      </c>
      <c r="AJ296">
        <v>80.477270273188594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-0.18</v>
      </c>
      <c r="AM296" t="s">
        <v>10475</v>
      </c>
      <c r="AN296">
        <v>-4.4400000000000004</v>
      </c>
      <c r="AO296" t="s">
        <v>10475</v>
      </c>
      <c r="AP296">
        <v>0.11168084706197801</v>
      </c>
      <c r="AQ296">
        <f>(Table2[[#This Row],[Sharpe Ratio]]-AVERAGE(Table2[Sharpe Ratio]))/_xlfn.STDEV.P(Table2[Sharpe Ratio])</f>
        <v>0.64492247778758482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301</v>
      </c>
      <c r="AT296">
        <f>_xlfn.RANK.AVG(Table2[[#This Row],[6M Return vs Nifty Z-Score]],Table2[6M Return vs Nifty Z-Score])</f>
        <v>453</v>
      </c>
      <c r="AU296">
        <f>_xlfn.RANK.AVG(Table2[[#This Row],[Sharpe Ratio Z-Score]],Table2[Sharpe Ratio Z-Score])</f>
        <v>185</v>
      </c>
      <c r="AV296">
        <f>(Table2[[#This Row],[Rank 1Y]]+Table2[[#This Row],[Rank 6M]]+Table2[[#This Row],[Rank Sharpe]])/3</f>
        <v>313</v>
      </c>
    </row>
    <row r="297" spans="1:48" x14ac:dyDescent="0.3">
      <c r="A297" t="s">
        <v>212</v>
      </c>
      <c r="B297" t="s">
        <v>213</v>
      </c>
      <c r="C297" t="s">
        <v>10443</v>
      </c>
      <c r="D297" t="s">
        <v>214</v>
      </c>
      <c r="E297">
        <v>118249.4749834</v>
      </c>
      <c r="F297">
        <v>1886.2</v>
      </c>
      <c r="G297">
        <v>20.2769239034617</v>
      </c>
      <c r="H297">
        <f>(Table2[[#This Row],[1Y Return vs Nifty]]-AVERAGE(Table2[1Y Return vs Nifty]))/_xlfn.STDEV.P(Table2[1Y Return vs Nifty])</f>
        <v>-0.31263924286556577</v>
      </c>
      <c r="I297">
        <v>-2.5258512479601598</v>
      </c>
      <c r="J297">
        <f>(Table2[[#This Row],[1M Return vs Nifty]]-AVERAGE(Table2[1M Return vs Nifty]))/_xlfn.STDEV.P(Table2[1M Return vs Nifty])</f>
        <v>-0.58373199216746618</v>
      </c>
      <c r="K297">
        <v>24.019059554960901</v>
      </c>
      <c r="L297">
        <f>(Table2[[#This Row],[6M Return vs Nifty]]-AVERAGE(Table2[6M Return vs Nifty]))/_xlfn.STDEV.P(Table2[6M Return vs Nifty])</f>
        <v>0.36526706089911637</v>
      </c>
      <c r="M297">
        <v>2.4215996718788002</v>
      </c>
      <c r="N297">
        <f>(Table2[[#This Row],[1W Return vs Nifty]]-AVERAGE(Table2[1W Return vs Nifty]))/_xlfn.STDEV.P(Table2[1W Return vs Nifty])</f>
        <v>4.9806736040004636E-2</v>
      </c>
      <c r="O297">
        <v>1857.2</v>
      </c>
      <c r="P297">
        <v>1788.26767705619</v>
      </c>
      <c r="Q297">
        <v>1554.0827493997101</v>
      </c>
      <c r="R297">
        <v>58.432327780054699</v>
      </c>
      <c r="S297" s="2">
        <f>(Table2[[#This Row],[Close Price]]-Table2[[#This Row],[20D EMA]])/Table2[[#This Row],[20D EMA]]</f>
        <v>1.5614904156795175E-2</v>
      </c>
      <c r="T297" s="2">
        <f>(Table2[[#This Row],[Close Price]]-Table2[[#This Row],[50D EMA]])/Table2[[#This Row],[50D EMA]]</f>
        <v>5.4763794145753532E-2</v>
      </c>
      <c r="U297" s="2">
        <f>(Table2[[#This Row],[Close Price]]-Table2[[#This Row],[200D EMA]])/Table2[[#This Row],[200D EMA]]</f>
        <v>0.21370628477059903</v>
      </c>
      <c r="V297">
        <v>0.94002151989906002</v>
      </c>
      <c r="W297">
        <v>1866</v>
      </c>
      <c r="X297">
        <v>1938.9</v>
      </c>
      <c r="Y297">
        <v>1866.65</v>
      </c>
      <c r="Z297">
        <v>1904.8</v>
      </c>
      <c r="AA297">
        <v>1806.75</v>
      </c>
      <c r="AB297">
        <v>1908.9</v>
      </c>
      <c r="AC297" s="2">
        <f>(Table2[[#This Row],[Close Price]]/Table2[[#This Row],[Day Low]])-1</f>
        <v>1.0825294748124437E-2</v>
      </c>
      <c r="AD297" s="2">
        <f>(Table2[[#This Row],[Day High]]/Table2[[#This Row],[Close Price]])-1</f>
        <v>2.7939773088749842E-2</v>
      </c>
      <c r="AE297" s="2">
        <f>(Table2[[#This Row],[Close Price]]/Table2[[#This Row],[Current Week Low]])-1</f>
        <v>1.0473307797391085E-2</v>
      </c>
      <c r="AF297" s="2">
        <f>(Table2[[#This Row],[Current Week High]]/Table2[[#This Row],[Close Price]])-1</f>
        <v>9.8610963842646893E-3</v>
      </c>
      <c r="AG297" s="2">
        <f>(Table2[[#This Row],[Close Price]]/Table2[[#This Row],[Current Month Low]])-1</f>
        <v>4.3973986439739932E-2</v>
      </c>
      <c r="AH297" s="2">
        <f>(Table2[[#This Row],[Current Month High]]/Table2[[#This Row],[Close Price]])-1</f>
        <v>1.2034778920581024E-2</v>
      </c>
      <c r="AI297">
        <v>5.2592514049411401</v>
      </c>
      <c r="AJ297">
        <v>52.995092671452298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0.14000000000000001</v>
      </c>
      <c r="AM297" t="s">
        <v>10474</v>
      </c>
      <c r="AN297">
        <v>3.73</v>
      </c>
      <c r="AO297" t="s">
        <v>10474</v>
      </c>
      <c r="AP297">
        <v>4.5318312164745002E-2</v>
      </c>
      <c r="AQ297">
        <f>(Table2[[#This Row],[Sharpe Ratio]]-AVERAGE(Table2[Sharpe Ratio]))/_xlfn.STDEV.P(Table2[Sharpe Ratio])</f>
        <v>-0.10326825138496457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-0.58456568947887544</v>
      </c>
      <c r="AS297">
        <f>_xlfn.RANK.AVG(Table2[[#This Row],[1Y Return vs Nifty Z-Score]],Table2[1Y Return vs Nifty Z-Score])</f>
        <v>395</v>
      </c>
      <c r="AT297">
        <f>_xlfn.RANK.AVG(Table2[[#This Row],[6M Return vs Nifty Z-Score]],Table2[6M Return vs Nifty Z-Score])</f>
        <v>185</v>
      </c>
      <c r="AU297">
        <f>_xlfn.RANK.AVG(Table2[[#This Row],[Sharpe Ratio Z-Score]],Table2[Sharpe Ratio Z-Score])</f>
        <v>363</v>
      </c>
      <c r="AV297">
        <f>(Table2[[#This Row],[Rank 1Y]]+Table2[[#This Row],[Rank 6M]]+Table2[[#This Row],[Rank Sharpe]])/3</f>
        <v>314.33333333333331</v>
      </c>
    </row>
    <row r="298" spans="1:48" x14ac:dyDescent="0.3">
      <c r="A298" t="s">
        <v>1372</v>
      </c>
      <c r="B298" t="s">
        <v>1373</v>
      </c>
      <c r="C298" t="s">
        <v>10434</v>
      </c>
      <c r="D298" t="s">
        <v>46</v>
      </c>
      <c r="E298">
        <v>7787.4093554600004</v>
      </c>
      <c r="F298">
        <v>532.6</v>
      </c>
      <c r="G298">
        <v>88.935985017723596</v>
      </c>
      <c r="H298">
        <f>(Table2[[#This Row],[1Y Return vs Nifty]]-AVERAGE(Table2[1Y Return vs Nifty]))/_xlfn.STDEV.P(Table2[1Y Return vs Nifty])</f>
        <v>0.47302198664053197</v>
      </c>
      <c r="I298">
        <v>15.2053994535074</v>
      </c>
      <c r="J298">
        <f>(Table2[[#This Row],[1M Return vs Nifty]]-AVERAGE(Table2[1M Return vs Nifty]))/_xlfn.STDEV.P(Table2[1M Return vs Nifty])</f>
        <v>0.91449684154147504</v>
      </c>
      <c r="K298">
        <v>21.5486697366238</v>
      </c>
      <c r="L298">
        <f>(Table2[[#This Row],[6M Return vs Nifty]]-AVERAGE(Table2[6M Return vs Nifty]))/_xlfn.STDEV.P(Table2[6M Return vs Nifty])</f>
        <v>0.2957546530283589</v>
      </c>
      <c r="M298">
        <v>2.8294474214088301</v>
      </c>
      <c r="N298">
        <f>(Table2[[#This Row],[1W Return vs Nifty]]-AVERAGE(Table2[1W Return vs Nifty]))/_xlfn.STDEV.P(Table2[1W Return vs Nifty])</f>
        <v>0.12457993997223316</v>
      </c>
      <c r="O298">
        <v>514.28</v>
      </c>
      <c r="P298">
        <v>482.246316214773</v>
      </c>
      <c r="Q298">
        <v>413.15699802897501</v>
      </c>
      <c r="R298">
        <v>55.710219661592902</v>
      </c>
      <c r="S298" s="2">
        <f>(Table2[[#This Row],[Close Price]]-Table2[[#This Row],[20D EMA]])/Table2[[#This Row],[20D EMA]]</f>
        <v>3.5622618029089309E-2</v>
      </c>
      <c r="T298" s="2">
        <f>(Table2[[#This Row],[Close Price]]-Table2[[#This Row],[50D EMA]])/Table2[[#This Row],[50D EMA]]</f>
        <v>0.10441486454569728</v>
      </c>
      <c r="U298" s="2">
        <f>(Table2[[#This Row],[Close Price]]-Table2[[#This Row],[200D EMA]])/Table2[[#This Row],[200D EMA]]</f>
        <v>0.28909833922902206</v>
      </c>
      <c r="V298">
        <v>0.64206067384403998</v>
      </c>
      <c r="W298">
        <v>534.95000000000005</v>
      </c>
      <c r="X298">
        <v>559</v>
      </c>
      <c r="Y298">
        <v>528.15</v>
      </c>
      <c r="Z298">
        <v>549.29999999999995</v>
      </c>
      <c r="AA298">
        <v>519.5</v>
      </c>
      <c r="AB298">
        <v>553</v>
      </c>
      <c r="AC298" s="2">
        <f>(Table2[[#This Row],[Close Price]]/Table2[[#This Row],[Day Low]])-1</f>
        <v>-4.3929339190579286E-3</v>
      </c>
      <c r="AD298" s="2">
        <f>(Table2[[#This Row],[Day High]]/Table2[[#This Row],[Close Price]])-1</f>
        <v>4.9568156214795378E-2</v>
      </c>
      <c r="AE298" s="2">
        <f>(Table2[[#This Row],[Close Price]]/Table2[[#This Row],[Current Week Low]])-1</f>
        <v>8.425636656252955E-3</v>
      </c>
      <c r="AF298" s="2">
        <f>(Table2[[#This Row],[Current Week High]]/Table2[[#This Row],[Close Price]])-1</f>
        <v>3.1355613969207496E-2</v>
      </c>
      <c r="AG298" s="2">
        <f>(Table2[[#This Row],[Close Price]]/Table2[[#This Row],[Current Month Low]])-1</f>
        <v>2.5216554379210887E-2</v>
      </c>
      <c r="AH298" s="2">
        <f>(Table2[[#This Row],[Current Month High]]/Table2[[#This Row],[Close Price]])-1</f>
        <v>3.8302666165978216E-2</v>
      </c>
      <c r="AI298">
        <v>5.8956064588809598</v>
      </c>
      <c r="AJ298">
        <v>124.63095740193999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0.12</v>
      </c>
      <c r="AM298" t="s">
        <v>10474</v>
      </c>
      <c r="AN298">
        <v>-2.99</v>
      </c>
      <c r="AO298" t="s">
        <v>10475</v>
      </c>
      <c r="AP298">
        <v>-2.2870191712882001E-2</v>
      </c>
      <c r="AQ298">
        <f>(Table2[[#This Row],[Sharpe Ratio]]-AVERAGE(Table2[Sharpe Ratio]))/_xlfn.STDEV.P(Table2[Sharpe Ratio])</f>
        <v>-0.87204549168164536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0.93580792950095371</v>
      </c>
      <c r="AS298">
        <f>_xlfn.RANK.AVG(Table2[[#This Row],[1Y Return vs Nifty Z-Score]],Table2[1Y Return vs Nifty Z-Score])</f>
        <v>146</v>
      </c>
      <c r="AT298">
        <f>_xlfn.RANK.AVG(Table2[[#This Row],[6M Return vs Nifty Z-Score]],Table2[6M Return vs Nifty Z-Score])</f>
        <v>213</v>
      </c>
      <c r="AU298">
        <f>_xlfn.RANK.AVG(Table2[[#This Row],[Sharpe Ratio Z-Score]],Table2[Sharpe Ratio Z-Score])</f>
        <v>587</v>
      </c>
      <c r="AV298">
        <f>(Table2[[#This Row],[Rank 1Y]]+Table2[[#This Row],[Rank 6M]]+Table2[[#This Row],[Rank Sharpe]])/3</f>
        <v>315.33333333333331</v>
      </c>
    </row>
    <row r="299" spans="1:48" x14ac:dyDescent="0.3">
      <c r="A299" t="s">
        <v>1216</v>
      </c>
      <c r="B299" t="s">
        <v>1217</v>
      </c>
      <c r="C299" t="s">
        <v>10430</v>
      </c>
      <c r="D299" t="s">
        <v>297</v>
      </c>
      <c r="E299">
        <v>9249.3339677799995</v>
      </c>
      <c r="F299">
        <v>784.9</v>
      </c>
      <c r="G299">
        <v>55.448708060478097</v>
      </c>
      <c r="H299">
        <f>(Table2[[#This Row],[1Y Return vs Nifty]]-AVERAGE(Table2[1Y Return vs Nifty]))/_xlfn.STDEV.P(Table2[1Y Return vs Nifty])</f>
        <v>8.9829225771629592E-2</v>
      </c>
      <c r="I299">
        <v>4.2406039368049298</v>
      </c>
      <c r="J299">
        <f>(Table2[[#This Row],[1M Return vs Nifty]]-AVERAGE(Table2[1M Return vs Nifty]))/_xlfn.STDEV.P(Table2[1M Return vs Nifty])</f>
        <v>-1.1990131962683628E-2</v>
      </c>
      <c r="K299">
        <v>-6.8234780919442999</v>
      </c>
      <c r="L299">
        <f>(Table2[[#This Row],[6M Return vs Nifty]]-AVERAGE(Table2[6M Return vs Nifty]))/_xlfn.STDEV.P(Table2[6M Return vs Nifty])</f>
        <v>-0.50258749418645376</v>
      </c>
      <c r="M299">
        <v>4.77393384302757</v>
      </c>
      <c r="N299">
        <f>(Table2[[#This Row],[1W Return vs Nifty]]-AVERAGE(Table2[1W Return vs Nifty]))/_xlfn.STDEV.P(Table2[1W Return vs Nifty])</f>
        <v>0.48107444046828612</v>
      </c>
      <c r="O299">
        <v>756.97</v>
      </c>
      <c r="P299">
        <v>739.05592392891106</v>
      </c>
      <c r="Q299">
        <v>686.86357405905903</v>
      </c>
      <c r="R299">
        <v>61.986172432950703</v>
      </c>
      <c r="S299" s="2">
        <f>(Table2[[#This Row],[Close Price]]-Table2[[#This Row],[20D EMA]])/Table2[[#This Row],[20D EMA]]</f>
        <v>3.6897102923497564E-2</v>
      </c>
      <c r="T299" s="2">
        <f>(Table2[[#This Row],[Close Price]]-Table2[[#This Row],[50D EMA]])/Table2[[#This Row],[50D EMA]]</f>
        <v>6.2030591443440766E-2</v>
      </c>
      <c r="U299" s="2">
        <f>(Table2[[#This Row],[Close Price]]-Table2[[#This Row],[200D EMA]])/Table2[[#This Row],[200D EMA]]</f>
        <v>0.14273056490911165</v>
      </c>
      <c r="V299">
        <v>0.68745781775056702</v>
      </c>
      <c r="W299">
        <v>795.25</v>
      </c>
      <c r="X299">
        <v>834.9</v>
      </c>
      <c r="Y299">
        <v>775.9</v>
      </c>
      <c r="Z299">
        <v>808.8</v>
      </c>
      <c r="AA299">
        <v>742.85</v>
      </c>
      <c r="AB299">
        <v>817.95</v>
      </c>
      <c r="AC299" s="2">
        <f>(Table2[[#This Row],[Close Price]]/Table2[[#This Row],[Day Low]])-1</f>
        <v>-1.3014775227915831E-2</v>
      </c>
      <c r="AD299" s="2">
        <f>(Table2[[#This Row],[Day High]]/Table2[[#This Row],[Close Price]])-1</f>
        <v>6.3702382469104313E-2</v>
      </c>
      <c r="AE299" s="2">
        <f>(Table2[[#This Row],[Close Price]]/Table2[[#This Row],[Current Week Low]])-1</f>
        <v>1.1599432916612917E-2</v>
      </c>
      <c r="AF299" s="2">
        <f>(Table2[[#This Row],[Current Week High]]/Table2[[#This Row],[Close Price]])-1</f>
        <v>3.0449738820231831E-2</v>
      </c>
      <c r="AG299" s="2">
        <f>(Table2[[#This Row],[Close Price]]/Table2[[#This Row],[Current Month Low]])-1</f>
        <v>5.6606313522245433E-2</v>
      </c>
      <c r="AH299" s="2">
        <f>(Table2[[#This Row],[Current Month High]]/Table2[[#This Row],[Close Price]])-1</f>
        <v>4.2107274812078099E-2</v>
      </c>
      <c r="AI299">
        <v>17.428971843546901</v>
      </c>
      <c r="AJ299">
        <v>89.132530120481903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0.06</v>
      </c>
      <c r="AM299" t="s">
        <v>10474</v>
      </c>
      <c r="AN299">
        <v>1.1100000000000001</v>
      </c>
      <c r="AO299" t="s">
        <v>10474</v>
      </c>
      <c r="AP299">
        <v>9.8378217505717E-2</v>
      </c>
      <c r="AQ299">
        <f>(Table2[[#This Row],[Sharpe Ratio]]-AVERAGE(Table2[Sharpe Ratio]))/_xlfn.STDEV.P(Table2[Sharpe Ratio])</f>
        <v>0.494944721165961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0.55127076125673935</v>
      </c>
      <c r="AS299">
        <f>_xlfn.RANK.AVG(Table2[[#This Row],[1Y Return vs Nifty Z-Score]],Table2[1Y Return vs Nifty Z-Score])</f>
        <v>242</v>
      </c>
      <c r="AT299">
        <f>_xlfn.RANK.AVG(Table2[[#This Row],[6M Return vs Nifty Z-Score]],Table2[6M Return vs Nifty Z-Score])</f>
        <v>488</v>
      </c>
      <c r="AU299">
        <f>_xlfn.RANK.AVG(Table2[[#This Row],[Sharpe Ratio Z-Score]],Table2[Sharpe Ratio Z-Score])</f>
        <v>220</v>
      </c>
      <c r="AV299">
        <f>(Table2[[#This Row],[Rank 1Y]]+Table2[[#This Row],[Rank 6M]]+Table2[[#This Row],[Rank Sharpe]])/3</f>
        <v>316.66666666666669</v>
      </c>
    </row>
    <row r="300" spans="1:48" x14ac:dyDescent="0.3">
      <c r="A300" t="s">
        <v>1680</v>
      </c>
      <c r="B300" t="s">
        <v>1681</v>
      </c>
      <c r="C300" t="s">
        <v>10439</v>
      </c>
      <c r="D300" t="s">
        <v>130</v>
      </c>
      <c r="E300">
        <v>4790.9538056319998</v>
      </c>
      <c r="F300">
        <v>265.83999999999997</v>
      </c>
      <c r="G300">
        <v>6.3021908500108701</v>
      </c>
      <c r="H300">
        <f>(Table2[[#This Row],[1Y Return vs Nifty]]-AVERAGE(Table2[1Y Return vs Nifty]))/_xlfn.STDEV.P(Table2[1Y Return vs Nifty])</f>
        <v>-0.47255121623965313</v>
      </c>
      <c r="I300">
        <v>20.036695242788401</v>
      </c>
      <c r="J300">
        <f>(Table2[[#This Row],[1M Return vs Nifty]]-AVERAGE(Table2[1M Return vs Nifty]))/_xlfn.STDEV.P(Table2[1M Return vs Nifty])</f>
        <v>1.3227244830962974</v>
      </c>
      <c r="K300">
        <v>16.6420484355572</v>
      </c>
      <c r="L300">
        <f>(Table2[[#This Row],[6M Return vs Nifty]]-AVERAGE(Table2[6M Return vs Nifty]))/_xlfn.STDEV.P(Table2[6M Return vs Nifty])</f>
        <v>0.15769099254230887</v>
      </c>
      <c r="M300">
        <v>21.237128392742601</v>
      </c>
      <c r="N300">
        <f>(Table2[[#This Row],[1W Return vs Nifty]]-AVERAGE(Table2[1W Return vs Nifty]))/_xlfn.STDEV.P(Table2[1W Return vs Nifty])</f>
        <v>3.4993718439976784</v>
      </c>
      <c r="O300">
        <v>228.23</v>
      </c>
      <c r="P300">
        <v>218.14161721287999</v>
      </c>
      <c r="Q300">
        <v>203.86715190858999</v>
      </c>
      <c r="R300">
        <v>90.725014802498293</v>
      </c>
      <c r="S300" s="2">
        <f>(Table2[[#This Row],[Close Price]]-Table2[[#This Row],[20D EMA]])/Table2[[#This Row],[20D EMA]]</f>
        <v>0.16478990492047491</v>
      </c>
      <c r="T300" s="2">
        <f>(Table2[[#This Row],[Close Price]]-Table2[[#This Row],[50D EMA]])/Table2[[#This Row],[50D EMA]]</f>
        <v>0.21865787645908985</v>
      </c>
      <c r="U300" s="2">
        <f>(Table2[[#This Row],[Close Price]]-Table2[[#This Row],[200D EMA]])/Table2[[#This Row],[200D EMA]]</f>
        <v>0.30398643190540764</v>
      </c>
      <c r="V300">
        <v>3.0039014037649898</v>
      </c>
      <c r="W300">
        <v>260</v>
      </c>
      <c r="X300">
        <v>265.2</v>
      </c>
      <c r="Y300">
        <v>262.60000000000002</v>
      </c>
      <c r="Z300">
        <v>274.79000000000002</v>
      </c>
      <c r="AA300">
        <v>213.01</v>
      </c>
      <c r="AB300">
        <v>274.79000000000002</v>
      </c>
      <c r="AC300" s="2">
        <f>(Table2[[#This Row],[Close Price]]/Table2[[#This Row],[Day Low]])-1</f>
        <v>2.2461538461538311E-2</v>
      </c>
      <c r="AD300" s="2">
        <f>(Table2[[#This Row],[Day High]]/Table2[[#This Row],[Close Price]])-1</f>
        <v>-2.407463135720711E-3</v>
      </c>
      <c r="AE300" s="2">
        <f>(Table2[[#This Row],[Close Price]]/Table2[[#This Row],[Current Week Low]])-1</f>
        <v>1.2338156892612195E-2</v>
      </c>
      <c r="AF300" s="2">
        <f>(Table2[[#This Row],[Current Week High]]/Table2[[#This Row],[Close Price]])-1</f>
        <v>3.3666867288594915E-2</v>
      </c>
      <c r="AG300" s="2">
        <f>(Table2[[#This Row],[Close Price]]/Table2[[#This Row],[Current Month Low]])-1</f>
        <v>0.24801652504577243</v>
      </c>
      <c r="AH300" s="2">
        <f>(Table2[[#This Row],[Current Month High]]/Table2[[#This Row],[Close Price]])-1</f>
        <v>3.3666867288594915E-2</v>
      </c>
      <c r="AI300">
        <v>3.3666867288594902</v>
      </c>
      <c r="AJ300">
        <v>67.142408047783604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0.14000000000000001</v>
      </c>
      <c r="AM300" t="s">
        <v>10474</v>
      </c>
      <c r="AN300">
        <v>24.28</v>
      </c>
      <c r="AO300" t="s">
        <v>10474</v>
      </c>
      <c r="AP300">
        <v>9.7269671482323003E-2</v>
      </c>
      <c r="AQ300">
        <f>(Table2[[#This Row],[Sharpe Ratio]]-AVERAGE(Table2[Sharpe Ratio]))/_xlfn.STDEV.P(Table2[Sharpe Ratio])</f>
        <v>0.48244664738308224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4.9896827507797141</v>
      </c>
      <c r="AS300">
        <f>_xlfn.RANK.AVG(Table2[[#This Row],[1Y Return vs Nifty Z-Score]],Table2[1Y Return vs Nifty Z-Score])</f>
        <v>474</v>
      </c>
      <c r="AT300">
        <f>_xlfn.RANK.AVG(Table2[[#This Row],[6M Return vs Nifty Z-Score]],Table2[6M Return vs Nifty Z-Score])</f>
        <v>251</v>
      </c>
      <c r="AU300">
        <f>_xlfn.RANK.AVG(Table2[[#This Row],[Sharpe Ratio Z-Score]],Table2[Sharpe Ratio Z-Score])</f>
        <v>225</v>
      </c>
      <c r="AV300">
        <f>(Table2[[#This Row],[Rank 1Y]]+Table2[[#This Row],[Rank 6M]]+Table2[[#This Row],[Rank Sharpe]])/3</f>
        <v>316.66666666666669</v>
      </c>
    </row>
    <row r="301" spans="1:48" x14ac:dyDescent="0.3">
      <c r="A301" t="s">
        <v>1673</v>
      </c>
      <c r="B301" t="s">
        <v>1674</v>
      </c>
      <c r="C301" t="s">
        <v>10436</v>
      </c>
      <c r="D301" t="s">
        <v>1675</v>
      </c>
      <c r="E301">
        <v>4834.8920695919996</v>
      </c>
      <c r="F301">
        <v>71.459999999999994</v>
      </c>
      <c r="G301">
        <v>41.548903557176999</v>
      </c>
      <c r="H301">
        <f>(Table2[[#This Row],[1Y Return vs Nifty]]-AVERAGE(Table2[1Y Return vs Nifty]))/_xlfn.STDEV.P(Table2[1Y Return vs Nifty])</f>
        <v>-6.9225345012320666E-2</v>
      </c>
      <c r="I301">
        <v>2.6609061704692398</v>
      </c>
      <c r="J301">
        <f>(Table2[[#This Row],[1M Return vs Nifty]]-AVERAGE(Table2[1M Return vs Nifty]))/_xlfn.STDEV.P(Table2[1M Return vs Nifty])</f>
        <v>-0.14546908287920596</v>
      </c>
      <c r="K301">
        <v>4.9188780021743099</v>
      </c>
      <c r="L301">
        <f>(Table2[[#This Row],[6M Return vs Nifty]]-AVERAGE(Table2[6M Return vs Nifty]))/_xlfn.STDEV.P(Table2[6M Return vs Nifty])</f>
        <v>-0.17217832551222217</v>
      </c>
      <c r="M301">
        <v>-5.5598143235575899</v>
      </c>
      <c r="N301">
        <f>(Table2[[#This Row],[1W Return vs Nifty]]-AVERAGE(Table2[1W Return vs Nifty]))/_xlfn.STDEV.P(Table2[1W Return vs Nifty])</f>
        <v>-1.4134743462658468</v>
      </c>
      <c r="O301">
        <v>73.34</v>
      </c>
      <c r="P301">
        <v>69.408460905313405</v>
      </c>
      <c r="Q301">
        <v>61.391665273974901</v>
      </c>
      <c r="R301">
        <v>38.072091333969098</v>
      </c>
      <c r="S301" s="2">
        <f>(Table2[[#This Row],[Close Price]]-Table2[[#This Row],[20D EMA]])/Table2[[#This Row],[20D EMA]]</f>
        <v>-2.5634033269702886E-2</v>
      </c>
      <c r="T301" s="2">
        <f>(Table2[[#This Row],[Close Price]]-Table2[[#This Row],[50D EMA]])/Table2[[#This Row],[50D EMA]]</f>
        <v>2.9557478554167717E-2</v>
      </c>
      <c r="U301" s="2">
        <f>(Table2[[#This Row],[Close Price]]-Table2[[#This Row],[200D EMA]])/Table2[[#This Row],[200D EMA]]</f>
        <v>0.16400165529136171</v>
      </c>
      <c r="V301">
        <v>0.72078951586353401</v>
      </c>
      <c r="W301">
        <v>71.150000000000006</v>
      </c>
      <c r="X301">
        <v>75.38</v>
      </c>
      <c r="Y301">
        <v>69.69</v>
      </c>
      <c r="Z301">
        <v>72.900000000000006</v>
      </c>
      <c r="AA301">
        <v>69.69</v>
      </c>
      <c r="AB301">
        <v>76.61</v>
      </c>
      <c r="AC301" s="2">
        <f>(Table2[[#This Row],[Close Price]]/Table2[[#This Row],[Day Low]])-1</f>
        <v>4.3569922698523111E-3</v>
      </c>
      <c r="AD301" s="2">
        <f>(Table2[[#This Row],[Day High]]/Table2[[#This Row],[Close Price]])-1</f>
        <v>5.4855863420095297E-2</v>
      </c>
      <c r="AE301" s="2">
        <f>(Table2[[#This Row],[Close Price]]/Table2[[#This Row],[Current Week Low]])-1</f>
        <v>2.5398191993112329E-2</v>
      </c>
      <c r="AF301" s="2">
        <f>(Table2[[#This Row],[Current Week High]]/Table2[[#This Row],[Close Price]])-1</f>
        <v>2.0151133501259633E-2</v>
      </c>
      <c r="AG301" s="2">
        <f>(Table2[[#This Row],[Close Price]]/Table2[[#This Row],[Current Month Low]])-1</f>
        <v>2.5398191993112329E-2</v>
      </c>
      <c r="AH301" s="2">
        <f>(Table2[[#This Row],[Current Month High]]/Table2[[#This Row],[Close Price]])-1</f>
        <v>7.2068289952420983E-2</v>
      </c>
      <c r="AI301">
        <v>17.814161768821702</v>
      </c>
      <c r="AJ301">
        <v>77.5403726708074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0.14000000000000001</v>
      </c>
      <c r="AM301" t="s">
        <v>10474</v>
      </c>
      <c r="AN301">
        <v>-12.68</v>
      </c>
      <c r="AO301" t="s">
        <v>10475</v>
      </c>
      <c r="AP301">
        <v>6.7645426261270999E-2</v>
      </c>
      <c r="AQ301">
        <f>(Table2[[#This Row],[Sharpe Ratio]]-AVERAGE(Table2[Sharpe Ratio]))/_xlfn.STDEV.P(Table2[Sharpe Ratio])</f>
        <v>0.14845419716326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-1.6518929025063356</v>
      </c>
      <c r="AS301">
        <f>_xlfn.RANK.AVG(Table2[[#This Row],[1Y Return vs Nifty Z-Score]],Table2[1Y Return vs Nifty Z-Score])</f>
        <v>298</v>
      </c>
      <c r="AT301">
        <f>_xlfn.RANK.AVG(Table2[[#This Row],[6M Return vs Nifty Z-Score]],Table2[6M Return vs Nifty Z-Score])</f>
        <v>366</v>
      </c>
      <c r="AU301">
        <f>_xlfn.RANK.AVG(Table2[[#This Row],[Sharpe Ratio Z-Score]],Table2[Sharpe Ratio Z-Score])</f>
        <v>287</v>
      </c>
      <c r="AV301">
        <f>(Table2[[#This Row],[Rank 1Y]]+Table2[[#This Row],[Rank 6M]]+Table2[[#This Row],[Rank Sharpe]])/3</f>
        <v>317</v>
      </c>
    </row>
    <row r="302" spans="1:48" x14ac:dyDescent="0.3">
      <c r="A302" t="s">
        <v>980</v>
      </c>
      <c r="B302" t="s">
        <v>981</v>
      </c>
      <c r="C302" t="s">
        <v>10433</v>
      </c>
      <c r="D302" t="s">
        <v>252</v>
      </c>
      <c r="E302">
        <v>14001.127173000001</v>
      </c>
      <c r="F302">
        <v>2006.7</v>
      </c>
      <c r="G302">
        <v>50.587772064799601</v>
      </c>
      <c r="H302">
        <f>(Table2[[#This Row],[1Y Return vs Nifty]]-AVERAGE(Table2[1Y Return vs Nifty]))/_xlfn.STDEV.P(Table2[1Y Return vs Nifty])</f>
        <v>3.4205847168191049E-2</v>
      </c>
      <c r="I302">
        <v>23.8776036556763</v>
      </c>
      <c r="J302">
        <f>(Table2[[#This Row],[1M Return vs Nifty]]-AVERAGE(Table2[1M Return vs Nifty]))/_xlfn.STDEV.P(Table2[1M Return vs Nifty])</f>
        <v>1.6472678460384056</v>
      </c>
      <c r="K302">
        <v>14.225351913593601</v>
      </c>
      <c r="L302">
        <f>(Table2[[#This Row],[6M Return vs Nifty]]-AVERAGE(Table2[6M Return vs Nifty]))/_xlfn.STDEV.P(Table2[6M Return vs Nifty])</f>
        <v>8.9689419232856643E-2</v>
      </c>
      <c r="M302">
        <v>-0.19761206010187801</v>
      </c>
      <c r="N302">
        <f>(Table2[[#This Row],[1W Return vs Nifty]]-AVERAGE(Table2[1W Return vs Nifty]))/_xlfn.STDEV.P(Table2[1W Return vs Nifty])</f>
        <v>-0.43038925180780002</v>
      </c>
      <c r="O302">
        <v>1882.78</v>
      </c>
      <c r="P302">
        <v>1734.74125258135</v>
      </c>
      <c r="Q302">
        <v>1529.86885178897</v>
      </c>
      <c r="R302">
        <v>60.444118770632699</v>
      </c>
      <c r="S302" s="2">
        <f>(Table2[[#This Row],[Close Price]]-Table2[[#This Row],[20D EMA]])/Table2[[#This Row],[20D EMA]]</f>
        <v>6.5817567639341865E-2</v>
      </c>
      <c r="T302" s="2">
        <f>(Table2[[#This Row],[Close Price]]-Table2[[#This Row],[50D EMA]])/Table2[[#This Row],[50D EMA]]</f>
        <v>0.15677193760969646</v>
      </c>
      <c r="U302" s="2">
        <f>(Table2[[#This Row],[Close Price]]-Table2[[#This Row],[200D EMA]])/Table2[[#This Row],[200D EMA]]</f>
        <v>0.31168106184621119</v>
      </c>
      <c r="V302">
        <v>4.2380609933865196</v>
      </c>
      <c r="W302">
        <v>1989.6</v>
      </c>
      <c r="X302">
        <v>2325</v>
      </c>
      <c r="Y302">
        <v>1992</v>
      </c>
      <c r="Z302">
        <v>2068</v>
      </c>
      <c r="AA302">
        <v>1992</v>
      </c>
      <c r="AB302">
        <v>2131.9499999999998</v>
      </c>
      <c r="AC302" s="2">
        <f>(Table2[[#This Row],[Close Price]]/Table2[[#This Row],[Day Low]])-1</f>
        <v>8.5946924004824954E-3</v>
      </c>
      <c r="AD302" s="2">
        <f>(Table2[[#This Row],[Day High]]/Table2[[#This Row],[Close Price]])-1</f>
        <v>0.15861862759754808</v>
      </c>
      <c r="AE302" s="2">
        <f>(Table2[[#This Row],[Close Price]]/Table2[[#This Row],[Current Week Low]])-1</f>
        <v>7.379518072289093E-3</v>
      </c>
      <c r="AF302" s="2">
        <f>(Table2[[#This Row],[Current Week High]]/Table2[[#This Row],[Close Price]])-1</f>
        <v>3.0547665321174033E-2</v>
      </c>
      <c r="AG302" s="2">
        <f>(Table2[[#This Row],[Close Price]]/Table2[[#This Row],[Current Month Low]])-1</f>
        <v>7.379518072289093E-3</v>
      </c>
      <c r="AH302" s="2">
        <f>(Table2[[#This Row],[Current Month High]]/Table2[[#This Row],[Close Price]])-1</f>
        <v>6.2415906712512959E-2</v>
      </c>
      <c r="AI302">
        <v>8.0231225394926895</v>
      </c>
      <c r="AJ302">
        <v>106.865625483222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0.19</v>
      </c>
      <c r="AM302" t="s">
        <v>10474</v>
      </c>
      <c r="AN302">
        <v>23.72</v>
      </c>
      <c r="AO302" t="s">
        <v>10474</v>
      </c>
      <c r="AP302">
        <v>2.9304289618976999E-2</v>
      </c>
      <c r="AQ302">
        <f>(Table2[[#This Row],[Sharpe Ratio]]-AVERAGE(Table2[Sharpe Ratio]))/_xlfn.STDEV.P(Table2[Sharpe Ratio])</f>
        <v>-0.2838150497261982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1.0569588109054548</v>
      </c>
      <c r="AS302">
        <f>_xlfn.RANK.AVG(Table2[[#This Row],[1Y Return vs Nifty Z-Score]],Table2[1Y Return vs Nifty Z-Score])</f>
        <v>259</v>
      </c>
      <c r="AT302">
        <f>_xlfn.RANK.AVG(Table2[[#This Row],[6M Return vs Nifty Z-Score]],Table2[6M Return vs Nifty Z-Score])</f>
        <v>277</v>
      </c>
      <c r="AU302">
        <f>_xlfn.RANK.AVG(Table2[[#This Row],[Sharpe Ratio Z-Score]],Table2[Sharpe Ratio Z-Score])</f>
        <v>415</v>
      </c>
      <c r="AV302">
        <f>(Table2[[#This Row],[Rank 1Y]]+Table2[[#This Row],[Rank 6M]]+Table2[[#This Row],[Rank Sharpe]])/3</f>
        <v>317</v>
      </c>
    </row>
    <row r="303" spans="1:48" x14ac:dyDescent="0.3">
      <c r="A303" t="s">
        <v>1319</v>
      </c>
      <c r="B303" t="s">
        <v>1320</v>
      </c>
      <c r="C303" t="s">
        <v>10431</v>
      </c>
      <c r="D303" t="s">
        <v>21</v>
      </c>
      <c r="E303">
        <v>8261.9867257039896</v>
      </c>
      <c r="F303">
        <v>29.83</v>
      </c>
      <c r="G303">
        <v>67.776122996588697</v>
      </c>
      <c r="H303">
        <f>(Table2[[#This Row],[1Y Return vs Nifty]]-AVERAGE(Table2[1Y Return vs Nifty]))/_xlfn.STDEV.P(Table2[1Y Return vs Nifty])</f>
        <v>0.23089104366072796</v>
      </c>
      <c r="I303">
        <v>-9.0965207016501406</v>
      </c>
      <c r="J303">
        <f>(Table2[[#This Row],[1M Return vs Nifty]]-AVERAGE(Table2[1M Return vs Nifty]))/_xlfn.STDEV.P(Table2[1M Return vs Nifty])</f>
        <v>-1.1389306410407867</v>
      </c>
      <c r="K303">
        <v>14.6523171935976</v>
      </c>
      <c r="L303">
        <f>(Table2[[#This Row],[6M Return vs Nifty]]-AVERAGE(Table2[6M Return vs Nifty]))/_xlfn.STDEV.P(Table2[6M Return vs Nifty])</f>
        <v>0.10170346838007517</v>
      </c>
      <c r="M303">
        <v>-4.3415025431243599</v>
      </c>
      <c r="N303">
        <f>(Table2[[#This Row],[1W Return vs Nifty]]-AVERAGE(Table2[1W Return vs Nifty]))/_xlfn.STDEV.P(Table2[1W Return vs Nifty])</f>
        <v>-1.1901138512861811</v>
      </c>
      <c r="O303">
        <v>30.69</v>
      </c>
      <c r="P303">
        <v>31.540553537988998</v>
      </c>
      <c r="Q303">
        <v>28.567256100323899</v>
      </c>
      <c r="R303">
        <v>32.158936183109603</v>
      </c>
      <c r="S303" s="2">
        <f>(Table2[[#This Row],[Close Price]]-Table2[[#This Row],[20D EMA]])/Table2[[#This Row],[20D EMA]]</f>
        <v>-2.8022157054415214E-2</v>
      </c>
      <c r="T303" s="2">
        <f>(Table2[[#This Row],[Close Price]]-Table2[[#This Row],[50D EMA]])/Table2[[#This Row],[50D EMA]]</f>
        <v>-5.4233466002070158E-2</v>
      </c>
      <c r="U303" s="2">
        <f>(Table2[[#This Row],[Close Price]]-Table2[[#This Row],[200D EMA]])/Table2[[#This Row],[200D EMA]]</f>
        <v>4.4202491665336463E-2</v>
      </c>
      <c r="V303">
        <v>0.58772197578667695</v>
      </c>
      <c r="W303">
        <v>30.14</v>
      </c>
      <c r="X303">
        <v>31.8</v>
      </c>
      <c r="Y303">
        <v>29.01</v>
      </c>
      <c r="Z303">
        <v>30.37</v>
      </c>
      <c r="AA303">
        <v>29.01</v>
      </c>
      <c r="AB303">
        <v>31.25</v>
      </c>
      <c r="AC303" s="2">
        <f>(Table2[[#This Row],[Close Price]]/Table2[[#This Row],[Day Low]])-1</f>
        <v>-1.0285335102853455E-2</v>
      </c>
      <c r="AD303" s="2">
        <f>(Table2[[#This Row],[Day High]]/Table2[[#This Row],[Close Price]])-1</f>
        <v>6.604089842440497E-2</v>
      </c>
      <c r="AE303" s="2">
        <f>(Table2[[#This Row],[Close Price]]/Table2[[#This Row],[Current Week Low]])-1</f>
        <v>2.8266115132712821E-2</v>
      </c>
      <c r="AF303" s="2">
        <f>(Table2[[#This Row],[Current Week High]]/Table2[[#This Row],[Close Price]])-1</f>
        <v>1.8102581293999442E-2</v>
      </c>
      <c r="AG303" s="2">
        <f>(Table2[[#This Row],[Close Price]]/Table2[[#This Row],[Current Month Low]])-1</f>
        <v>2.8266115132712821E-2</v>
      </c>
      <c r="AH303" s="2">
        <f>(Table2[[#This Row],[Current Month High]]/Table2[[#This Row],[Close Price]])-1</f>
        <v>4.7603084143479801E-2</v>
      </c>
      <c r="AI303">
        <v>42.4740194435132</v>
      </c>
      <c r="AJ303">
        <v>117.737226277372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-0.22</v>
      </c>
      <c r="AM303" t="s">
        <v>10475</v>
      </c>
      <c r="AN303">
        <v>-5.33</v>
      </c>
      <c r="AO303" t="s">
        <v>10475</v>
      </c>
      <c r="AP303">
        <v>8.8765152019789993E-3</v>
      </c>
      <c r="AQ303">
        <f>(Table2[[#This Row],[Sharpe Ratio]]-AVERAGE(Table2[Sharpe Ratio]))/_xlfn.STDEV.P(Table2[Sharpe Ratio])</f>
        <v>-0.51412378431709682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206</v>
      </c>
      <c r="AT303">
        <f>_xlfn.RANK.AVG(Table2[[#This Row],[6M Return vs Nifty Z-Score]],Table2[6M Return vs Nifty Z-Score])</f>
        <v>271</v>
      </c>
      <c r="AU303">
        <f>_xlfn.RANK.AVG(Table2[[#This Row],[Sharpe Ratio Z-Score]],Table2[Sharpe Ratio Z-Score])</f>
        <v>475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308</v>
      </c>
      <c r="B304" t="s">
        <v>309</v>
      </c>
      <c r="C304" t="s">
        <v>10442</v>
      </c>
      <c r="D304" t="s">
        <v>153</v>
      </c>
      <c r="E304">
        <v>83648</v>
      </c>
      <c r="F304">
        <v>1045.5999999999999</v>
      </c>
      <c r="G304">
        <v>43.842633203381403</v>
      </c>
      <c r="H304">
        <f>(Table2[[#This Row],[1Y Return vs Nifty]]-AVERAGE(Table2[1Y Return vs Nifty]))/_xlfn.STDEV.P(Table2[1Y Return vs Nifty])</f>
        <v>-4.2978343891922191E-2</v>
      </c>
      <c r="I304">
        <v>-0.429123323844115</v>
      </c>
      <c r="J304">
        <f>(Table2[[#This Row],[1M Return vs Nifty]]-AVERAGE(Table2[1M Return vs Nifty]))/_xlfn.STDEV.P(Table2[1M Return vs Nifty])</f>
        <v>-0.40656579643524132</v>
      </c>
      <c r="K304">
        <v>0.98068501272951203</v>
      </c>
      <c r="L304">
        <f>(Table2[[#This Row],[6M Return vs Nifty]]-AVERAGE(Table2[6M Return vs Nifty]))/_xlfn.STDEV.P(Table2[6M Return vs Nifty])</f>
        <v>-0.2829921231258784</v>
      </c>
      <c r="M304">
        <v>2.63792011040626</v>
      </c>
      <c r="N304">
        <f>(Table2[[#This Row],[1W Return vs Nifty]]-AVERAGE(Table2[1W Return vs Nifty]))/_xlfn.STDEV.P(Table2[1W Return vs Nifty])</f>
        <v>8.9466075299229564E-2</v>
      </c>
      <c r="O304">
        <v>1012.06</v>
      </c>
      <c r="P304">
        <v>1010.81624984774</v>
      </c>
      <c r="Q304">
        <v>910.13276282541597</v>
      </c>
      <c r="R304">
        <v>74.300372722012696</v>
      </c>
      <c r="S304" s="2">
        <f>(Table2[[#This Row],[Close Price]]-Table2[[#This Row],[20D EMA]])/Table2[[#This Row],[20D EMA]]</f>
        <v>3.314032764855835E-2</v>
      </c>
      <c r="T304" s="2">
        <f>(Table2[[#This Row],[Close Price]]-Table2[[#This Row],[50D EMA]])/Table2[[#This Row],[50D EMA]]</f>
        <v>3.4411546270154865E-2</v>
      </c>
      <c r="U304" s="2">
        <f>(Table2[[#This Row],[Close Price]]-Table2[[#This Row],[200D EMA]])/Table2[[#This Row],[200D EMA]]</f>
        <v>0.14884338055696344</v>
      </c>
      <c r="V304">
        <v>0.95243125267801398</v>
      </c>
      <c r="W304">
        <v>1023.2</v>
      </c>
      <c r="X304">
        <v>1055</v>
      </c>
      <c r="Y304">
        <v>1027.8</v>
      </c>
      <c r="Z304">
        <v>1051.75</v>
      </c>
      <c r="AA304">
        <v>989.05</v>
      </c>
      <c r="AB304">
        <v>1051.75</v>
      </c>
      <c r="AC304" s="2">
        <f>(Table2[[#This Row],[Close Price]]/Table2[[#This Row],[Day Low]])-1</f>
        <v>2.1892103205629176E-2</v>
      </c>
      <c r="AD304" s="2">
        <f>(Table2[[#This Row],[Day High]]/Table2[[#This Row],[Close Price]])-1</f>
        <v>8.9900535577660534E-3</v>
      </c>
      <c r="AE304" s="2">
        <f>(Table2[[#This Row],[Close Price]]/Table2[[#This Row],[Current Week Low]])-1</f>
        <v>1.7318544463903462E-2</v>
      </c>
      <c r="AF304" s="2">
        <f>(Table2[[#This Row],[Current Week High]]/Table2[[#This Row],[Close Price]])-1</f>
        <v>5.8817903596022347E-3</v>
      </c>
      <c r="AG304" s="2">
        <f>(Table2[[#This Row],[Close Price]]/Table2[[#This Row],[Current Month Low]])-1</f>
        <v>5.717607805469882E-2</v>
      </c>
      <c r="AH304" s="2">
        <f>(Table2[[#This Row],[Current Month High]]/Table2[[#This Row],[Close Price]])-1</f>
        <v>5.8817903596022347E-3</v>
      </c>
      <c r="AI304">
        <v>8.9231063504208397</v>
      </c>
      <c r="AJ304">
        <v>70.196142264181603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-0.05</v>
      </c>
      <c r="AM304" t="s">
        <v>10475</v>
      </c>
      <c r="AN304">
        <v>2.95</v>
      </c>
      <c r="AO304" t="s">
        <v>10474</v>
      </c>
      <c r="AP304">
        <v>7.3264987171308998E-2</v>
      </c>
      <c r="AQ304">
        <f>(Table2[[#This Row],[Sharpe Ratio]]-AVERAGE(Table2[Sharpe Ratio]))/_xlfn.STDEV.P(Table2[Sharpe Ratio])</f>
        <v>0.21181077902713624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-0.43125940912667615</v>
      </c>
      <c r="AS304">
        <f>_xlfn.RANK.AVG(Table2[[#This Row],[1Y Return vs Nifty Z-Score]],Table2[1Y Return vs Nifty Z-Score])</f>
        <v>282</v>
      </c>
      <c r="AT304">
        <f>_xlfn.RANK.AVG(Table2[[#This Row],[6M Return vs Nifty Z-Score]],Table2[6M Return vs Nifty Z-Score])</f>
        <v>414</v>
      </c>
      <c r="AU304">
        <f>_xlfn.RANK.AVG(Table2[[#This Row],[Sharpe Ratio Z-Score]],Table2[Sharpe Ratio Z-Score])</f>
        <v>264</v>
      </c>
      <c r="AV304">
        <f>(Table2[[#This Row],[Rank 1Y]]+Table2[[#This Row],[Rank 6M]]+Table2[[#This Row],[Rank Sharpe]])/3</f>
        <v>320</v>
      </c>
    </row>
    <row r="305" spans="1:48" x14ac:dyDescent="0.3">
      <c r="A305" t="s">
        <v>464</v>
      </c>
      <c r="B305" t="s">
        <v>465</v>
      </c>
      <c r="C305" t="s">
        <v>10431</v>
      </c>
      <c r="D305" t="s">
        <v>24</v>
      </c>
      <c r="E305">
        <v>46034.762374815997</v>
      </c>
      <c r="F305">
        <v>188.06</v>
      </c>
      <c r="G305">
        <v>14.767093191442401</v>
      </c>
      <c r="H305">
        <f>(Table2[[#This Row],[1Y Return vs Nifty]]-AVERAGE(Table2[1Y Return vs Nifty]))/_xlfn.STDEV.P(Table2[1Y Return vs Nifty])</f>
        <v>-0.37568788205932757</v>
      </c>
      <c r="I305">
        <v>7.9167973464471499</v>
      </c>
      <c r="J305">
        <f>(Table2[[#This Row],[1M Return vs Nifty]]-AVERAGE(Table2[1M Return vs Nifty]))/_xlfn.STDEV.P(Table2[1M Return vs Nifty])</f>
        <v>0.29863538776790699</v>
      </c>
      <c r="K305">
        <v>12.1071026759096</v>
      </c>
      <c r="L305">
        <f>(Table2[[#This Row],[6M Return vs Nifty]]-AVERAGE(Table2[6M Return vs Nifty]))/_xlfn.STDEV.P(Table2[6M Return vs Nifty])</f>
        <v>3.0085625576952366E-2</v>
      </c>
      <c r="M305">
        <v>3.7392958491292099</v>
      </c>
      <c r="N305">
        <f>(Table2[[#This Row],[1W Return vs Nifty]]-AVERAGE(Table2[1W Return vs Nifty]))/_xlfn.STDEV.P(Table2[1W Return vs Nifty])</f>
        <v>0.29138797584284476</v>
      </c>
      <c r="O305">
        <v>176.71</v>
      </c>
      <c r="P305">
        <v>169.35320448817899</v>
      </c>
      <c r="Q305">
        <v>155.17047487366</v>
      </c>
      <c r="R305">
        <v>80.273467125784407</v>
      </c>
      <c r="S305" s="2">
        <f>(Table2[[#This Row],[Close Price]]-Table2[[#This Row],[20D EMA]])/Table2[[#This Row],[20D EMA]]</f>
        <v>6.4229528606190897E-2</v>
      </c>
      <c r="T305" s="2">
        <f>(Table2[[#This Row],[Close Price]]-Table2[[#This Row],[50D EMA]])/Table2[[#This Row],[50D EMA]]</f>
        <v>0.11046023940531202</v>
      </c>
      <c r="U305" s="2">
        <f>(Table2[[#This Row],[Close Price]]-Table2[[#This Row],[200D EMA]])/Table2[[#This Row],[200D EMA]]</f>
        <v>0.21195736594296496</v>
      </c>
      <c r="V305">
        <v>0.84559768724368101</v>
      </c>
      <c r="W305">
        <v>186.31</v>
      </c>
      <c r="X305">
        <v>189.36</v>
      </c>
      <c r="Y305">
        <v>185.27</v>
      </c>
      <c r="Z305">
        <v>189.3</v>
      </c>
      <c r="AA305">
        <v>173.91</v>
      </c>
      <c r="AB305">
        <v>189.3</v>
      </c>
      <c r="AC305" s="2">
        <f>(Table2[[#This Row],[Close Price]]/Table2[[#This Row],[Day Low]])-1</f>
        <v>9.3929472384735035E-3</v>
      </c>
      <c r="AD305" s="2">
        <f>(Table2[[#This Row],[Day High]]/Table2[[#This Row],[Close Price]])-1</f>
        <v>6.9126874401788108E-3</v>
      </c>
      <c r="AE305" s="2">
        <f>(Table2[[#This Row],[Close Price]]/Table2[[#This Row],[Current Week Low]])-1</f>
        <v>1.5059102930857549E-2</v>
      </c>
      <c r="AF305" s="2">
        <f>(Table2[[#This Row],[Current Week High]]/Table2[[#This Row],[Close Price]])-1</f>
        <v>6.5936403275550504E-3</v>
      </c>
      <c r="AG305" s="2">
        <f>(Table2[[#This Row],[Close Price]]/Table2[[#This Row],[Current Month Low]])-1</f>
        <v>8.1363923868667642E-2</v>
      </c>
      <c r="AH305" s="2">
        <f>(Table2[[#This Row],[Current Month High]]/Table2[[#This Row],[Close Price]])-1</f>
        <v>6.5936403275550504E-3</v>
      </c>
      <c r="AI305">
        <v>0.65936403275550504</v>
      </c>
      <c r="AJ305">
        <v>48.722815342032398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0.11</v>
      </c>
      <c r="AM305" t="s">
        <v>10474</v>
      </c>
      <c r="AN305">
        <v>5.13</v>
      </c>
      <c r="AO305" t="s">
        <v>10474</v>
      </c>
      <c r="AP305">
        <v>8.1424171573129006E-2</v>
      </c>
      <c r="AQ305">
        <f>(Table2[[#This Row],[Sharpe Ratio]]-AVERAGE(Table2[Sharpe Ratio]))/_xlfn.STDEV.P(Table2[Sharpe Ratio])</f>
        <v>0.30379982279263495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0.54822092992101146</v>
      </c>
      <c r="AS305">
        <f>_xlfn.RANK.AVG(Table2[[#This Row],[1Y Return vs Nifty Z-Score]],Table2[1Y Return vs Nifty Z-Score])</f>
        <v>423</v>
      </c>
      <c r="AT305">
        <f>_xlfn.RANK.AVG(Table2[[#This Row],[6M Return vs Nifty Z-Score]],Table2[6M Return vs Nifty Z-Score])</f>
        <v>289</v>
      </c>
      <c r="AU305">
        <f>_xlfn.RANK.AVG(Table2[[#This Row],[Sharpe Ratio Z-Score]],Table2[Sharpe Ratio Z-Score])</f>
        <v>248</v>
      </c>
      <c r="AV305">
        <f>(Table2[[#This Row],[Rank 1Y]]+Table2[[#This Row],[Rank 6M]]+Table2[[#This Row],[Rank Sharpe]])/3</f>
        <v>320</v>
      </c>
    </row>
    <row r="306" spans="1:48" x14ac:dyDescent="0.3">
      <c r="A306" t="s">
        <v>1017</v>
      </c>
      <c r="B306" t="s">
        <v>1018</v>
      </c>
      <c r="C306" t="s">
        <v>10434</v>
      </c>
      <c r="D306" t="s">
        <v>46</v>
      </c>
      <c r="E306">
        <v>12960.3586158</v>
      </c>
      <c r="F306">
        <v>505.2</v>
      </c>
      <c r="G306">
        <v>20.783377913955999</v>
      </c>
      <c r="H306">
        <f>(Table2[[#This Row],[1Y Return vs Nifty]]-AVERAGE(Table2[1Y Return vs Nifty]))/_xlfn.STDEV.P(Table2[1Y Return vs Nifty])</f>
        <v>-0.30684392212980649</v>
      </c>
      <c r="I306">
        <v>-14.536510791465901</v>
      </c>
      <c r="J306">
        <f>(Table2[[#This Row],[1M Return vs Nifty]]-AVERAGE(Table2[1M Return vs Nifty]))/_xlfn.STDEV.P(Table2[1M Return vs Nifty])</f>
        <v>-1.5985908277290437</v>
      </c>
      <c r="K306">
        <v>33.102418620829198</v>
      </c>
      <c r="L306">
        <f>(Table2[[#This Row],[6M Return vs Nifty]]-AVERAGE(Table2[6M Return vs Nifty]))/_xlfn.STDEV.P(Table2[6M Return vs Nifty])</f>
        <v>0.62085674781265765</v>
      </c>
      <c r="M306">
        <v>-1.2445731689480299</v>
      </c>
      <c r="N306">
        <f>(Table2[[#This Row],[1W Return vs Nifty]]-AVERAGE(Table2[1W Return vs Nifty]))/_xlfn.STDEV.P(Table2[1W Return vs Nifty])</f>
        <v>-0.6223349879092599</v>
      </c>
      <c r="O306">
        <v>485.92</v>
      </c>
      <c r="P306">
        <v>476.30367285861098</v>
      </c>
      <c r="Q306">
        <v>419.609092871531</v>
      </c>
      <c r="R306">
        <v>65.900234696027198</v>
      </c>
      <c r="S306" s="2">
        <f>(Table2[[#This Row],[Close Price]]-Table2[[#This Row],[20D EMA]])/Table2[[#This Row],[20D EMA]]</f>
        <v>3.9677313137965041E-2</v>
      </c>
      <c r="T306" s="2">
        <f>(Table2[[#This Row],[Close Price]]-Table2[[#This Row],[50D EMA]])/Table2[[#This Row],[50D EMA]]</f>
        <v>6.0667865456428632E-2</v>
      </c>
      <c r="U306" s="2">
        <f>(Table2[[#This Row],[Close Price]]-Table2[[#This Row],[200D EMA]])/Table2[[#This Row],[200D EMA]]</f>
        <v>0.20397772255777546</v>
      </c>
      <c r="V306">
        <v>0.55722961503030599</v>
      </c>
      <c r="W306">
        <v>514.04999999999995</v>
      </c>
      <c r="X306">
        <v>539.5</v>
      </c>
      <c r="Y306">
        <v>484</v>
      </c>
      <c r="Z306">
        <v>509.8</v>
      </c>
      <c r="AA306">
        <v>474</v>
      </c>
      <c r="AB306">
        <v>509.8</v>
      </c>
      <c r="AC306" s="2">
        <f>(Table2[[#This Row],[Close Price]]/Table2[[#This Row],[Day Low]])-1</f>
        <v>-1.7216224102713729E-2</v>
      </c>
      <c r="AD306" s="2">
        <f>(Table2[[#This Row],[Day High]]/Table2[[#This Row],[Close Price]])-1</f>
        <v>6.7893903404592226E-2</v>
      </c>
      <c r="AE306" s="2">
        <f>(Table2[[#This Row],[Close Price]]/Table2[[#This Row],[Current Week Low]])-1</f>
        <v>4.3801652892561993E-2</v>
      </c>
      <c r="AF306" s="2">
        <f>(Table2[[#This Row],[Current Week High]]/Table2[[#This Row],[Close Price]])-1</f>
        <v>9.1053048297704553E-3</v>
      </c>
      <c r="AG306" s="2">
        <f>(Table2[[#This Row],[Close Price]]/Table2[[#This Row],[Current Month Low]])-1</f>
        <v>6.5822784810126489E-2</v>
      </c>
      <c r="AH306" s="2">
        <f>(Table2[[#This Row],[Current Month High]]/Table2[[#This Row],[Close Price]])-1</f>
        <v>9.1053048297704553E-3</v>
      </c>
      <c r="AI306">
        <v>13.776722090261201</v>
      </c>
      <c r="AJ306">
        <v>62.915188648822898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0.04</v>
      </c>
      <c r="AM306" t="s">
        <v>10474</v>
      </c>
      <c r="AN306">
        <v>8.8000000000000007</v>
      </c>
      <c r="AO306" t="s">
        <v>10474</v>
      </c>
      <c r="AP306">
        <v>2.3836327119141999E-2</v>
      </c>
      <c r="AQ306">
        <f>(Table2[[#This Row],[Sharpe Ratio]]-AVERAGE(Table2[Sharpe Ratio]))/_xlfn.STDEV.P(Table2[Sharpe Ratio])</f>
        <v>-0.3454624665431571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-2.2523754564986098</v>
      </c>
      <c r="AS306">
        <f>_xlfn.RANK.AVG(Table2[[#This Row],[1Y Return vs Nifty Z-Score]],Table2[1Y Return vs Nifty Z-Score])</f>
        <v>392</v>
      </c>
      <c r="AT306">
        <f>_xlfn.RANK.AVG(Table2[[#This Row],[6M Return vs Nifty Z-Score]],Table2[6M Return vs Nifty Z-Score])</f>
        <v>135</v>
      </c>
      <c r="AU306">
        <f>_xlfn.RANK.AVG(Table2[[#This Row],[Sharpe Ratio Z-Score]],Table2[Sharpe Ratio Z-Score])</f>
        <v>434</v>
      </c>
      <c r="AV306">
        <f>(Table2[[#This Row],[Rank 1Y]]+Table2[[#This Row],[Rank 6M]]+Table2[[#This Row],[Rank Sharpe]])/3</f>
        <v>320.33333333333331</v>
      </c>
    </row>
    <row r="307" spans="1:48" x14ac:dyDescent="0.3">
      <c r="A307" t="s">
        <v>290</v>
      </c>
      <c r="B307" t="s">
        <v>291</v>
      </c>
      <c r="C307" t="s">
        <v>10431</v>
      </c>
      <c r="D307" t="s">
        <v>292</v>
      </c>
      <c r="E307">
        <v>90610.493128724993</v>
      </c>
      <c r="F307">
        <v>84.27</v>
      </c>
      <c r="G307">
        <v>17.948469864067999</v>
      </c>
      <c r="H307">
        <f>(Table2[[#This Row],[1Y Return vs Nifty]]-AVERAGE(Table2[1Y Return vs Nifty]))/_xlfn.STDEV.P(Table2[1Y Return vs Nifty])</f>
        <v>-0.33928359298847321</v>
      </c>
      <c r="I307">
        <v>-9.3689237717258393</v>
      </c>
      <c r="J307">
        <f>(Table2[[#This Row],[1M Return vs Nifty]]-AVERAGE(Table2[1M Return vs Nifty]))/_xlfn.STDEV.P(Table2[1M Return vs Nifty])</f>
        <v>-1.1619477502593978</v>
      </c>
      <c r="K307">
        <v>12.209261383753899</v>
      </c>
      <c r="L307">
        <f>(Table2[[#This Row],[6M Return vs Nifty]]-AVERAGE(Table2[6M Return vs Nifty]))/_xlfn.STDEV.P(Table2[6M Return vs Nifty])</f>
        <v>3.2960191248536393E-2</v>
      </c>
      <c r="M307">
        <v>-0.11352034644766899</v>
      </c>
      <c r="N307">
        <f>(Table2[[#This Row],[1W Return vs Nifty]]-AVERAGE(Table2[1W Return vs Nifty]))/_xlfn.STDEV.P(Table2[1W Return vs Nifty])</f>
        <v>-0.41497220742954299</v>
      </c>
      <c r="O307">
        <v>84.83</v>
      </c>
      <c r="P307">
        <v>85.163232251265796</v>
      </c>
      <c r="Q307">
        <v>78.015914262308499</v>
      </c>
      <c r="R307">
        <v>46.470617133256397</v>
      </c>
      <c r="S307" s="2">
        <f>(Table2[[#This Row],[Close Price]]-Table2[[#This Row],[20D EMA]])/Table2[[#This Row],[20D EMA]]</f>
        <v>-6.6014381704585911E-3</v>
      </c>
      <c r="T307" s="2">
        <f>(Table2[[#This Row],[Close Price]]-Table2[[#This Row],[50D EMA]])/Table2[[#This Row],[50D EMA]]</f>
        <v>-1.0488472873251286E-2</v>
      </c>
      <c r="U307" s="2">
        <f>(Table2[[#This Row],[Close Price]]-Table2[[#This Row],[200D EMA]])/Table2[[#This Row],[200D EMA]]</f>
        <v>8.0164230552547761E-2</v>
      </c>
      <c r="V307">
        <v>0.47909524400386</v>
      </c>
      <c r="W307">
        <v>84.45</v>
      </c>
      <c r="X307">
        <v>88</v>
      </c>
      <c r="Y307">
        <v>84.01</v>
      </c>
      <c r="Z307">
        <v>85.45</v>
      </c>
      <c r="AA307">
        <v>83.31</v>
      </c>
      <c r="AB307">
        <v>85.45</v>
      </c>
      <c r="AC307" s="2">
        <f>(Table2[[#This Row],[Close Price]]/Table2[[#This Row],[Day Low]])-1</f>
        <v>-2.131438721136858E-3</v>
      </c>
      <c r="AD307" s="2">
        <f>(Table2[[#This Row],[Day High]]/Table2[[#This Row],[Close Price]])-1</f>
        <v>4.4262489616708312E-2</v>
      </c>
      <c r="AE307" s="2">
        <f>(Table2[[#This Row],[Close Price]]/Table2[[#This Row],[Current Week Low]])-1</f>
        <v>3.094869658373911E-3</v>
      </c>
      <c r="AF307" s="2">
        <f>(Table2[[#This Row],[Current Week High]]/Table2[[#This Row],[Close Price]])-1</f>
        <v>1.4002610656224102E-2</v>
      </c>
      <c r="AG307" s="2">
        <f>(Table2[[#This Row],[Close Price]]/Table2[[#This Row],[Current Month Low]])-1</f>
        <v>1.1523226503420858E-2</v>
      </c>
      <c r="AH307" s="2">
        <f>(Table2[[#This Row],[Current Month High]]/Table2[[#This Row],[Close Price]])-1</f>
        <v>1.4002610656224102E-2</v>
      </c>
      <c r="AI307">
        <v>17.123531505873899</v>
      </c>
      <c r="AJ307">
        <v>49.018567639257199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-0.11</v>
      </c>
      <c r="AM307" t="s">
        <v>10475</v>
      </c>
      <c r="AN307">
        <v>-2.94</v>
      </c>
      <c r="AO307" t="s">
        <v>10475</v>
      </c>
      <c r="AP307">
        <v>7.1635279773531998E-2</v>
      </c>
      <c r="AQ307">
        <f>(Table2[[#This Row],[Sharpe Ratio]]-AVERAGE(Table2[Sharpe Ratio]))/_xlfn.STDEV.P(Table2[Sharpe Ratio])</f>
        <v>0.19343697868679521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406</v>
      </c>
      <c r="AT307">
        <f>_xlfn.RANK.AVG(Table2[[#This Row],[6M Return vs Nifty Z-Score]],Table2[6M Return vs Nifty Z-Score])</f>
        <v>287</v>
      </c>
      <c r="AU307">
        <f>_xlfn.RANK.AVG(Table2[[#This Row],[Sharpe Ratio Z-Score]],Table2[Sharpe Ratio Z-Score])</f>
        <v>268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1702</v>
      </c>
      <c r="B308" t="s">
        <v>1703</v>
      </c>
      <c r="C308" t="s">
        <v>10433</v>
      </c>
      <c r="D308" t="s">
        <v>280</v>
      </c>
      <c r="E308">
        <v>4621.5371443800004</v>
      </c>
      <c r="F308">
        <v>239.7</v>
      </c>
      <c r="G308">
        <v>44.267389577541401</v>
      </c>
      <c r="H308">
        <f>(Table2[[#This Row],[1Y Return vs Nifty]]-AVERAGE(Table2[1Y Return vs Nifty]))/_xlfn.STDEV.P(Table2[1Y Return vs Nifty])</f>
        <v>-3.8117883965041885E-2</v>
      </c>
      <c r="I308">
        <v>-13.5031715250754</v>
      </c>
      <c r="J308">
        <f>(Table2[[#This Row],[1M Return vs Nifty]]-AVERAGE(Table2[1M Return vs Nifty]))/_xlfn.STDEV.P(Table2[1M Return vs Nifty])</f>
        <v>-1.5112772642373407</v>
      </c>
      <c r="K308">
        <v>-17.467930334136401</v>
      </c>
      <c r="L308">
        <f>(Table2[[#This Row],[6M Return vs Nifty]]-AVERAGE(Table2[6M Return vs Nifty]))/_xlfn.STDEV.P(Table2[6M Return vs Nifty])</f>
        <v>-0.80210358688073213</v>
      </c>
      <c r="M308">
        <v>-3.1210429663526198</v>
      </c>
      <c r="N308">
        <f>(Table2[[#This Row],[1W Return vs Nifty]]-AVERAGE(Table2[1W Return vs Nifty]))/_xlfn.STDEV.P(Table2[1W Return vs Nifty])</f>
        <v>-0.96635958776467701</v>
      </c>
      <c r="O308">
        <v>250.25</v>
      </c>
      <c r="P308">
        <v>244.66723016885999</v>
      </c>
      <c r="Q308">
        <v>223.80636583250001</v>
      </c>
      <c r="R308">
        <v>29.874957770736199</v>
      </c>
      <c r="S308" s="2">
        <f>(Table2[[#This Row],[Close Price]]-Table2[[#This Row],[20D EMA]])/Table2[[#This Row],[20D EMA]]</f>
        <v>-4.2157842157842206E-2</v>
      </c>
      <c r="T308" s="2">
        <f>(Table2[[#This Row],[Close Price]]-Table2[[#This Row],[50D EMA]])/Table2[[#This Row],[50D EMA]]</f>
        <v>-2.0301983904553976E-2</v>
      </c>
      <c r="U308" s="2">
        <f>(Table2[[#This Row],[Close Price]]-Table2[[#This Row],[200D EMA]])/Table2[[#This Row],[200D EMA]]</f>
        <v>7.1015112141157827E-2</v>
      </c>
      <c r="V308">
        <v>0.73163031257666999</v>
      </c>
      <c r="W308">
        <v>239.7</v>
      </c>
      <c r="X308">
        <v>246.9</v>
      </c>
      <c r="Y308">
        <v>236.1</v>
      </c>
      <c r="Z308">
        <v>248.75</v>
      </c>
      <c r="AA308">
        <v>236.1</v>
      </c>
      <c r="AB308">
        <v>253.45</v>
      </c>
      <c r="AC308" s="2">
        <f>(Table2[[#This Row],[Close Price]]/Table2[[#This Row],[Day Low]])-1</f>
        <v>0</v>
      </c>
      <c r="AD308" s="2">
        <f>(Table2[[#This Row],[Day High]]/Table2[[#This Row],[Close Price]])-1</f>
        <v>3.0037546933667114E-2</v>
      </c>
      <c r="AE308" s="2">
        <f>(Table2[[#This Row],[Close Price]]/Table2[[#This Row],[Current Week Low]])-1</f>
        <v>1.5247776365946653E-2</v>
      </c>
      <c r="AF308" s="2">
        <f>(Table2[[#This Row],[Current Week High]]/Table2[[#This Row],[Close Price]])-1</f>
        <v>3.7755527743012163E-2</v>
      </c>
      <c r="AG308" s="2">
        <f>(Table2[[#This Row],[Close Price]]/Table2[[#This Row],[Current Month Low]])-1</f>
        <v>1.5247776365946653E-2</v>
      </c>
      <c r="AH308" s="2">
        <f>(Table2[[#This Row],[Current Month High]]/Table2[[#This Row],[Close Price]])-1</f>
        <v>5.7363370880266995E-2</v>
      </c>
      <c r="AI308">
        <v>21.568627450980301</v>
      </c>
      <c r="AJ308">
        <v>67.2714584787159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-0.06</v>
      </c>
      <c r="AM308" t="s">
        <v>10475</v>
      </c>
      <c r="AN308">
        <v>-12.07</v>
      </c>
      <c r="AO308" t="s">
        <v>10475</v>
      </c>
      <c r="AP308">
        <v>0.16413133057044099</v>
      </c>
      <c r="AQ308">
        <f>(Table2[[#This Row],[Sharpe Ratio]]-AVERAGE(Table2[Sharpe Ratio]))/_xlfn.STDEV.P(Table2[Sharpe Ratio])</f>
        <v>1.2362646494273535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-2.0815936734204383</v>
      </c>
      <c r="AS308">
        <f>_xlfn.RANK.AVG(Table2[[#This Row],[1Y Return vs Nifty Z-Score]],Table2[1Y Return vs Nifty Z-Score])</f>
        <v>280</v>
      </c>
      <c r="AT308">
        <f>_xlfn.RANK.AVG(Table2[[#This Row],[6M Return vs Nifty Z-Score]],Table2[6M Return vs Nifty Z-Score])</f>
        <v>602</v>
      </c>
      <c r="AU308">
        <f>_xlfn.RANK.AVG(Table2[[#This Row],[Sharpe Ratio Z-Score]],Table2[Sharpe Ratio Z-Score])</f>
        <v>80</v>
      </c>
      <c r="AV308">
        <f>(Table2[[#This Row],[Rank 1Y]]+Table2[[#This Row],[Rank 6M]]+Table2[[#This Row],[Rank Sharpe]])/3</f>
        <v>320.66666666666669</v>
      </c>
    </row>
    <row r="309" spans="1:48" x14ac:dyDescent="0.3">
      <c r="A309" t="s">
        <v>850</v>
      </c>
      <c r="B309" t="s">
        <v>851</v>
      </c>
      <c r="C309" t="s">
        <v>10433</v>
      </c>
      <c r="D309" t="s">
        <v>40</v>
      </c>
      <c r="E309">
        <v>18026.272333960002</v>
      </c>
      <c r="F309">
        <v>490.9</v>
      </c>
      <c r="G309">
        <v>80.232196335015004</v>
      </c>
      <c r="H309">
        <f>(Table2[[#This Row],[1Y Return vs Nifty]]-AVERAGE(Table2[1Y Return vs Nifty]))/_xlfn.STDEV.P(Table2[1Y Return vs Nifty])</f>
        <v>0.37342509138969304</v>
      </c>
      <c r="I309">
        <v>0.62435326557378601</v>
      </c>
      <c r="J309">
        <f>(Table2[[#This Row],[1M Return vs Nifty]]-AVERAGE(Table2[1M Return vs Nifty]))/_xlfn.STDEV.P(Table2[1M Return vs Nifty])</f>
        <v>-0.31755069939120595</v>
      </c>
      <c r="K309">
        <v>-16.531963140665901</v>
      </c>
      <c r="L309">
        <f>(Table2[[#This Row],[6M Return vs Nifty]]-AVERAGE(Table2[6M Return vs Nifty]))/_xlfn.STDEV.P(Table2[6M Return vs Nifty])</f>
        <v>-0.77576712256111946</v>
      </c>
      <c r="M309">
        <v>8.0935686021329598</v>
      </c>
      <c r="N309">
        <f>(Table2[[#This Row],[1W Return vs Nifty]]-AVERAGE(Table2[1W Return vs Nifty]))/_xlfn.STDEV.P(Table2[1W Return vs Nifty])</f>
        <v>1.0896832340907334</v>
      </c>
      <c r="O309">
        <v>451.38</v>
      </c>
      <c r="P309">
        <v>442.85853268750702</v>
      </c>
      <c r="Q309">
        <v>415.96671591305801</v>
      </c>
      <c r="R309">
        <v>75.118429218876599</v>
      </c>
      <c r="S309" s="2">
        <f>(Table2[[#This Row],[Close Price]]-Table2[[#This Row],[20D EMA]])/Table2[[#This Row],[20D EMA]]</f>
        <v>8.7553724134875235E-2</v>
      </c>
      <c r="T309" s="2">
        <f>(Table2[[#This Row],[Close Price]]-Table2[[#This Row],[50D EMA]])/Table2[[#This Row],[50D EMA]]</f>
        <v>0.1084803921942096</v>
      </c>
      <c r="U309" s="2">
        <f>(Table2[[#This Row],[Close Price]]-Table2[[#This Row],[200D EMA]])/Table2[[#This Row],[200D EMA]]</f>
        <v>0.18014249991723835</v>
      </c>
      <c r="V309">
        <v>1.14685803574645</v>
      </c>
      <c r="W309">
        <v>482.3</v>
      </c>
      <c r="X309">
        <v>498</v>
      </c>
      <c r="Y309">
        <v>470</v>
      </c>
      <c r="Z309">
        <v>493.8</v>
      </c>
      <c r="AA309">
        <v>430.2</v>
      </c>
      <c r="AB309">
        <v>493.8</v>
      </c>
      <c r="AC309" s="2">
        <f>(Table2[[#This Row],[Close Price]]/Table2[[#This Row],[Day Low]])-1</f>
        <v>1.783122537839521E-2</v>
      </c>
      <c r="AD309" s="2">
        <f>(Table2[[#This Row],[Day High]]/Table2[[#This Row],[Close Price]])-1</f>
        <v>1.4463230800570326E-2</v>
      </c>
      <c r="AE309" s="2">
        <f>(Table2[[#This Row],[Close Price]]/Table2[[#This Row],[Current Week Low]])-1</f>
        <v>4.4468085106383004E-2</v>
      </c>
      <c r="AF309" s="2">
        <f>(Table2[[#This Row],[Current Week High]]/Table2[[#This Row],[Close Price]])-1</f>
        <v>5.9075168058668748E-3</v>
      </c>
      <c r="AG309" s="2">
        <f>(Table2[[#This Row],[Close Price]]/Table2[[#This Row],[Current Month Low]])-1</f>
        <v>0.14109716410971629</v>
      </c>
      <c r="AH309" s="2">
        <f>(Table2[[#This Row],[Current Month High]]/Table2[[#This Row],[Close Price]])-1</f>
        <v>5.9075168058668748E-3</v>
      </c>
      <c r="AI309">
        <v>12.853941739661799</v>
      </c>
      <c r="AJ309">
        <v>115.165461319307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7.0000000000000007E-2</v>
      </c>
      <c r="AM309" t="s">
        <v>10474</v>
      </c>
      <c r="AN309">
        <v>11.59</v>
      </c>
      <c r="AO309" t="s">
        <v>10474</v>
      </c>
      <c r="AP309">
        <v>0.101000581398124</v>
      </c>
      <c r="AQ309">
        <f>(Table2[[#This Row],[Sharpe Ratio]]-AVERAGE(Table2[Sharpe Ratio]))/_xlfn.STDEV.P(Table2[Sharpe Ratio])</f>
        <v>0.52451002267010172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0.89430052619820277</v>
      </c>
      <c r="AS309">
        <f>_xlfn.RANK.AVG(Table2[[#This Row],[1Y Return vs Nifty Z-Score]],Table2[1Y Return vs Nifty Z-Score])</f>
        <v>168</v>
      </c>
      <c r="AT309">
        <f>_xlfn.RANK.AVG(Table2[[#This Row],[6M Return vs Nifty Z-Score]],Table2[6M Return vs Nifty Z-Score])</f>
        <v>591</v>
      </c>
      <c r="AU309">
        <f>_xlfn.RANK.AVG(Table2[[#This Row],[Sharpe Ratio Z-Score]],Table2[Sharpe Ratio Z-Score])</f>
        <v>208</v>
      </c>
      <c r="AV309">
        <f>(Table2[[#This Row],[Rank 1Y]]+Table2[[#This Row],[Rank 6M]]+Table2[[#This Row],[Rank Sharpe]])/3</f>
        <v>322.33333333333331</v>
      </c>
    </row>
    <row r="310" spans="1:48" x14ac:dyDescent="0.3">
      <c r="A310" t="s">
        <v>190</v>
      </c>
      <c r="B310" t="s">
        <v>191</v>
      </c>
      <c r="C310" t="s">
        <v>10431</v>
      </c>
      <c r="D310" t="s">
        <v>32</v>
      </c>
      <c r="E310">
        <v>135670.68676606499</v>
      </c>
      <c r="F310">
        <v>262.35000000000002</v>
      </c>
      <c r="G310">
        <v>3.4416276001464499</v>
      </c>
      <c r="H310">
        <f>(Table2[[#This Row],[1Y Return vs Nifty]]-AVERAGE(Table2[1Y Return vs Nifty]))/_xlfn.STDEV.P(Table2[1Y Return vs Nifty])</f>
        <v>-0.50528445790499243</v>
      </c>
      <c r="I310">
        <v>-4.8694168517809002</v>
      </c>
      <c r="J310">
        <f>(Table2[[#This Row],[1M Return vs Nifty]]-AVERAGE(Table2[1M Return vs Nifty]))/_xlfn.STDEV.P(Table2[1M Return vs Nifty])</f>
        <v>-0.78175511080974724</v>
      </c>
      <c r="K310">
        <v>4.30952748787813</v>
      </c>
      <c r="L310">
        <f>(Table2[[#This Row],[6M Return vs Nifty]]-AVERAGE(Table2[6M Return vs Nifty]))/_xlfn.STDEV.P(Table2[6M Return vs Nifty])</f>
        <v>-0.18932437314065842</v>
      </c>
      <c r="M310">
        <v>-1.2438543063181799</v>
      </c>
      <c r="N310">
        <f>(Table2[[#This Row],[1W Return vs Nifty]]-AVERAGE(Table2[1W Return vs Nifty]))/_xlfn.STDEV.P(Table2[1W Return vs Nifty])</f>
        <v>-0.62220319445917227</v>
      </c>
      <c r="O310">
        <v>273.25</v>
      </c>
      <c r="P310">
        <v>270.87702827262598</v>
      </c>
      <c r="Q310">
        <v>245.39085139443401</v>
      </c>
      <c r="R310">
        <v>32.8151039421871</v>
      </c>
      <c r="S310" s="2">
        <f>(Table2[[#This Row],[Close Price]]-Table2[[#This Row],[20D EMA]])/Table2[[#This Row],[20D EMA]]</f>
        <v>-3.9890210430009065E-2</v>
      </c>
      <c r="T310" s="2">
        <f>(Table2[[#This Row],[Close Price]]-Table2[[#This Row],[50D EMA]])/Table2[[#This Row],[50D EMA]]</f>
        <v>-3.147933336024298E-2</v>
      </c>
      <c r="U310" s="2">
        <f>(Table2[[#This Row],[Close Price]]-Table2[[#This Row],[200D EMA]])/Table2[[#This Row],[200D EMA]]</f>
        <v>6.9110761502295698E-2</v>
      </c>
      <c r="V310">
        <v>0.76428340900688196</v>
      </c>
      <c r="W310">
        <v>261.10000000000002</v>
      </c>
      <c r="X310">
        <v>264.7</v>
      </c>
      <c r="Y310">
        <v>261.55</v>
      </c>
      <c r="Z310">
        <v>268</v>
      </c>
      <c r="AA310">
        <v>261.55</v>
      </c>
      <c r="AB310">
        <v>276.3</v>
      </c>
      <c r="AC310" s="2">
        <f>(Table2[[#This Row],[Close Price]]/Table2[[#This Row],[Day Low]])-1</f>
        <v>4.7874377633090326E-3</v>
      </c>
      <c r="AD310" s="2">
        <f>(Table2[[#This Row],[Day High]]/Table2[[#This Row],[Close Price]])-1</f>
        <v>8.9574995235370825E-3</v>
      </c>
      <c r="AE310" s="2">
        <f>(Table2[[#This Row],[Close Price]]/Table2[[#This Row],[Current Week Low]])-1</f>
        <v>3.0586885872683212E-3</v>
      </c>
      <c r="AF310" s="2">
        <f>(Table2[[#This Row],[Current Week High]]/Table2[[#This Row],[Close Price]])-1</f>
        <v>2.1536115875738338E-2</v>
      </c>
      <c r="AG310" s="2">
        <f>(Table2[[#This Row],[Close Price]]/Table2[[#This Row],[Current Month Low]])-1</f>
        <v>3.0586885872683212E-3</v>
      </c>
      <c r="AH310" s="2">
        <f>(Table2[[#This Row],[Current Month High]]/Table2[[#This Row],[Close Price]])-1</f>
        <v>5.3173241852487063E-2</v>
      </c>
      <c r="AI310">
        <v>14.236706689536801</v>
      </c>
      <c r="AJ310">
        <v>41.238223418573298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-0.09</v>
      </c>
      <c r="AM310" t="s">
        <v>10475</v>
      </c>
      <c r="AN310">
        <v>-8.01</v>
      </c>
      <c r="AO310" t="s">
        <v>10475</v>
      </c>
      <c r="AP310">
        <v>0.14848633131286701</v>
      </c>
      <c r="AQ310">
        <f>(Table2[[#This Row],[Sharpe Ratio]]-AVERAGE(Table2[Sharpe Ratio]))/_xlfn.STDEV.P(Table2[Sharpe Ratio])</f>
        <v>1.0598783281309327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-1.0386888081836376</v>
      </c>
      <c r="AS310">
        <f>_xlfn.RANK.AVG(Table2[[#This Row],[1Y Return vs Nifty Z-Score]],Table2[1Y Return vs Nifty Z-Score])</f>
        <v>489</v>
      </c>
      <c r="AT310">
        <f>_xlfn.RANK.AVG(Table2[[#This Row],[6M Return vs Nifty Z-Score]],Table2[6M Return vs Nifty Z-Score])</f>
        <v>374</v>
      </c>
      <c r="AU310">
        <f>_xlfn.RANK.AVG(Table2[[#This Row],[Sharpe Ratio Z-Score]],Table2[Sharpe Ratio Z-Score])</f>
        <v>107</v>
      </c>
      <c r="AV310">
        <f>(Table2[[#This Row],[Rank 1Y]]+Table2[[#This Row],[Rank 6M]]+Table2[[#This Row],[Rank Sharpe]])/3</f>
        <v>323.33333333333331</v>
      </c>
    </row>
    <row r="311" spans="1:48" x14ac:dyDescent="0.3">
      <c r="A311" t="s">
        <v>802</v>
      </c>
      <c r="B311" t="s">
        <v>803</v>
      </c>
      <c r="C311" t="s">
        <v>10436</v>
      </c>
      <c r="D311" t="s">
        <v>130</v>
      </c>
      <c r="E311">
        <v>19810.24789875</v>
      </c>
      <c r="F311">
        <v>712.5</v>
      </c>
      <c r="G311">
        <v>77.913883734778295</v>
      </c>
      <c r="H311">
        <f>(Table2[[#This Row],[1Y Return vs Nifty]]-AVERAGE(Table2[1Y Return vs Nifty]))/_xlfn.STDEV.P(Table2[1Y Return vs Nifty])</f>
        <v>0.34689678910413924</v>
      </c>
      <c r="I311">
        <v>10.741861093296199</v>
      </c>
      <c r="J311">
        <f>(Table2[[#This Row],[1M Return vs Nifty]]-AVERAGE(Table2[1M Return vs Nifty]))/_xlfn.STDEV.P(Table2[1M Return vs Nifty])</f>
        <v>0.53734341992295087</v>
      </c>
      <c r="K311">
        <v>2.2883143581706698E-2</v>
      </c>
      <c r="L311">
        <f>(Table2[[#This Row],[6M Return vs Nifty]]-AVERAGE(Table2[6M Return vs Nifty]))/_xlfn.STDEV.P(Table2[6M Return vs Nifty])</f>
        <v>-0.30994297666865761</v>
      </c>
      <c r="M311">
        <v>6.8063336886011703</v>
      </c>
      <c r="N311">
        <f>(Table2[[#This Row],[1W Return vs Nifty]]-AVERAGE(Table2[1W Return vs Nifty]))/_xlfn.STDEV.P(Table2[1W Return vs Nifty])</f>
        <v>0.85368664269331052</v>
      </c>
      <c r="O311">
        <v>679.8</v>
      </c>
      <c r="P311">
        <v>651.06021745324006</v>
      </c>
      <c r="Q311">
        <v>579.18499924551895</v>
      </c>
      <c r="R311">
        <v>62.422307175129099</v>
      </c>
      <c r="S311" s="2">
        <f>(Table2[[#This Row],[Close Price]]-Table2[[#This Row],[20D EMA]])/Table2[[#This Row],[20D EMA]]</f>
        <v>4.8102383053839431E-2</v>
      </c>
      <c r="T311" s="2">
        <f>(Table2[[#This Row],[Close Price]]-Table2[[#This Row],[50D EMA]])/Table2[[#This Row],[50D EMA]]</f>
        <v>9.4368817045978742E-2</v>
      </c>
      <c r="U311" s="2">
        <f>(Table2[[#This Row],[Close Price]]-Table2[[#This Row],[200D EMA]])/Table2[[#This Row],[200D EMA]]</f>
        <v>0.2301768880895485</v>
      </c>
      <c r="V311">
        <v>1.5789883566646401</v>
      </c>
      <c r="W311">
        <v>700.9</v>
      </c>
      <c r="X311">
        <v>721</v>
      </c>
      <c r="Y311">
        <v>708.1</v>
      </c>
      <c r="Z311">
        <v>725</v>
      </c>
      <c r="AA311">
        <v>665.7</v>
      </c>
      <c r="AB311">
        <v>745.3</v>
      </c>
      <c r="AC311" s="2">
        <f>(Table2[[#This Row],[Close Price]]/Table2[[#This Row],[Day Low]])-1</f>
        <v>1.6550149807390557E-2</v>
      </c>
      <c r="AD311" s="2">
        <f>(Table2[[#This Row],[Day High]]/Table2[[#This Row],[Close Price]])-1</f>
        <v>1.1929824561403457E-2</v>
      </c>
      <c r="AE311" s="2">
        <f>(Table2[[#This Row],[Close Price]]/Table2[[#This Row],[Current Week Low]])-1</f>
        <v>6.2138116085297401E-3</v>
      </c>
      <c r="AF311" s="2">
        <f>(Table2[[#This Row],[Current Week High]]/Table2[[#This Row],[Close Price]])-1</f>
        <v>1.7543859649122862E-2</v>
      </c>
      <c r="AG311" s="2">
        <f>(Table2[[#This Row],[Close Price]]/Table2[[#This Row],[Current Month Low]])-1</f>
        <v>7.0301937809824189E-2</v>
      </c>
      <c r="AH311" s="2">
        <f>(Table2[[#This Row],[Current Month High]]/Table2[[#This Row],[Close Price]])-1</f>
        <v>4.6035087719298096E-2</v>
      </c>
      <c r="AI311">
        <v>4.6035087719298096</v>
      </c>
      <c r="AJ311">
        <v>107.544421788523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0.06</v>
      </c>
      <c r="AM311" t="s">
        <v>10474</v>
      </c>
      <c r="AN311">
        <v>4.93</v>
      </c>
      <c r="AO311" t="s">
        <v>10474</v>
      </c>
      <c r="AP311">
        <v>4.2501857614752003E-2</v>
      </c>
      <c r="AQ311">
        <f>(Table2[[#This Row],[Sharpe Ratio]]-AVERAGE(Table2[Sharpe Ratio]))/_xlfn.STDEV.P(Table2[Sharpe Ratio])</f>
        <v>-0.13502178802583914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1.2929620870259038</v>
      </c>
      <c r="AS311">
        <f>_xlfn.RANK.AVG(Table2[[#This Row],[1Y Return vs Nifty Z-Score]],Table2[1Y Return vs Nifty Z-Score])</f>
        <v>173</v>
      </c>
      <c r="AT311">
        <f>_xlfn.RANK.AVG(Table2[[#This Row],[6M Return vs Nifty Z-Score]],Table2[6M Return vs Nifty Z-Score])</f>
        <v>426</v>
      </c>
      <c r="AU311">
        <f>_xlfn.RANK.AVG(Table2[[#This Row],[Sharpe Ratio Z-Score]],Table2[Sharpe Ratio Z-Score])</f>
        <v>377</v>
      </c>
      <c r="AV311">
        <f>(Table2[[#This Row],[Rank 1Y]]+Table2[[#This Row],[Rank 6M]]+Table2[[#This Row],[Rank Sharpe]])/3</f>
        <v>325.33333333333331</v>
      </c>
    </row>
    <row r="312" spans="1:48" x14ac:dyDescent="0.3">
      <c r="A312" t="s">
        <v>305</v>
      </c>
      <c r="B312" t="s">
        <v>306</v>
      </c>
      <c r="C312" t="s">
        <v>10435</v>
      </c>
      <c r="D312" t="s">
        <v>307</v>
      </c>
      <c r="E312">
        <v>83734.568117300005</v>
      </c>
      <c r="F312">
        <v>4329.25</v>
      </c>
      <c r="G312">
        <v>8.8654084266201103</v>
      </c>
      <c r="H312">
        <f>(Table2[[#This Row],[1Y Return vs Nifty]]-AVERAGE(Table2[1Y Return vs Nifty]))/_xlfn.STDEV.P(Table2[1Y Return vs Nifty])</f>
        <v>-0.4432204820284894</v>
      </c>
      <c r="I312">
        <v>2.9354570220676202</v>
      </c>
      <c r="J312">
        <f>(Table2[[#This Row],[1M Return vs Nifty]]-AVERAGE(Table2[1M Return vs Nifty]))/_xlfn.STDEV.P(Table2[1M Return vs Nifty])</f>
        <v>-0.12227049361387045</v>
      </c>
      <c r="K312">
        <v>1.73035988559834</v>
      </c>
      <c r="L312">
        <f>(Table2[[#This Row],[6M Return vs Nifty]]-AVERAGE(Table2[6M Return vs Nifty]))/_xlfn.STDEV.P(Table2[6M Return vs Nifty])</f>
        <v>-0.26189759579804389</v>
      </c>
      <c r="M312">
        <v>-1.2900630404940301</v>
      </c>
      <c r="N312">
        <f>(Table2[[#This Row],[1W Return vs Nifty]]-AVERAGE(Table2[1W Return vs Nifty]))/_xlfn.STDEV.P(Table2[1W Return vs Nifty])</f>
        <v>-0.63067492222513988</v>
      </c>
      <c r="O312">
        <v>4170.3</v>
      </c>
      <c r="P312">
        <v>4004.7138077397299</v>
      </c>
      <c r="Q312">
        <v>3622.7393328695698</v>
      </c>
      <c r="R312">
        <v>59.617929690931902</v>
      </c>
      <c r="S312" s="2">
        <f>(Table2[[#This Row],[Close Price]]-Table2[[#This Row],[20D EMA]])/Table2[[#This Row],[20D EMA]]</f>
        <v>3.811476392585661E-2</v>
      </c>
      <c r="T312" s="2">
        <f>(Table2[[#This Row],[Close Price]]-Table2[[#This Row],[50D EMA]])/Table2[[#This Row],[50D EMA]]</f>
        <v>8.103854803133588E-2</v>
      </c>
      <c r="U312" s="2">
        <f>(Table2[[#This Row],[Close Price]]-Table2[[#This Row],[200D EMA]])/Table2[[#This Row],[200D EMA]]</f>
        <v>0.19502111585014412</v>
      </c>
      <c r="V312">
        <v>1.0065083787537601</v>
      </c>
      <c r="W312">
        <v>4295.8999999999996</v>
      </c>
      <c r="X312">
        <v>4540.05</v>
      </c>
      <c r="Y312">
        <v>4171.1000000000004</v>
      </c>
      <c r="Z312">
        <v>4405</v>
      </c>
      <c r="AA312">
        <v>4087.15</v>
      </c>
      <c r="AB312">
        <v>4424.8999999999996</v>
      </c>
      <c r="AC312" s="2">
        <f>(Table2[[#This Row],[Close Price]]/Table2[[#This Row],[Day Low]])-1</f>
        <v>7.76321608976005E-3</v>
      </c>
      <c r="AD312" s="2">
        <f>(Table2[[#This Row],[Day High]]/Table2[[#This Row],[Close Price]])-1</f>
        <v>4.8692036726915688E-2</v>
      </c>
      <c r="AE312" s="2">
        <f>(Table2[[#This Row],[Close Price]]/Table2[[#This Row],[Current Week Low]])-1</f>
        <v>3.7915657740164477E-2</v>
      </c>
      <c r="AF312" s="2">
        <f>(Table2[[#This Row],[Current Week High]]/Table2[[#This Row],[Close Price]])-1</f>
        <v>1.7497257030663516E-2</v>
      </c>
      <c r="AG312" s="2">
        <f>(Table2[[#This Row],[Close Price]]/Table2[[#This Row],[Current Month Low]])-1</f>
        <v>5.9234429859437387E-2</v>
      </c>
      <c r="AH312" s="2">
        <f>(Table2[[#This Row],[Current Month High]]/Table2[[#This Row],[Close Price]])-1</f>
        <v>2.2093896171392124E-2</v>
      </c>
      <c r="AI312">
        <v>2.2093896171392098</v>
      </c>
      <c r="AJ312">
        <v>56.970630891950599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10474</v>
      </c>
      <c r="AN312">
        <v>2.75</v>
      </c>
      <c r="AO312" t="s">
        <v>10474</v>
      </c>
      <c r="AP312">
        <v>0.14496350029680199</v>
      </c>
      <c r="AQ312">
        <f>(Table2[[#This Row],[Sharpe Ratio]]-AVERAGE(Table2[Sharpe Ratio]))/_xlfn.STDEV.P(Table2[Sharpe Ratio])</f>
        <v>1.0201608955352219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-0.43790259813032167</v>
      </c>
      <c r="AS312">
        <f>_xlfn.RANK.AVG(Table2[[#This Row],[1Y Return vs Nifty Z-Score]],Table2[1Y Return vs Nifty Z-Score])</f>
        <v>458</v>
      </c>
      <c r="AT312">
        <f>_xlfn.RANK.AVG(Table2[[#This Row],[6M Return vs Nifty Z-Score]],Table2[6M Return vs Nifty Z-Score])</f>
        <v>403</v>
      </c>
      <c r="AU312">
        <f>_xlfn.RANK.AVG(Table2[[#This Row],[Sharpe Ratio Z-Score]],Table2[Sharpe Ratio Z-Score])</f>
        <v>117</v>
      </c>
      <c r="AV312">
        <f>(Table2[[#This Row],[Rank 1Y]]+Table2[[#This Row],[Rank 6M]]+Table2[[#This Row],[Rank Sharpe]])/3</f>
        <v>326</v>
      </c>
    </row>
    <row r="313" spans="1:48" x14ac:dyDescent="0.3">
      <c r="A313" t="s">
        <v>932</v>
      </c>
      <c r="B313" t="s">
        <v>933</v>
      </c>
      <c r="C313" t="s">
        <v>10433</v>
      </c>
      <c r="D313" t="s">
        <v>934</v>
      </c>
      <c r="E313">
        <v>15695.201264879999</v>
      </c>
      <c r="F313">
        <v>816.35</v>
      </c>
      <c r="G313">
        <v>51.439510738454402</v>
      </c>
      <c r="H313">
        <f>(Table2[[#This Row],[1Y Return vs Nifty]]-AVERAGE(Table2[1Y Return vs Nifty]))/_xlfn.STDEV.P(Table2[1Y Return vs Nifty])</f>
        <v>4.3952238142688678E-2</v>
      </c>
      <c r="I313">
        <v>33.056861059857503</v>
      </c>
      <c r="J313">
        <f>(Table2[[#This Row],[1M Return vs Nifty]]-AVERAGE(Table2[1M Return vs Nifty]))/_xlfn.STDEV.P(Table2[1M Return vs Nifty])</f>
        <v>2.4228830773904901</v>
      </c>
      <c r="K313">
        <v>34.429400092793102</v>
      </c>
      <c r="L313">
        <f>(Table2[[#This Row],[6M Return vs Nifty]]-AVERAGE(Table2[6M Return vs Nifty]))/_xlfn.STDEV.P(Table2[6M Return vs Nifty])</f>
        <v>0.65819566357056991</v>
      </c>
      <c r="M313">
        <v>15.5774376861776</v>
      </c>
      <c r="N313">
        <f>(Table2[[#This Row],[1W Return vs Nifty]]-AVERAGE(Table2[1W Return vs Nifty]))/_xlfn.STDEV.P(Table2[1W Return vs Nifty])</f>
        <v>2.461746387235991</v>
      </c>
      <c r="O313">
        <v>696.13</v>
      </c>
      <c r="P313">
        <v>624.26041534392402</v>
      </c>
      <c r="Q313">
        <v>547.57393475819902</v>
      </c>
      <c r="R313">
        <v>83.176703977809694</v>
      </c>
      <c r="S313" s="2">
        <f>(Table2[[#This Row],[Close Price]]-Table2[[#This Row],[20D EMA]])/Table2[[#This Row],[20D EMA]]</f>
        <v>0.17269762831655011</v>
      </c>
      <c r="T313" s="2">
        <f>(Table2[[#This Row],[Close Price]]-Table2[[#This Row],[50D EMA]])/Table2[[#This Row],[50D EMA]]</f>
        <v>0.30770745659124971</v>
      </c>
      <c r="U313" s="2">
        <f>(Table2[[#This Row],[Close Price]]-Table2[[#This Row],[200D EMA]])/Table2[[#This Row],[200D EMA]]</f>
        <v>0.49084890309924767</v>
      </c>
      <c r="V313">
        <v>2.8345475181543098</v>
      </c>
      <c r="W313">
        <v>801</v>
      </c>
      <c r="X313">
        <v>830.05</v>
      </c>
      <c r="Y313">
        <v>781.1</v>
      </c>
      <c r="Z313">
        <v>824.9</v>
      </c>
      <c r="AA313">
        <v>675</v>
      </c>
      <c r="AB313">
        <v>841.95</v>
      </c>
      <c r="AC313" s="2">
        <f>(Table2[[#This Row],[Close Price]]/Table2[[#This Row],[Day Low]])-1</f>
        <v>1.9163545568039897E-2</v>
      </c>
      <c r="AD313" s="2">
        <f>(Table2[[#This Row],[Day High]]/Table2[[#This Row],[Close Price]])-1</f>
        <v>1.6782017516996373E-2</v>
      </c>
      <c r="AE313" s="2">
        <f>(Table2[[#This Row],[Close Price]]/Table2[[#This Row],[Current Week Low]])-1</f>
        <v>4.5128664703623089E-2</v>
      </c>
      <c r="AF313" s="2">
        <f>(Table2[[#This Row],[Current Week High]]/Table2[[#This Row],[Close Price]])-1</f>
        <v>1.047344888834445E-2</v>
      </c>
      <c r="AG313" s="2">
        <f>(Table2[[#This Row],[Close Price]]/Table2[[#This Row],[Current Month Low]])-1</f>
        <v>0.20940740740740749</v>
      </c>
      <c r="AH313" s="2">
        <f>(Table2[[#This Row],[Current Month High]]/Table2[[#This Row],[Close Price]])-1</f>
        <v>3.1359098425920218E-2</v>
      </c>
      <c r="AI313">
        <v>3.13590984259202</v>
      </c>
      <c r="AJ313">
        <v>82.894589447742703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0.34</v>
      </c>
      <c r="AM313" t="s">
        <v>10474</v>
      </c>
      <c r="AN313">
        <v>29.8</v>
      </c>
      <c r="AO313" t="s">
        <v>10474</v>
      </c>
      <c r="AP313">
        <v>-3.0579863692349E-2</v>
      </c>
      <c r="AQ313">
        <f>(Table2[[#This Row],[Sharpe Ratio]]-AVERAGE(Table2[Sharpe Ratio]))/_xlfn.STDEV.P(Table2[Sharpe Ratio])</f>
        <v>-0.95896660023982805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4.6278107660999117</v>
      </c>
      <c r="AS313">
        <f>_xlfn.RANK.AVG(Table2[[#This Row],[1Y Return vs Nifty Z-Score]],Table2[1Y Return vs Nifty Z-Score])</f>
        <v>257</v>
      </c>
      <c r="AT313">
        <f>_xlfn.RANK.AVG(Table2[[#This Row],[6M Return vs Nifty Z-Score]],Table2[6M Return vs Nifty Z-Score])</f>
        <v>129</v>
      </c>
      <c r="AU313">
        <f>_xlfn.RANK.AVG(Table2[[#This Row],[Sharpe Ratio Z-Score]],Table2[Sharpe Ratio Z-Score])</f>
        <v>593</v>
      </c>
      <c r="AV313">
        <f>(Table2[[#This Row],[Rank 1Y]]+Table2[[#This Row],[Rank 6M]]+Table2[[#This Row],[Rank Sharpe]])/3</f>
        <v>326.33333333333331</v>
      </c>
    </row>
    <row r="314" spans="1:48" x14ac:dyDescent="0.3">
      <c r="A314" t="s">
        <v>274</v>
      </c>
      <c r="B314" t="s">
        <v>275</v>
      </c>
      <c r="C314" t="s">
        <v>10437</v>
      </c>
      <c r="D314" t="s">
        <v>65</v>
      </c>
      <c r="E314">
        <v>97565.359215999997</v>
      </c>
      <c r="F314">
        <v>2882.75</v>
      </c>
      <c r="G314">
        <v>25.351872647706401</v>
      </c>
      <c r="H314">
        <f>(Table2[[#This Row],[1Y Return vs Nifty]]-AVERAGE(Table2[1Y Return vs Nifty]))/_xlfn.STDEV.P(Table2[1Y Return vs Nifty])</f>
        <v>-0.25456693011651338</v>
      </c>
      <c r="I314">
        <v>-3.2190086841009302</v>
      </c>
      <c r="J314">
        <f>(Table2[[#This Row],[1M Return vs Nifty]]-AVERAGE(Table2[1M Return vs Nifty]))/_xlfn.STDEV.P(Table2[1M Return vs Nifty])</f>
        <v>-0.64230137763331563</v>
      </c>
      <c r="K314">
        <v>10.911293663680899</v>
      </c>
      <c r="L314">
        <f>(Table2[[#This Row],[6M Return vs Nifty]]-AVERAGE(Table2[6M Return vs Nifty]))/_xlfn.STDEV.P(Table2[6M Return vs Nifty])</f>
        <v>-3.5623287566362511E-3</v>
      </c>
      <c r="M314">
        <v>2.5357617532838401</v>
      </c>
      <c r="N314">
        <f>(Table2[[#This Row],[1W Return vs Nifty]]-AVERAGE(Table2[1W Return vs Nifty]))/_xlfn.STDEV.P(Table2[1W Return vs Nifty])</f>
        <v>7.073676349280586E-2</v>
      </c>
      <c r="O314">
        <v>2824.61</v>
      </c>
      <c r="P314">
        <v>2755.6534101439502</v>
      </c>
      <c r="Q314">
        <v>2455.01210918783</v>
      </c>
      <c r="R314">
        <v>66.397543880235006</v>
      </c>
      <c r="S314" s="2">
        <f>(Table2[[#This Row],[Close Price]]-Table2[[#This Row],[20D EMA]])/Table2[[#This Row],[20D EMA]]</f>
        <v>2.0583372571788626E-2</v>
      </c>
      <c r="T314" s="2">
        <f>(Table2[[#This Row],[Close Price]]-Table2[[#This Row],[50D EMA]])/Table2[[#This Row],[50D EMA]]</f>
        <v>4.6122124570597049E-2</v>
      </c>
      <c r="U314" s="2">
        <f>(Table2[[#This Row],[Close Price]]-Table2[[#This Row],[200D EMA]])/Table2[[#This Row],[200D EMA]]</f>
        <v>0.17423046070174977</v>
      </c>
      <c r="V314">
        <v>0.94818516214627002</v>
      </c>
      <c r="W314">
        <v>2878.15</v>
      </c>
      <c r="X314">
        <v>2913.1</v>
      </c>
      <c r="Y314">
        <v>2846.65</v>
      </c>
      <c r="Z314">
        <v>2919.5</v>
      </c>
      <c r="AA314">
        <v>2757.9</v>
      </c>
      <c r="AB314">
        <v>2925</v>
      </c>
      <c r="AC314" s="2">
        <f>(Table2[[#This Row],[Close Price]]/Table2[[#This Row],[Day Low]])-1</f>
        <v>1.5982488751453694E-3</v>
      </c>
      <c r="AD314" s="2">
        <f>(Table2[[#This Row],[Day High]]/Table2[[#This Row],[Close Price]])-1</f>
        <v>1.0528141531523705E-2</v>
      </c>
      <c r="AE314" s="2">
        <f>(Table2[[#This Row],[Close Price]]/Table2[[#This Row],[Current Week Low]])-1</f>
        <v>1.2681573077125696E-2</v>
      </c>
      <c r="AF314" s="2">
        <f>(Table2[[#This Row],[Current Week High]]/Table2[[#This Row],[Close Price]])-1</f>
        <v>1.2748243864365572E-2</v>
      </c>
      <c r="AG314" s="2">
        <f>(Table2[[#This Row],[Close Price]]/Table2[[#This Row],[Current Month Low]])-1</f>
        <v>4.5269951774901118E-2</v>
      </c>
      <c r="AH314" s="2">
        <f>(Table2[[#This Row],[Current Month High]]/Table2[[#This Row],[Close Price]])-1</f>
        <v>1.4656144306651742E-2</v>
      </c>
      <c r="AI314">
        <v>3.3735148729511599</v>
      </c>
      <c r="AJ314">
        <v>62.678818317767501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10474</v>
      </c>
      <c r="AN314">
        <v>0.86</v>
      </c>
      <c r="AO314" t="s">
        <v>10474</v>
      </c>
      <c r="AP314">
        <v>6.1238007543010002E-2</v>
      </c>
      <c r="AQ314">
        <f>(Table2[[#This Row],[Sharpe Ratio]]-AVERAGE(Table2[Sharpe Ratio]))/_xlfn.STDEV.P(Table2[Sharpe Ratio])</f>
        <v>7.6215074737431415E-2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-0.75347879827622788</v>
      </c>
      <c r="AS314">
        <f>_xlfn.RANK.AVG(Table2[[#This Row],[1Y Return vs Nifty Z-Score]],Table2[1Y Return vs Nifty Z-Score])</f>
        <v>360</v>
      </c>
      <c r="AT314">
        <f>_xlfn.RANK.AVG(Table2[[#This Row],[6M Return vs Nifty Z-Score]],Table2[6M Return vs Nifty Z-Score])</f>
        <v>307</v>
      </c>
      <c r="AU314">
        <f>_xlfn.RANK.AVG(Table2[[#This Row],[Sharpe Ratio Z-Score]],Table2[Sharpe Ratio Z-Score])</f>
        <v>312</v>
      </c>
      <c r="AV314">
        <f>(Table2[[#This Row],[Rank 1Y]]+Table2[[#This Row],[Rank 6M]]+Table2[[#This Row],[Rank Sharpe]])/3</f>
        <v>326.33333333333331</v>
      </c>
    </row>
    <row r="315" spans="1:48" x14ac:dyDescent="0.3">
      <c r="A315" t="s">
        <v>245</v>
      </c>
      <c r="B315" t="s">
        <v>246</v>
      </c>
      <c r="C315" t="s">
        <v>10431</v>
      </c>
      <c r="D315" t="s">
        <v>247</v>
      </c>
      <c r="E315">
        <v>110237.89105765001</v>
      </c>
      <c r="F315">
        <v>9905.15</v>
      </c>
      <c r="G315">
        <v>12.225509078062</v>
      </c>
      <c r="H315">
        <f>(Table2[[#This Row],[1Y Return vs Nifty]]-AVERAGE(Table2[1Y Return vs Nifty]))/_xlfn.STDEV.P(Table2[1Y Return vs Nifty])</f>
        <v>-0.40477106593928935</v>
      </c>
      <c r="I315">
        <v>10.35328554674</v>
      </c>
      <c r="J315">
        <f>(Table2[[#This Row],[1M Return vs Nifty]]-AVERAGE(Table2[1M Return vs Nifty]))/_xlfn.STDEV.P(Table2[1M Return vs Nifty])</f>
        <v>0.50451014167729824</v>
      </c>
      <c r="K315">
        <v>10.010283894193901</v>
      </c>
      <c r="L315">
        <f>(Table2[[#This Row],[6M Return vs Nifty]]-AVERAGE(Table2[6M Return vs Nifty]))/_xlfn.STDEV.P(Table2[6M Return vs Nifty])</f>
        <v>-2.8915152884723305E-2</v>
      </c>
      <c r="M315">
        <v>12.542435060225399</v>
      </c>
      <c r="N315">
        <f>(Table2[[#This Row],[1W Return vs Nifty]]-AVERAGE(Table2[1W Return vs Nifty]))/_xlfn.STDEV.P(Table2[1W Return vs Nifty])</f>
        <v>1.9053209305633081</v>
      </c>
      <c r="O315">
        <v>8855.99</v>
      </c>
      <c r="P315">
        <v>8521.5162929558101</v>
      </c>
      <c r="Q315">
        <v>8015.7308788678401</v>
      </c>
      <c r="R315">
        <v>79.911824695217504</v>
      </c>
      <c r="S315" s="2">
        <f>(Table2[[#This Row],[Close Price]]-Table2[[#This Row],[20D EMA]])/Table2[[#This Row],[20D EMA]]</f>
        <v>0.11846896846089482</v>
      </c>
      <c r="T315" s="2">
        <f>(Table2[[#This Row],[Close Price]]-Table2[[#This Row],[50D EMA]])/Table2[[#This Row],[50D EMA]]</f>
        <v>0.16236942575442245</v>
      </c>
      <c r="U315" s="2">
        <f>(Table2[[#This Row],[Close Price]]-Table2[[#This Row],[200D EMA]])/Table2[[#This Row],[200D EMA]]</f>
        <v>0.23571389180658536</v>
      </c>
      <c r="V315">
        <v>2.81469808784763</v>
      </c>
      <c r="W315">
        <v>9722</v>
      </c>
      <c r="X315">
        <v>9879</v>
      </c>
      <c r="Y315">
        <v>9634.25</v>
      </c>
      <c r="Z315">
        <v>9935</v>
      </c>
      <c r="AA315">
        <v>8498.0499999999993</v>
      </c>
      <c r="AB315">
        <v>9980</v>
      </c>
      <c r="AC315" s="2">
        <f>(Table2[[#This Row],[Close Price]]/Table2[[#This Row],[Day Low]])-1</f>
        <v>1.8838716313515746E-2</v>
      </c>
      <c r="AD315" s="2">
        <f>(Table2[[#This Row],[Day High]]/Table2[[#This Row],[Close Price]])-1</f>
        <v>-2.6400407868634179E-3</v>
      </c>
      <c r="AE315" s="2">
        <f>(Table2[[#This Row],[Close Price]]/Table2[[#This Row],[Current Week Low]])-1</f>
        <v>2.8118431637127905E-2</v>
      </c>
      <c r="AF315" s="2">
        <f>(Table2[[#This Row],[Current Week High]]/Table2[[#This Row],[Close Price]])-1</f>
        <v>3.013583842748524E-3</v>
      </c>
      <c r="AG315" s="2">
        <f>(Table2[[#This Row],[Close Price]]/Table2[[#This Row],[Current Month Low]])-1</f>
        <v>0.16557916227840508</v>
      </c>
      <c r="AH315" s="2">
        <f>(Table2[[#This Row],[Current Month High]]/Table2[[#This Row],[Close Price]])-1</f>
        <v>7.5566750629723067E-3</v>
      </c>
      <c r="AI315">
        <v>0.75566750629723001</v>
      </c>
      <c r="AJ315">
        <v>49.446280118891302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0.11</v>
      </c>
      <c r="AM315" t="s">
        <v>10474</v>
      </c>
      <c r="AN315">
        <v>20.13</v>
      </c>
      <c r="AO315" t="s">
        <v>10474</v>
      </c>
      <c r="AP315">
        <v>9.7507941302783993E-2</v>
      </c>
      <c r="AQ315">
        <f>(Table2[[#This Row],[Sharpe Ratio]]-AVERAGE(Table2[Sharpe Ratio]))/_xlfn.STDEV.P(Table2[Sharpe Ratio])</f>
        <v>0.48513297139084638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2.4612778248074401</v>
      </c>
      <c r="AS315">
        <f>_xlfn.RANK.AVG(Table2[[#This Row],[1Y Return vs Nifty Z-Score]],Table2[1Y Return vs Nifty Z-Score])</f>
        <v>439</v>
      </c>
      <c r="AT315">
        <f>_xlfn.RANK.AVG(Table2[[#This Row],[6M Return vs Nifty Z-Score]],Table2[6M Return vs Nifty Z-Score])</f>
        <v>317</v>
      </c>
      <c r="AU315">
        <f>_xlfn.RANK.AVG(Table2[[#This Row],[Sharpe Ratio Z-Score]],Table2[Sharpe Ratio Z-Score])</f>
        <v>223</v>
      </c>
      <c r="AV315">
        <f>(Table2[[#This Row],[Rank 1Y]]+Table2[[#This Row],[Rank 6M]]+Table2[[#This Row],[Rank Sharpe]])/3</f>
        <v>326.33333333333331</v>
      </c>
    </row>
    <row r="316" spans="1:48" x14ac:dyDescent="0.3">
      <c r="A316" t="s">
        <v>577</v>
      </c>
      <c r="B316" t="s">
        <v>578</v>
      </c>
      <c r="C316" t="s">
        <v>10442</v>
      </c>
      <c r="D316" t="s">
        <v>143</v>
      </c>
      <c r="E316">
        <v>32709.010348100001</v>
      </c>
      <c r="F316">
        <v>322.25</v>
      </c>
      <c r="G316">
        <v>24.337387818723101</v>
      </c>
      <c r="H316">
        <f>(Table2[[#This Row],[1Y Return vs Nifty]]-AVERAGE(Table2[1Y Return vs Nifty]))/_xlfn.STDEV.P(Table2[1Y Return vs Nifty])</f>
        <v>-0.26617561490070918</v>
      </c>
      <c r="I316">
        <v>-4.2704945859138803</v>
      </c>
      <c r="J316">
        <f>(Table2[[#This Row],[1M Return vs Nifty]]-AVERAGE(Table2[1M Return vs Nifty]))/_xlfn.STDEV.P(Table2[1M Return vs Nifty])</f>
        <v>-0.73114826851869597</v>
      </c>
      <c r="K316">
        <v>26.523761457845598</v>
      </c>
      <c r="L316">
        <f>(Table2[[#This Row],[6M Return vs Nifty]]-AVERAGE(Table2[6M Return vs Nifty]))/_xlfn.STDEV.P(Table2[6M Return vs Nifty])</f>
        <v>0.43574495024905757</v>
      </c>
      <c r="M316">
        <v>3.4022931764557298</v>
      </c>
      <c r="N316">
        <f>(Table2[[#This Row],[1W Return vs Nifty]]-AVERAGE(Table2[1W Return vs Nifty]))/_xlfn.STDEV.P(Table2[1W Return vs Nifty])</f>
        <v>0.2296032299454917</v>
      </c>
      <c r="O316">
        <v>318.72000000000003</v>
      </c>
      <c r="P316">
        <v>297.48036262820898</v>
      </c>
      <c r="Q316">
        <v>256.30577567327703</v>
      </c>
      <c r="R316">
        <v>49.848516482847202</v>
      </c>
      <c r="S316" s="2">
        <f>(Table2[[#This Row],[Close Price]]-Table2[[#This Row],[20D EMA]])/Table2[[#This Row],[20D EMA]]</f>
        <v>1.1075552208835255E-2</v>
      </c>
      <c r="T316" s="2">
        <f>(Table2[[#This Row],[Close Price]]-Table2[[#This Row],[50D EMA]])/Table2[[#This Row],[50D EMA]]</f>
        <v>8.3264781422725767E-2</v>
      </c>
      <c r="U316" s="2">
        <f>(Table2[[#This Row],[Close Price]]-Table2[[#This Row],[200D EMA]])/Table2[[#This Row],[200D EMA]]</f>
        <v>0.25728731298971841</v>
      </c>
      <c r="V316">
        <v>0.68364614369722998</v>
      </c>
      <c r="W316">
        <v>322</v>
      </c>
      <c r="X316">
        <v>327</v>
      </c>
      <c r="Y316">
        <v>321.3</v>
      </c>
      <c r="Z316">
        <v>329.65</v>
      </c>
      <c r="AA316">
        <v>313.5</v>
      </c>
      <c r="AB316">
        <v>339.4</v>
      </c>
      <c r="AC316" s="2">
        <f>(Table2[[#This Row],[Close Price]]/Table2[[#This Row],[Day Low]])-1</f>
        <v>7.763975155279379E-4</v>
      </c>
      <c r="AD316" s="2">
        <f>(Table2[[#This Row],[Day High]]/Table2[[#This Row],[Close Price]])-1</f>
        <v>1.4740108611326574E-2</v>
      </c>
      <c r="AE316" s="2">
        <f>(Table2[[#This Row],[Close Price]]/Table2[[#This Row],[Current Week Low]])-1</f>
        <v>2.9567382508559614E-3</v>
      </c>
      <c r="AF316" s="2">
        <f>(Table2[[#This Row],[Current Week High]]/Table2[[#This Row],[Close Price]])-1</f>
        <v>2.2963537626066621E-2</v>
      </c>
      <c r="AG316" s="2">
        <f>(Table2[[#This Row],[Close Price]]/Table2[[#This Row],[Current Month Low]])-1</f>
        <v>2.7910685805422553E-2</v>
      </c>
      <c r="AH316" s="2">
        <f>(Table2[[#This Row],[Current Month High]]/Table2[[#This Row],[Close Price]])-1</f>
        <v>5.3219550038789754E-2</v>
      </c>
      <c r="AI316">
        <v>5.32195500387897</v>
      </c>
      <c r="AJ316">
        <v>67.012179321067606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0.26</v>
      </c>
      <c r="AM316" t="s">
        <v>10474</v>
      </c>
      <c r="AN316">
        <v>1.64</v>
      </c>
      <c r="AO316" t="s">
        <v>10474</v>
      </c>
      <c r="AP316">
        <v>1.6803116055269001E-2</v>
      </c>
      <c r="AQ316">
        <f>(Table2[[#This Row],[Sharpe Ratio]]-AVERAGE(Table2[Sharpe Ratio]))/_xlfn.STDEV.P(Table2[Sharpe Ratio])</f>
        <v>-0.42475695585783496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-0.75673265908269061</v>
      </c>
      <c r="AS316">
        <f>_xlfn.RANK.AVG(Table2[[#This Row],[1Y Return vs Nifty Z-Score]],Table2[1Y Return vs Nifty Z-Score])</f>
        <v>366</v>
      </c>
      <c r="AT316">
        <f>_xlfn.RANK.AVG(Table2[[#This Row],[6M Return vs Nifty Z-Score]],Table2[6M Return vs Nifty Z-Score])</f>
        <v>168</v>
      </c>
      <c r="AU316">
        <f>_xlfn.RANK.AVG(Table2[[#This Row],[Sharpe Ratio Z-Score]],Table2[Sharpe Ratio Z-Score])</f>
        <v>448</v>
      </c>
      <c r="AV316">
        <f>(Table2[[#This Row],[Rank 1Y]]+Table2[[#This Row],[Rank 6M]]+Table2[[#This Row],[Rank Sharpe]])/3</f>
        <v>327.33333333333331</v>
      </c>
    </row>
    <row r="317" spans="1:48" x14ac:dyDescent="0.3">
      <c r="A317" t="s">
        <v>955</v>
      </c>
      <c r="B317" t="s">
        <v>956</v>
      </c>
      <c r="C317" t="s">
        <v>629</v>
      </c>
      <c r="D317" t="s">
        <v>629</v>
      </c>
      <c r="E317">
        <v>14934.432546</v>
      </c>
      <c r="F317">
        <v>516.45000000000005</v>
      </c>
      <c r="G317">
        <v>22.239800813866101</v>
      </c>
      <c r="H317">
        <f>(Table2[[#This Row],[1Y Return vs Nifty]]-AVERAGE(Table2[1Y Return vs Nifty]))/_xlfn.STDEV.P(Table2[1Y Return vs Nifty])</f>
        <v>-0.29017816836542065</v>
      </c>
      <c r="I317">
        <v>7.5968097932756598</v>
      </c>
      <c r="J317">
        <f>(Table2[[#This Row],[1M Return vs Nifty]]-AVERAGE(Table2[1M Return vs Nifty]))/_xlfn.STDEV.P(Table2[1M Return vs Nifty])</f>
        <v>0.27159755571301308</v>
      </c>
      <c r="K317">
        <v>23.473499773842299</v>
      </c>
      <c r="L317">
        <f>(Table2[[#This Row],[6M Return vs Nifty]]-AVERAGE(Table2[6M Return vs Nifty]))/_xlfn.STDEV.P(Table2[6M Return vs Nifty])</f>
        <v>0.34991597187603873</v>
      </c>
      <c r="M317">
        <v>10.4477578803761</v>
      </c>
      <c r="N317">
        <f>(Table2[[#This Row],[1W Return vs Nifty]]-AVERAGE(Table2[1W Return vs Nifty]))/_xlfn.STDEV.P(Table2[1W Return vs Nifty])</f>
        <v>1.5212910465648319</v>
      </c>
      <c r="O317">
        <v>485.78</v>
      </c>
      <c r="P317">
        <v>468.61108295572598</v>
      </c>
      <c r="Q317">
        <v>426.52138201790302</v>
      </c>
      <c r="R317">
        <v>65.391299837223301</v>
      </c>
      <c r="S317" s="2">
        <f>(Table2[[#This Row],[Close Price]]-Table2[[#This Row],[20D EMA]])/Table2[[#This Row],[20D EMA]]</f>
        <v>6.3135575775042349E-2</v>
      </c>
      <c r="T317" s="2">
        <f>(Table2[[#This Row],[Close Price]]-Table2[[#This Row],[50D EMA]])/Table2[[#This Row],[50D EMA]]</f>
        <v>0.10208661037748835</v>
      </c>
      <c r="U317" s="2">
        <f>(Table2[[#This Row],[Close Price]]-Table2[[#This Row],[200D EMA]])/Table2[[#This Row],[200D EMA]]</f>
        <v>0.21084199239118642</v>
      </c>
      <c r="V317">
        <v>1.7204432649444901</v>
      </c>
      <c r="W317">
        <v>511.1</v>
      </c>
      <c r="X317">
        <v>525.15</v>
      </c>
      <c r="Y317">
        <v>514.04999999999995</v>
      </c>
      <c r="Z317">
        <v>541.95000000000005</v>
      </c>
      <c r="AA317">
        <v>477.8</v>
      </c>
      <c r="AB317">
        <v>553.95000000000005</v>
      </c>
      <c r="AC317" s="2">
        <f>(Table2[[#This Row],[Close Price]]/Table2[[#This Row],[Day Low]])-1</f>
        <v>1.046761886127956E-2</v>
      </c>
      <c r="AD317" s="2">
        <f>(Table2[[#This Row],[Day High]]/Table2[[#This Row],[Close Price]])-1</f>
        <v>1.6845774034272232E-2</v>
      </c>
      <c r="AE317" s="2">
        <f>(Table2[[#This Row],[Close Price]]/Table2[[#This Row],[Current Week Low]])-1</f>
        <v>4.6688065363293951E-3</v>
      </c>
      <c r="AF317" s="2">
        <f>(Table2[[#This Row],[Current Week High]]/Table2[[#This Row],[Close Price]])-1</f>
        <v>4.937554458321225E-2</v>
      </c>
      <c r="AG317" s="2">
        <f>(Table2[[#This Row],[Close Price]]/Table2[[#This Row],[Current Month Low]])-1</f>
        <v>8.0891586437840113E-2</v>
      </c>
      <c r="AH317" s="2">
        <f>(Table2[[#This Row],[Current Month High]]/Table2[[#This Row],[Close Price]])-1</f>
        <v>7.2611094975312263E-2</v>
      </c>
      <c r="AI317">
        <v>7.26110949753122</v>
      </c>
      <c r="AJ317">
        <v>54.440789473684198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10475</v>
      </c>
      <c r="AN317">
        <v>8.02</v>
      </c>
      <c r="AO317" t="s">
        <v>10474</v>
      </c>
      <c r="AP317">
        <v>3.1810707321941002E-2</v>
      </c>
      <c r="AQ317">
        <f>(Table2[[#This Row],[Sharpe Ratio]]-AVERAGE(Table2[Sharpe Ratio]))/_xlfn.STDEV.P(Table2[Sharpe Ratio])</f>
        <v>-0.25555695965028985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1.5970694461381731</v>
      </c>
      <c r="AS317">
        <f>_xlfn.RANK.AVG(Table2[[#This Row],[1Y Return vs Nifty Z-Score]],Table2[1Y Return vs Nifty Z-Score])</f>
        <v>384</v>
      </c>
      <c r="AT317">
        <f>_xlfn.RANK.AVG(Table2[[#This Row],[6M Return vs Nifty Z-Score]],Table2[6M Return vs Nifty Z-Score])</f>
        <v>192</v>
      </c>
      <c r="AU317">
        <f>_xlfn.RANK.AVG(Table2[[#This Row],[Sharpe Ratio Z-Score]],Table2[Sharpe Ratio Z-Score])</f>
        <v>409</v>
      </c>
      <c r="AV317">
        <f>(Table2[[#This Row],[Rank 1Y]]+Table2[[#This Row],[Rank 6M]]+Table2[[#This Row],[Rank Sharpe]])/3</f>
        <v>328.33333333333331</v>
      </c>
    </row>
    <row r="318" spans="1:48" x14ac:dyDescent="0.3">
      <c r="A318" t="s">
        <v>527</v>
      </c>
      <c r="B318" t="s">
        <v>528</v>
      </c>
      <c r="C318" t="s">
        <v>10435</v>
      </c>
      <c r="D318" t="s">
        <v>189</v>
      </c>
      <c r="E318">
        <v>37722.259262400003</v>
      </c>
      <c r="F318">
        <v>2681.75</v>
      </c>
      <c r="G318">
        <v>34.750006221898403</v>
      </c>
      <c r="H318">
        <f>(Table2[[#This Row],[1Y Return vs Nifty]]-AVERAGE(Table2[1Y Return vs Nifty]))/_xlfn.STDEV.P(Table2[1Y Return vs Nifty])</f>
        <v>-0.14702469083837577</v>
      </c>
      <c r="I318">
        <v>5.9499679115317301</v>
      </c>
      <c r="J318">
        <f>(Table2[[#This Row],[1M Return vs Nifty]]-AVERAGE(Table2[1M Return vs Nifty]))/_xlfn.STDEV.P(Table2[1M Return vs Nifty])</f>
        <v>0.13244516125817454</v>
      </c>
      <c r="K318">
        <v>15.094501680444401</v>
      </c>
      <c r="L318">
        <f>(Table2[[#This Row],[6M Return vs Nifty]]-AVERAGE(Table2[6M Return vs Nifty]))/_xlfn.STDEV.P(Table2[6M Return vs Nifty])</f>
        <v>0.11414575913745316</v>
      </c>
      <c r="M318">
        <v>0.35358855690244301</v>
      </c>
      <c r="N318">
        <f>(Table2[[#This Row],[1W Return vs Nifty]]-AVERAGE(Table2[1W Return vs Nifty]))/_xlfn.STDEV.P(Table2[1W Return vs Nifty])</f>
        <v>-0.32933429639777978</v>
      </c>
      <c r="O318">
        <v>2616.83</v>
      </c>
      <c r="P318">
        <v>2396.45913270763</v>
      </c>
      <c r="Q318">
        <v>1994.2552292002699</v>
      </c>
      <c r="R318">
        <v>54.007904831817399</v>
      </c>
      <c r="S318" s="2">
        <f>(Table2[[#This Row],[Close Price]]-Table2[[#This Row],[20D EMA]])/Table2[[#This Row],[20D EMA]]</f>
        <v>2.4808642517855601E-2</v>
      </c>
      <c r="T318" s="2">
        <f>(Table2[[#This Row],[Close Price]]-Table2[[#This Row],[50D EMA]])/Table2[[#This Row],[50D EMA]]</f>
        <v>0.11904683180223281</v>
      </c>
      <c r="U318" s="2">
        <f>(Table2[[#This Row],[Close Price]]-Table2[[#This Row],[200D EMA]])/Table2[[#This Row],[200D EMA]]</f>
        <v>0.34473760466228143</v>
      </c>
      <c r="V318">
        <v>0.60104427729873799</v>
      </c>
      <c r="W318">
        <v>2663.2</v>
      </c>
      <c r="X318">
        <v>2720.65</v>
      </c>
      <c r="Y318">
        <v>2652.55</v>
      </c>
      <c r="Z318">
        <v>2812.45</v>
      </c>
      <c r="AA318">
        <v>2652.55</v>
      </c>
      <c r="AB318">
        <v>2818.3</v>
      </c>
      <c r="AC318" s="2">
        <f>(Table2[[#This Row],[Close Price]]/Table2[[#This Row],[Day Low]])-1</f>
        <v>6.9653048963653763E-3</v>
      </c>
      <c r="AD318" s="2">
        <f>(Table2[[#This Row],[Day High]]/Table2[[#This Row],[Close Price]])-1</f>
        <v>1.450545352847965E-2</v>
      </c>
      <c r="AE318" s="2">
        <f>(Table2[[#This Row],[Close Price]]/Table2[[#This Row],[Current Week Low]])-1</f>
        <v>1.1008275056078043E-2</v>
      </c>
      <c r="AF318" s="2">
        <f>(Table2[[#This Row],[Current Week High]]/Table2[[#This Row],[Close Price]])-1</f>
        <v>4.8736832292346266E-2</v>
      </c>
      <c r="AG318" s="2">
        <f>(Table2[[#This Row],[Close Price]]/Table2[[#This Row],[Current Month Low]])-1</f>
        <v>1.1008275056078043E-2</v>
      </c>
      <c r="AH318" s="2">
        <f>(Table2[[#This Row],[Current Month High]]/Table2[[#This Row],[Close Price]])-1</f>
        <v>5.0918243684161535E-2</v>
      </c>
      <c r="AI318">
        <v>14.1530716882632</v>
      </c>
      <c r="AJ318">
        <v>74.133956689717806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0.22</v>
      </c>
      <c r="AM318" t="s">
        <v>10474</v>
      </c>
      <c r="AN318">
        <v>-0.62</v>
      </c>
      <c r="AO318" t="s">
        <v>10475</v>
      </c>
      <c r="AP318">
        <v>3.3152562153394002E-2</v>
      </c>
      <c r="AQ318">
        <f>(Table2[[#This Row],[Sharpe Ratio]]-AVERAGE(Table2[Sharpe Ratio]))/_xlfn.STDEV.P(Table2[Sharpe Ratio])</f>
        <v>-0.24042849377201625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-0.47019656061254411</v>
      </c>
      <c r="AS318">
        <f>_xlfn.RANK.AVG(Table2[[#This Row],[1Y Return vs Nifty Z-Score]],Table2[1Y Return vs Nifty Z-Score])</f>
        <v>325</v>
      </c>
      <c r="AT318">
        <f>_xlfn.RANK.AVG(Table2[[#This Row],[6M Return vs Nifty Z-Score]],Table2[6M Return vs Nifty Z-Score])</f>
        <v>264</v>
      </c>
      <c r="AU318">
        <f>_xlfn.RANK.AVG(Table2[[#This Row],[Sharpe Ratio Z-Score]],Table2[Sharpe Ratio Z-Score])</f>
        <v>402</v>
      </c>
      <c r="AV318">
        <f>(Table2[[#This Row],[Rank 1Y]]+Table2[[#This Row],[Rank 6M]]+Table2[[#This Row],[Rank Sharpe]])/3</f>
        <v>330.33333333333331</v>
      </c>
    </row>
    <row r="319" spans="1:48" x14ac:dyDescent="0.3">
      <c r="A319" t="s">
        <v>901</v>
      </c>
      <c r="B319" t="s">
        <v>902</v>
      </c>
      <c r="C319" t="s">
        <v>10429</v>
      </c>
      <c r="D319" t="s">
        <v>179</v>
      </c>
      <c r="E319">
        <v>16486.011148199999</v>
      </c>
      <c r="F319">
        <v>1669</v>
      </c>
      <c r="G319">
        <v>25.594304814770499</v>
      </c>
      <c r="H319">
        <f>(Table2[[#This Row],[1Y Return vs Nifty]]-AVERAGE(Table2[1Y Return vs Nifty]))/_xlfn.STDEV.P(Table2[1Y Return vs Nifty])</f>
        <v>-0.25179279438910473</v>
      </c>
      <c r="I319">
        <v>12.750939036776501</v>
      </c>
      <c r="J319">
        <f>(Table2[[#This Row],[1M Return vs Nifty]]-AVERAGE(Table2[1M Return vs Nifty]))/_xlfn.STDEV.P(Table2[1M Return vs Nifty])</f>
        <v>0.70710349803417605</v>
      </c>
      <c r="K319">
        <v>25.625671716540399</v>
      </c>
      <c r="L319">
        <f>(Table2[[#This Row],[6M Return vs Nifty]]-AVERAGE(Table2[6M Return vs Nifty]))/_xlfn.STDEV.P(Table2[6M Return vs Nifty])</f>
        <v>0.41047429055852636</v>
      </c>
      <c r="M319">
        <v>4.9703379083021</v>
      </c>
      <c r="N319">
        <f>(Table2[[#This Row],[1W Return vs Nifty]]-AVERAGE(Table2[1W Return vs Nifty]))/_xlfn.STDEV.P(Table2[1W Return vs Nifty])</f>
        <v>0.51708239010835111</v>
      </c>
      <c r="O319">
        <v>1562</v>
      </c>
      <c r="P319">
        <v>1468.7220551160599</v>
      </c>
      <c r="Q319">
        <v>1313.2506699692101</v>
      </c>
      <c r="R319">
        <v>64.376226917193804</v>
      </c>
      <c r="S319" s="2">
        <f>(Table2[[#This Row],[Close Price]]-Table2[[#This Row],[20D EMA]])/Table2[[#This Row],[20D EMA]]</f>
        <v>6.8501920614596673E-2</v>
      </c>
      <c r="T319" s="2">
        <f>(Table2[[#This Row],[Close Price]]-Table2[[#This Row],[50D EMA]])/Table2[[#This Row],[50D EMA]]</f>
        <v>0.13636204630161555</v>
      </c>
      <c r="U319" s="2">
        <f>(Table2[[#This Row],[Close Price]]-Table2[[#This Row],[200D EMA]])/Table2[[#This Row],[200D EMA]]</f>
        <v>0.27089217478878624</v>
      </c>
      <c r="V319">
        <v>2.3323752138047902</v>
      </c>
      <c r="W319">
        <v>1654.15</v>
      </c>
      <c r="X319">
        <v>1762.25</v>
      </c>
      <c r="Y319">
        <v>1641.55</v>
      </c>
      <c r="Z319">
        <v>1708.05</v>
      </c>
      <c r="AA319">
        <v>1596.1</v>
      </c>
      <c r="AB319">
        <v>1858.35</v>
      </c>
      <c r="AC319" s="2">
        <f>(Table2[[#This Row],[Close Price]]/Table2[[#This Row],[Day Low]])-1</f>
        <v>8.977420427409788E-3</v>
      </c>
      <c r="AD319" s="2">
        <f>(Table2[[#This Row],[Day High]]/Table2[[#This Row],[Close Price]])-1</f>
        <v>5.5871779508687824E-2</v>
      </c>
      <c r="AE319" s="2">
        <f>(Table2[[#This Row],[Close Price]]/Table2[[#This Row],[Current Week Low]])-1</f>
        <v>1.672200054826245E-2</v>
      </c>
      <c r="AF319" s="2">
        <f>(Table2[[#This Row],[Current Week High]]/Table2[[#This Row],[Close Price]])-1</f>
        <v>2.3397243858597871E-2</v>
      </c>
      <c r="AG319" s="2">
        <f>(Table2[[#This Row],[Close Price]]/Table2[[#This Row],[Current Month Low]])-1</f>
        <v>4.5673829960528822E-2</v>
      </c>
      <c r="AH319" s="2">
        <f>(Table2[[#This Row],[Current Month High]]/Table2[[#This Row],[Close Price]])-1</f>
        <v>0.11345116836429003</v>
      </c>
      <c r="AI319">
        <v>11.345116836429</v>
      </c>
      <c r="AJ319">
        <v>71.964350110761899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</v>
      </c>
      <c r="AM319" t="s">
        <v>10474</v>
      </c>
      <c r="AN319">
        <v>10.77</v>
      </c>
      <c r="AO319" t="s">
        <v>10474</v>
      </c>
      <c r="AP319">
        <v>1.3586535385566E-2</v>
      </c>
      <c r="AQ319">
        <f>(Table2[[#This Row],[Sharpe Ratio]]-AVERAGE(Table2[Sharpe Ratio]))/_xlfn.STDEV.P(Table2[Sharpe Ratio])</f>
        <v>-0.46102163201033924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0.92184575230160948</v>
      </c>
      <c r="AS319">
        <f>_xlfn.RANK.AVG(Table2[[#This Row],[1Y Return vs Nifty Z-Score]],Table2[1Y Return vs Nifty Z-Score])</f>
        <v>359</v>
      </c>
      <c r="AT319">
        <f>_xlfn.RANK.AVG(Table2[[#This Row],[6M Return vs Nifty Z-Score]],Table2[6M Return vs Nifty Z-Score])</f>
        <v>175</v>
      </c>
      <c r="AU319">
        <f>_xlfn.RANK.AVG(Table2[[#This Row],[Sharpe Ratio Z-Score]],Table2[Sharpe Ratio Z-Score])</f>
        <v>459</v>
      </c>
      <c r="AV319">
        <f>(Table2[[#This Row],[Rank 1Y]]+Table2[[#This Row],[Rank 6M]]+Table2[[#This Row],[Rank Sharpe]])/3</f>
        <v>331</v>
      </c>
    </row>
    <row r="320" spans="1:48" x14ac:dyDescent="0.3">
      <c r="A320" t="s">
        <v>1380</v>
      </c>
      <c r="B320" t="s">
        <v>1381</v>
      </c>
      <c r="C320" t="s">
        <v>10434</v>
      </c>
      <c r="D320" t="s">
        <v>46</v>
      </c>
      <c r="E320">
        <v>7674.6177608099997</v>
      </c>
      <c r="F320">
        <v>4854.8500000000004</v>
      </c>
      <c r="G320">
        <v>5.7155815488595403</v>
      </c>
      <c r="H320">
        <f>(Table2[[#This Row],[1Y Return vs Nifty]]-AVERAGE(Table2[1Y Return vs Nifty]))/_xlfn.STDEV.P(Table2[1Y Return vs Nifty])</f>
        <v>-0.47926374882170047</v>
      </c>
      <c r="I320">
        <v>-7.4132269340006101</v>
      </c>
      <c r="J320">
        <f>(Table2[[#This Row],[1M Return vs Nifty]]-AVERAGE(Table2[1M Return vs Nifty]))/_xlfn.STDEV.P(Table2[1M Return vs Nifty])</f>
        <v>-0.99669818937924937</v>
      </c>
      <c r="K320">
        <v>-4.8577388154969601</v>
      </c>
      <c r="L320">
        <f>(Table2[[#This Row],[6M Return vs Nifty]]-AVERAGE(Table2[6M Return vs Nifty]))/_xlfn.STDEV.P(Table2[6M Return vs Nifty])</f>
        <v>-0.44727506157452124</v>
      </c>
      <c r="M320">
        <v>-2.2351024013073699</v>
      </c>
      <c r="N320">
        <f>(Table2[[#This Row],[1W Return vs Nifty]]-AVERAGE(Table2[1W Return vs Nifty]))/_xlfn.STDEV.P(Table2[1W Return vs Nifty])</f>
        <v>-0.80393472550100853</v>
      </c>
      <c r="O320">
        <v>4952.2700000000004</v>
      </c>
      <c r="P320">
        <v>4956.4461388426298</v>
      </c>
      <c r="Q320">
        <v>4585.2572905289398</v>
      </c>
      <c r="R320">
        <v>39.062236076428199</v>
      </c>
      <c r="S320" s="2">
        <f>(Table2[[#This Row],[Close Price]]-Table2[[#This Row],[20D EMA]])/Table2[[#This Row],[20D EMA]]</f>
        <v>-1.9671786877532942E-2</v>
      </c>
      <c r="T320" s="2">
        <f>(Table2[[#This Row],[Close Price]]-Table2[[#This Row],[50D EMA]])/Table2[[#This Row],[50D EMA]]</f>
        <v>-2.049777925486606E-2</v>
      </c>
      <c r="U320" s="2">
        <f>(Table2[[#This Row],[Close Price]]-Table2[[#This Row],[200D EMA]])/Table2[[#This Row],[200D EMA]]</f>
        <v>5.8795546768535031E-2</v>
      </c>
      <c r="V320">
        <v>0.72544930610585501</v>
      </c>
      <c r="W320">
        <v>4898.8999999999996</v>
      </c>
      <c r="X320">
        <v>4999</v>
      </c>
      <c r="Y320">
        <v>4830</v>
      </c>
      <c r="Z320">
        <v>4925</v>
      </c>
      <c r="AA320">
        <v>4830</v>
      </c>
      <c r="AB320">
        <v>5084.3500000000004</v>
      </c>
      <c r="AC320" s="2">
        <f>(Table2[[#This Row],[Close Price]]/Table2[[#This Row],[Day Low]])-1</f>
        <v>-8.9918144889667984E-3</v>
      </c>
      <c r="AD320" s="2">
        <f>(Table2[[#This Row],[Day High]]/Table2[[#This Row],[Close Price]])-1</f>
        <v>2.9691957527008928E-2</v>
      </c>
      <c r="AE320" s="2">
        <f>(Table2[[#This Row],[Close Price]]/Table2[[#This Row],[Current Week Low]])-1</f>
        <v>5.1449275362318581E-3</v>
      </c>
      <c r="AF320" s="2">
        <f>(Table2[[#This Row],[Current Week High]]/Table2[[#This Row],[Close Price]])-1</f>
        <v>1.4449468057715409E-2</v>
      </c>
      <c r="AG320" s="2">
        <f>(Table2[[#This Row],[Close Price]]/Table2[[#This Row],[Current Month Low]])-1</f>
        <v>5.1449275362318581E-3</v>
      </c>
      <c r="AH320" s="2">
        <f>(Table2[[#This Row],[Current Month High]]/Table2[[#This Row],[Close Price]])-1</f>
        <v>4.727231531355236E-2</v>
      </c>
      <c r="AI320">
        <v>14.318671019701901</v>
      </c>
      <c r="AJ320">
        <v>44.277032348177499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-0.13</v>
      </c>
      <c r="AM320" t="s">
        <v>10475</v>
      </c>
      <c r="AN320">
        <v>-4.6399999999999997</v>
      </c>
      <c r="AO320" t="s">
        <v>10475</v>
      </c>
      <c r="AP320">
        <v>0.19598753553121201</v>
      </c>
      <c r="AQ320">
        <f>(Table2[[#This Row],[Sharpe Ratio]]-AVERAGE(Table2[Sharpe Ratio]))/_xlfn.STDEV.P(Table2[Sharpe Ratio])</f>
        <v>1.5954208699541741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478</v>
      </c>
      <c r="AT320">
        <f>_xlfn.RANK.AVG(Table2[[#This Row],[6M Return vs Nifty Z-Score]],Table2[6M Return vs Nifty Z-Score])</f>
        <v>476</v>
      </c>
      <c r="AU320">
        <f>_xlfn.RANK.AVG(Table2[[#This Row],[Sharpe Ratio Z-Score]],Table2[Sharpe Ratio Z-Score])</f>
        <v>40</v>
      </c>
      <c r="AV320">
        <f>(Table2[[#This Row],[Rank 1Y]]+Table2[[#This Row],[Rank 6M]]+Table2[[#This Row],[Rank Sharpe]])/3</f>
        <v>331.33333333333331</v>
      </c>
    </row>
    <row r="321" spans="1:48" x14ac:dyDescent="0.3">
      <c r="A321" t="s">
        <v>497</v>
      </c>
      <c r="B321" t="s">
        <v>498</v>
      </c>
      <c r="C321" t="s">
        <v>10437</v>
      </c>
      <c r="D321" t="s">
        <v>65</v>
      </c>
      <c r="E321">
        <v>42753.000800579997</v>
      </c>
      <c r="F321">
        <v>2523.6999999999998</v>
      </c>
      <c r="G321">
        <v>54.344439815388597</v>
      </c>
      <c r="H321">
        <f>(Table2[[#This Row],[1Y Return vs Nifty]]-AVERAGE(Table2[1Y Return vs Nifty]))/_xlfn.STDEV.P(Table2[1Y Return vs Nifty])</f>
        <v>7.7193155119603979E-2</v>
      </c>
      <c r="I321">
        <v>-4.59319195645213</v>
      </c>
      <c r="J321">
        <f>(Table2[[#This Row],[1M Return vs Nifty]]-AVERAGE(Table2[1M Return vs Nifty]))/_xlfn.STDEV.P(Table2[1M Return vs Nifty])</f>
        <v>-0.75841507068863245</v>
      </c>
      <c r="K321">
        <v>6.4960102216695699</v>
      </c>
      <c r="L321">
        <f>(Table2[[#This Row],[6M Return vs Nifty]]-AVERAGE(Table2[6M Return vs Nifty]))/_xlfn.STDEV.P(Table2[6M Return vs Nifty])</f>
        <v>-0.12780060937450621</v>
      </c>
      <c r="M321">
        <v>-5.2996641599721901</v>
      </c>
      <c r="N321">
        <f>(Table2[[#This Row],[1W Return vs Nifty]]-AVERAGE(Table2[1W Return vs Nifty]))/_xlfn.STDEV.P(Table2[1W Return vs Nifty])</f>
        <v>-1.3657794374250138</v>
      </c>
      <c r="O321">
        <v>2567.6799999999998</v>
      </c>
      <c r="P321">
        <v>2434.12977747285</v>
      </c>
      <c r="Q321">
        <v>2058.88556217422</v>
      </c>
      <c r="R321">
        <v>37.060455753167602</v>
      </c>
      <c r="S321" s="2">
        <f>(Table2[[#This Row],[Close Price]]-Table2[[#This Row],[20D EMA]])/Table2[[#This Row],[20D EMA]]</f>
        <v>-1.7128302592223338E-2</v>
      </c>
      <c r="T321" s="2">
        <f>(Table2[[#This Row],[Close Price]]-Table2[[#This Row],[50D EMA]])/Table2[[#This Row],[50D EMA]]</f>
        <v>3.6797636410390133E-2</v>
      </c>
      <c r="U321" s="2">
        <f>(Table2[[#This Row],[Close Price]]-Table2[[#This Row],[200D EMA]])/Table2[[#This Row],[200D EMA]]</f>
        <v>0.22576021045818956</v>
      </c>
      <c r="V321">
        <v>0.69178358181708</v>
      </c>
      <c r="W321">
        <v>2526.4</v>
      </c>
      <c r="X321">
        <v>2597.5</v>
      </c>
      <c r="Y321">
        <v>2502.8000000000002</v>
      </c>
      <c r="Z321">
        <v>2559.9</v>
      </c>
      <c r="AA321">
        <v>2502.8000000000002</v>
      </c>
      <c r="AB321">
        <v>2698.95</v>
      </c>
      <c r="AC321" s="2">
        <f>(Table2[[#This Row],[Close Price]]/Table2[[#This Row],[Day Low]])-1</f>
        <v>-1.0687143761876072E-3</v>
      </c>
      <c r="AD321" s="2">
        <f>(Table2[[#This Row],[Day High]]/Table2[[#This Row],[Close Price]])-1</f>
        <v>2.9242778460197405E-2</v>
      </c>
      <c r="AE321" s="2">
        <f>(Table2[[#This Row],[Close Price]]/Table2[[#This Row],[Current Week Low]])-1</f>
        <v>8.350647275051859E-3</v>
      </c>
      <c r="AF321" s="2">
        <f>(Table2[[#This Row],[Current Week High]]/Table2[[#This Row],[Close Price]])-1</f>
        <v>1.4344018702698635E-2</v>
      </c>
      <c r="AG321" s="2">
        <f>(Table2[[#This Row],[Close Price]]/Table2[[#This Row],[Current Month Low]])-1</f>
        <v>8.350647275051859E-3</v>
      </c>
      <c r="AH321" s="2">
        <f>(Table2[[#This Row],[Current Month High]]/Table2[[#This Row],[Close Price]])-1</f>
        <v>6.9441692752704398E-2</v>
      </c>
      <c r="AI321">
        <v>9.3632365178111598</v>
      </c>
      <c r="AJ321">
        <v>83.241967689235693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0.22</v>
      </c>
      <c r="AM321" t="s">
        <v>10474</v>
      </c>
      <c r="AN321">
        <v>-0.24</v>
      </c>
      <c r="AO321" t="s">
        <v>10475</v>
      </c>
      <c r="AP321">
        <v>3.1793789277359E-2</v>
      </c>
      <c r="AQ321">
        <f>(Table2[[#This Row],[Sharpe Ratio]]-AVERAGE(Table2[Sharpe Ratio]))/_xlfn.STDEV.P(Table2[Sharpe Ratio])</f>
        <v>-0.25574769865885216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-2.4305496610274009</v>
      </c>
      <c r="AS321">
        <f>_xlfn.RANK.AVG(Table2[[#This Row],[1Y Return vs Nifty Z-Score]],Table2[1Y Return vs Nifty Z-Score])</f>
        <v>246</v>
      </c>
      <c r="AT321">
        <f>_xlfn.RANK.AVG(Table2[[#This Row],[6M Return vs Nifty Z-Score]],Table2[6M Return vs Nifty Z-Score])</f>
        <v>347</v>
      </c>
      <c r="AU321">
        <f>_xlfn.RANK.AVG(Table2[[#This Row],[Sharpe Ratio Z-Score]],Table2[Sharpe Ratio Z-Score])</f>
        <v>410</v>
      </c>
      <c r="AV321">
        <f>(Table2[[#This Row],[Rank 1Y]]+Table2[[#This Row],[Rank 6M]]+Table2[[#This Row],[Rank Sharpe]])/3</f>
        <v>334.33333333333331</v>
      </c>
    </row>
    <row r="322" spans="1:48" x14ac:dyDescent="0.3">
      <c r="A322" t="s">
        <v>1420</v>
      </c>
      <c r="B322" t="s">
        <v>1421</v>
      </c>
      <c r="C322" t="s">
        <v>10434</v>
      </c>
      <c r="D322" t="s">
        <v>46</v>
      </c>
      <c r="E322">
        <v>7195.5753497100004</v>
      </c>
      <c r="F322">
        <v>193.82</v>
      </c>
      <c r="G322">
        <v>50.039759360225098</v>
      </c>
      <c r="H322">
        <f>(Table2[[#This Row],[1Y Return vs Nifty]]-AVERAGE(Table2[1Y Return vs Nifty]))/_xlfn.STDEV.P(Table2[1Y Return vs Nifty])</f>
        <v>2.7934972963482008E-2</v>
      </c>
      <c r="I322">
        <v>-6.4693718518868604</v>
      </c>
      <c r="J322">
        <f>(Table2[[#This Row],[1M Return vs Nifty]]-AVERAGE(Table2[1M Return vs Nifty]))/_xlfn.STDEV.P(Table2[1M Return vs Nifty])</f>
        <v>-0.91694572731809876</v>
      </c>
      <c r="K322">
        <v>-24.617207085616499</v>
      </c>
      <c r="L322">
        <f>(Table2[[#This Row],[6M Return vs Nifty]]-AVERAGE(Table2[6M Return vs Nifty]))/_xlfn.STDEV.P(Table2[6M Return vs Nifty])</f>
        <v>-1.003271612202473</v>
      </c>
      <c r="M322">
        <v>-1.6705764747589</v>
      </c>
      <c r="N322">
        <f>(Table2[[#This Row],[1W Return vs Nifty]]-AVERAGE(Table2[1W Return vs Nifty]))/_xlfn.STDEV.P(Table2[1W Return vs Nifty])</f>
        <v>-0.70043676019537693</v>
      </c>
      <c r="O322">
        <v>197.41</v>
      </c>
      <c r="P322">
        <v>199.40383917806699</v>
      </c>
      <c r="Q322">
        <v>187.90824291280501</v>
      </c>
      <c r="R322">
        <v>38.529441527146403</v>
      </c>
      <c r="S322" s="2">
        <f>(Table2[[#This Row],[Close Price]]-Table2[[#This Row],[20D EMA]])/Table2[[#This Row],[20D EMA]]</f>
        <v>-1.8185502254191802E-2</v>
      </c>
      <c r="T322" s="2">
        <f>(Table2[[#This Row],[Close Price]]-Table2[[#This Row],[50D EMA]])/Table2[[#This Row],[50D EMA]]</f>
        <v>-2.800266635328242E-2</v>
      </c>
      <c r="U322" s="2">
        <f>(Table2[[#This Row],[Close Price]]-Table2[[#This Row],[200D EMA]])/Table2[[#This Row],[200D EMA]]</f>
        <v>3.1460871516627485E-2</v>
      </c>
      <c r="V322">
        <v>1.31770330887125</v>
      </c>
      <c r="W322">
        <v>193.05</v>
      </c>
      <c r="X322">
        <v>196.4</v>
      </c>
      <c r="Y322">
        <v>193</v>
      </c>
      <c r="Z322">
        <v>198.2</v>
      </c>
      <c r="AA322">
        <v>191.15</v>
      </c>
      <c r="AB322">
        <v>200.9</v>
      </c>
      <c r="AC322" s="2">
        <f>(Table2[[#This Row],[Close Price]]/Table2[[#This Row],[Day Low]])-1</f>
        <v>3.9886039886039004E-3</v>
      </c>
      <c r="AD322" s="2">
        <f>(Table2[[#This Row],[Day High]]/Table2[[#This Row],[Close Price]])-1</f>
        <v>1.3311319781240449E-2</v>
      </c>
      <c r="AE322" s="2">
        <f>(Table2[[#This Row],[Close Price]]/Table2[[#This Row],[Current Week Low]])-1</f>
        <v>4.248704663212477E-3</v>
      </c>
      <c r="AF322" s="2">
        <f>(Table2[[#This Row],[Current Week High]]/Table2[[#This Row],[Close Price]])-1</f>
        <v>2.2598287070477729E-2</v>
      </c>
      <c r="AG322" s="2">
        <f>(Table2[[#This Row],[Close Price]]/Table2[[#This Row],[Current Month Low]])-1</f>
        <v>1.3968087889092207E-2</v>
      </c>
      <c r="AH322" s="2">
        <f>(Table2[[#This Row],[Current Month High]]/Table2[[#This Row],[Close Price]])-1</f>
        <v>3.6528738004333983E-2</v>
      </c>
      <c r="AI322">
        <v>28.624496955938501</v>
      </c>
      <c r="AJ322">
        <v>79.214054553860294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-0.17</v>
      </c>
      <c r="AM322" t="s">
        <v>10475</v>
      </c>
      <c r="AN322">
        <v>-3.22</v>
      </c>
      <c r="AO322" t="s">
        <v>10475</v>
      </c>
      <c r="AP322">
        <v>0.16226352775601199</v>
      </c>
      <c r="AQ322">
        <f>(Table2[[#This Row],[Sharpe Ratio]]-AVERAGE(Table2[Sharpe Ratio]))/_xlfn.STDEV.P(Table2[Sharpe Ratio])</f>
        <v>1.2152064913590661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263</v>
      </c>
      <c r="AT322">
        <f>_xlfn.RANK.AVG(Table2[[#This Row],[6M Return vs Nifty Z-Score]],Table2[6M Return vs Nifty Z-Score])</f>
        <v>655</v>
      </c>
      <c r="AU322">
        <f>_xlfn.RANK.AVG(Table2[[#This Row],[Sharpe Ratio Z-Score]],Table2[Sharpe Ratio Z-Score])</f>
        <v>85</v>
      </c>
      <c r="AV322">
        <f>(Table2[[#This Row],[Rank 1Y]]+Table2[[#This Row],[Rank 6M]]+Table2[[#This Row],[Rank Sharpe]])/3</f>
        <v>334.33333333333331</v>
      </c>
    </row>
    <row r="323" spans="1:48" x14ac:dyDescent="0.3">
      <c r="A323" t="s">
        <v>1334</v>
      </c>
      <c r="B323" t="s">
        <v>1335</v>
      </c>
      <c r="C323" t="s">
        <v>10444</v>
      </c>
      <c r="D323" t="s">
        <v>140</v>
      </c>
      <c r="E323">
        <v>8139.517871735</v>
      </c>
      <c r="F323">
        <v>555.65</v>
      </c>
      <c r="G323">
        <v>47.3203733543033</v>
      </c>
      <c r="H323">
        <f>(Table2[[#This Row],[1Y Return vs Nifty]]-AVERAGE(Table2[1Y Return vs Nifty]))/_xlfn.STDEV.P(Table2[1Y Return vs Nifty])</f>
        <v>-3.1827865607652311E-3</v>
      </c>
      <c r="I323">
        <v>0.114506153495887</v>
      </c>
      <c r="J323">
        <f>(Table2[[#This Row],[1M Return vs Nifty]]-AVERAGE(Table2[1M Return vs Nifty]))/_xlfn.STDEV.P(Table2[1M Return vs Nifty])</f>
        <v>-0.36063100190111974</v>
      </c>
      <c r="K323">
        <v>11.4161173603453</v>
      </c>
      <c r="L323">
        <f>(Table2[[#This Row],[6M Return vs Nifty]]-AVERAGE(Table2[6M Return vs Nifty]))/_xlfn.STDEV.P(Table2[6M Return vs Nifty])</f>
        <v>1.0642518771832199E-2</v>
      </c>
      <c r="M323">
        <v>-5.6858863053322102</v>
      </c>
      <c r="N323">
        <f>(Table2[[#This Row],[1W Return vs Nifty]]-AVERAGE(Table2[1W Return vs Nifty]))/_xlfn.STDEV.P(Table2[1W Return vs Nifty])</f>
        <v>-1.4365878880574505</v>
      </c>
      <c r="O323">
        <v>548.77</v>
      </c>
      <c r="P323">
        <v>512.76046543923405</v>
      </c>
      <c r="Q323">
        <v>456.614761956834</v>
      </c>
      <c r="R323">
        <v>50.669238667549699</v>
      </c>
      <c r="S323" s="2">
        <f>(Table2[[#This Row],[Close Price]]-Table2[[#This Row],[20D EMA]])/Table2[[#This Row],[20D EMA]]</f>
        <v>1.2537128487344416E-2</v>
      </c>
      <c r="T323" s="2">
        <f>(Table2[[#This Row],[Close Price]]-Table2[[#This Row],[50D EMA]])/Table2[[#This Row],[50D EMA]]</f>
        <v>8.3644386514912891E-2</v>
      </c>
      <c r="U323" s="2">
        <f>(Table2[[#This Row],[Close Price]]-Table2[[#This Row],[200D EMA]])/Table2[[#This Row],[200D EMA]]</f>
        <v>0.21689013648780864</v>
      </c>
      <c r="V323">
        <v>0.76353573150103105</v>
      </c>
      <c r="W323">
        <v>553.95000000000005</v>
      </c>
      <c r="X323">
        <v>569.29999999999995</v>
      </c>
      <c r="Y323">
        <v>517.6</v>
      </c>
      <c r="Z323">
        <v>563</v>
      </c>
      <c r="AA323">
        <v>517.6</v>
      </c>
      <c r="AB323">
        <v>588.70000000000005</v>
      </c>
      <c r="AC323" s="2">
        <f>(Table2[[#This Row],[Close Price]]/Table2[[#This Row],[Day Low]])-1</f>
        <v>3.0688690315008316E-3</v>
      </c>
      <c r="AD323" s="2">
        <f>(Table2[[#This Row],[Day High]]/Table2[[#This Row],[Close Price]])-1</f>
        <v>2.4565823809952203E-2</v>
      </c>
      <c r="AE323" s="2">
        <f>(Table2[[#This Row],[Close Price]]/Table2[[#This Row],[Current Week Low]])-1</f>
        <v>7.3512364760432769E-2</v>
      </c>
      <c r="AF323" s="2">
        <f>(Table2[[#This Row],[Current Week High]]/Table2[[#This Row],[Close Price]])-1</f>
        <v>1.3227751282282041E-2</v>
      </c>
      <c r="AG323" s="2">
        <f>(Table2[[#This Row],[Close Price]]/Table2[[#This Row],[Current Month Low]])-1</f>
        <v>7.3512364760432769E-2</v>
      </c>
      <c r="AH323" s="2">
        <f>(Table2[[#This Row],[Current Month High]]/Table2[[#This Row],[Close Price]])-1</f>
        <v>5.9479888418968896E-2</v>
      </c>
      <c r="AI323">
        <v>11.4730495815711</v>
      </c>
      <c r="AJ323">
        <v>75.228634500157597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0.06</v>
      </c>
      <c r="AM323" t="s">
        <v>10474</v>
      </c>
      <c r="AN323">
        <v>-7.65</v>
      </c>
      <c r="AO323" t="s">
        <v>10475</v>
      </c>
      <c r="AP323">
        <v>2.3298030026384E-2</v>
      </c>
      <c r="AQ323">
        <f>(Table2[[#This Row],[Sharpe Ratio]]-AVERAGE(Table2[Sharpe Ratio]))/_xlfn.STDEV.P(Table2[Sharpe Ratio])</f>
        <v>-0.3515313862275205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-2.1412905439750238</v>
      </c>
      <c r="AS323">
        <f>_xlfn.RANK.AVG(Table2[[#This Row],[1Y Return vs Nifty Z-Score]],Table2[1Y Return vs Nifty Z-Score])</f>
        <v>272</v>
      </c>
      <c r="AT323">
        <f>_xlfn.RANK.AVG(Table2[[#This Row],[6M Return vs Nifty Z-Score]],Table2[6M Return vs Nifty Z-Score])</f>
        <v>297</v>
      </c>
      <c r="AU323">
        <f>_xlfn.RANK.AVG(Table2[[#This Row],[Sharpe Ratio Z-Score]],Table2[Sharpe Ratio Z-Score])</f>
        <v>435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380</v>
      </c>
      <c r="B324" t="s">
        <v>381</v>
      </c>
      <c r="C324" t="s">
        <v>10439</v>
      </c>
      <c r="D324" t="s">
        <v>130</v>
      </c>
      <c r="E324">
        <v>64634.459722271997</v>
      </c>
      <c r="F324">
        <v>156.47999999999999</v>
      </c>
      <c r="G324">
        <v>47.610053641180102</v>
      </c>
      <c r="H324">
        <f>(Table2[[#This Row],[1Y Return vs Nifty]]-AVERAGE(Table2[1Y Return vs Nifty]))/_xlfn.STDEV.P(Table2[1Y Return vs Nifty])</f>
        <v>1.3200636907913238E-4</v>
      </c>
      <c r="I324">
        <v>-1.9458822284981101</v>
      </c>
      <c r="J324">
        <f>(Table2[[#This Row],[1M Return vs Nifty]]-AVERAGE(Table2[1M Return vs Nifty]))/_xlfn.STDEV.P(Table2[1M Return vs Nifty])</f>
        <v>-0.53472663308447577</v>
      </c>
      <c r="K324">
        <v>23.8035983369879</v>
      </c>
      <c r="L324">
        <f>(Table2[[#This Row],[6M Return vs Nifty]]-AVERAGE(Table2[6M Return vs Nifty]))/_xlfn.STDEV.P(Table2[6M Return vs Nifty])</f>
        <v>0.3592043626346979</v>
      </c>
      <c r="M324">
        <v>2.9127637841337899</v>
      </c>
      <c r="N324">
        <f>(Table2[[#This Row],[1W Return vs Nifty]]-AVERAGE(Table2[1W Return vs Nifty]))/_xlfn.STDEV.P(Table2[1W Return vs Nifty])</f>
        <v>0.1398548345575378</v>
      </c>
      <c r="O324">
        <v>151.69</v>
      </c>
      <c r="P324">
        <v>151.89567224910201</v>
      </c>
      <c r="Q324">
        <v>130.738725143914</v>
      </c>
      <c r="R324">
        <v>63.833808475583602</v>
      </c>
      <c r="S324" s="2">
        <f>(Table2[[#This Row],[Close Price]]-Table2[[#This Row],[20D EMA]])/Table2[[#This Row],[20D EMA]]</f>
        <v>3.1577559496341168E-2</v>
      </c>
      <c r="T324" s="2">
        <f>(Table2[[#This Row],[Close Price]]-Table2[[#This Row],[50D EMA]])/Table2[[#This Row],[50D EMA]]</f>
        <v>3.018076606804106E-2</v>
      </c>
      <c r="U324" s="2">
        <f>(Table2[[#This Row],[Close Price]]-Table2[[#This Row],[200D EMA]])/Table2[[#This Row],[200D EMA]]</f>
        <v>0.19689097341090506</v>
      </c>
      <c r="V324">
        <v>0.96430815361654298</v>
      </c>
      <c r="W324">
        <v>155.5</v>
      </c>
      <c r="X324">
        <v>158.22</v>
      </c>
      <c r="Y324">
        <v>154.21</v>
      </c>
      <c r="Z324">
        <v>158</v>
      </c>
      <c r="AA324">
        <v>145.4</v>
      </c>
      <c r="AB324">
        <v>158.75</v>
      </c>
      <c r="AC324" s="2">
        <f>(Table2[[#This Row],[Close Price]]/Table2[[#This Row],[Day Low]])-1</f>
        <v>6.302250803858378E-3</v>
      </c>
      <c r="AD324" s="2">
        <f>(Table2[[#This Row],[Day High]]/Table2[[#This Row],[Close Price]])-1</f>
        <v>1.111963190184051E-2</v>
      </c>
      <c r="AE324" s="2">
        <f>(Table2[[#This Row],[Close Price]]/Table2[[#This Row],[Current Week Low]])-1</f>
        <v>1.4720186758316434E-2</v>
      </c>
      <c r="AF324" s="2">
        <f>(Table2[[#This Row],[Current Week High]]/Table2[[#This Row],[Close Price]])-1</f>
        <v>9.7137014314929715E-3</v>
      </c>
      <c r="AG324" s="2">
        <f>(Table2[[#This Row],[Close Price]]/Table2[[#This Row],[Current Month Low]])-1</f>
        <v>7.6203576341127732E-2</v>
      </c>
      <c r="AH324" s="2">
        <f>(Table2[[#This Row],[Current Month High]]/Table2[[#This Row],[Close Price]])-1</f>
        <v>1.4506646216768893E-2</v>
      </c>
      <c r="AI324">
        <v>12.059049079754599</v>
      </c>
      <c r="AJ324">
        <v>91.295843520782398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-0.03</v>
      </c>
      <c r="AM324" t="s">
        <v>10475</v>
      </c>
      <c r="AN324">
        <v>1.59</v>
      </c>
      <c r="AO324" t="s">
        <v>10474</v>
      </c>
      <c r="AP324">
        <v>-5.6185252574040001E-3</v>
      </c>
      <c r="AQ324">
        <f>(Table2[[#This Row],[Sharpe Ratio]]-AVERAGE(Table2[Sharpe Ratio]))/_xlfn.STDEV.P(Table2[Sharpe Ratio])</f>
        <v>-0.67754513203212452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269</v>
      </c>
      <c r="AT324">
        <f>_xlfn.RANK.AVG(Table2[[#This Row],[6M Return vs Nifty Z-Score]],Table2[6M Return vs Nifty Z-Score])</f>
        <v>189</v>
      </c>
      <c r="AU324">
        <f>_xlfn.RANK.AVG(Table2[[#This Row],[Sharpe Ratio Z-Score]],Table2[Sharpe Ratio Z-Score])</f>
        <v>549</v>
      </c>
      <c r="AV324">
        <f>(Table2[[#This Row],[Rank 1Y]]+Table2[[#This Row],[Rank 6M]]+Table2[[#This Row],[Rank Sharpe]])/3</f>
        <v>335.66666666666669</v>
      </c>
    </row>
    <row r="325" spans="1:48" x14ac:dyDescent="0.3">
      <c r="A325" t="s">
        <v>25</v>
      </c>
      <c r="B325" t="s">
        <v>26</v>
      </c>
      <c r="C325" t="s">
        <v>10431</v>
      </c>
      <c r="D325" t="s">
        <v>24</v>
      </c>
      <c r="E325">
        <v>869004.44784797996</v>
      </c>
      <c r="F325">
        <v>1235.05</v>
      </c>
      <c r="G325">
        <v>4.46451684651782</v>
      </c>
      <c r="H325">
        <f>(Table2[[#This Row],[1Y Return vs Nifty]]-AVERAGE(Table2[1Y Return vs Nifty]))/_xlfn.STDEV.P(Table2[1Y Return vs Nifty])</f>
        <v>-0.49357960191205547</v>
      </c>
      <c r="I325">
        <v>5.1370558573114602</v>
      </c>
      <c r="J325">
        <f>(Table2[[#This Row],[1M Return vs Nifty]]-AVERAGE(Table2[1M Return vs Nifty]))/_xlfn.STDEV.P(Table2[1M Return vs Nifty])</f>
        <v>6.3756928295478327E-2</v>
      </c>
      <c r="K325">
        <v>12.66955030175</v>
      </c>
      <c r="L325">
        <f>(Table2[[#This Row],[6M Return vs Nifty]]-AVERAGE(Table2[6M Return vs Nifty]))/_xlfn.STDEV.P(Table2[6M Return vs Nifty])</f>
        <v>4.5911908734027E-2</v>
      </c>
      <c r="M325">
        <v>1.9386389980810199</v>
      </c>
      <c r="N325">
        <f>(Table2[[#This Row],[1W Return vs Nifty]]-AVERAGE(Table2[1W Return vs Nifty]))/_xlfn.STDEV.P(Table2[1W Return vs Nifty])</f>
        <v>-3.8737376302753181E-2</v>
      </c>
      <c r="O325">
        <v>1185.1199999999999</v>
      </c>
      <c r="P325">
        <v>1148.7968173023701</v>
      </c>
      <c r="Q325">
        <v>1060.6440921533001</v>
      </c>
      <c r="R325">
        <v>72.168044114739402</v>
      </c>
      <c r="S325" s="2">
        <f>(Table2[[#This Row],[Close Price]]-Table2[[#This Row],[20D EMA]])/Table2[[#This Row],[20D EMA]]</f>
        <v>4.2130754691508093E-2</v>
      </c>
      <c r="T325" s="2">
        <f>(Table2[[#This Row],[Close Price]]-Table2[[#This Row],[50D EMA]])/Table2[[#This Row],[50D EMA]]</f>
        <v>7.5081321081800614E-2</v>
      </c>
      <c r="U325" s="2">
        <f>(Table2[[#This Row],[Close Price]]-Table2[[#This Row],[200D EMA]])/Table2[[#This Row],[200D EMA]]</f>
        <v>0.16443395964486465</v>
      </c>
      <c r="V325">
        <v>0.96335318963341598</v>
      </c>
      <c r="W325">
        <v>1229.3</v>
      </c>
      <c r="X325">
        <v>1241.55</v>
      </c>
      <c r="Y325">
        <v>1216.9000000000001</v>
      </c>
      <c r="Z325">
        <v>1239.5</v>
      </c>
      <c r="AA325">
        <v>1179.45</v>
      </c>
      <c r="AB325">
        <v>1242.5999999999999</v>
      </c>
      <c r="AC325" s="2">
        <f>(Table2[[#This Row],[Close Price]]/Table2[[#This Row],[Day Low]])-1</f>
        <v>4.6774587163427306E-3</v>
      </c>
      <c r="AD325" s="2">
        <f>(Table2[[#This Row],[Day High]]/Table2[[#This Row],[Close Price]])-1</f>
        <v>5.2629448200478546E-3</v>
      </c>
      <c r="AE325" s="2">
        <f>(Table2[[#This Row],[Close Price]]/Table2[[#This Row],[Current Week Low]])-1</f>
        <v>1.4914947818226443E-2</v>
      </c>
      <c r="AF325" s="2">
        <f>(Table2[[#This Row],[Current Week High]]/Table2[[#This Row],[Close Price]])-1</f>
        <v>3.6030929921866406E-3</v>
      </c>
      <c r="AG325" s="2">
        <f>(Table2[[#This Row],[Close Price]]/Table2[[#This Row],[Current Month Low]])-1</f>
        <v>4.7140616388994694E-2</v>
      </c>
      <c r="AH325" s="2">
        <f>(Table2[[#This Row],[Current Month High]]/Table2[[#This Row],[Close Price]])-1</f>
        <v>6.1131128294400483E-3</v>
      </c>
      <c r="AI325">
        <v>0.61131128294400405</v>
      </c>
      <c r="AJ325">
        <v>37.380422691879801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0.05</v>
      </c>
      <c r="AM325" t="s">
        <v>10474</v>
      </c>
      <c r="AN325">
        <v>6.76</v>
      </c>
      <c r="AO325" t="s">
        <v>10474</v>
      </c>
      <c r="AP325">
        <v>8.3238891392558995E-2</v>
      </c>
      <c r="AQ325">
        <f>(Table2[[#This Row],[Sharpe Ratio]]-AVERAGE(Table2[Sharpe Ratio]))/_xlfn.STDEV.P(Table2[Sharpe Ratio])</f>
        <v>0.3242595075687783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-9.8388633616525015E-2</v>
      </c>
      <c r="AS325">
        <f>_xlfn.RANK.AVG(Table2[[#This Row],[1Y Return vs Nifty Z-Score]],Table2[1Y Return vs Nifty Z-Score])</f>
        <v>487</v>
      </c>
      <c r="AT325">
        <f>_xlfn.RANK.AVG(Table2[[#This Row],[6M Return vs Nifty Z-Score]],Table2[6M Return vs Nifty Z-Score])</f>
        <v>286</v>
      </c>
      <c r="AU325">
        <f>_xlfn.RANK.AVG(Table2[[#This Row],[Sharpe Ratio Z-Score]],Table2[Sharpe Ratio Z-Score])</f>
        <v>241</v>
      </c>
      <c r="AV325">
        <f>(Table2[[#This Row],[Rank 1Y]]+Table2[[#This Row],[Rank 6M]]+Table2[[#This Row],[Rank Sharpe]])/3</f>
        <v>338</v>
      </c>
    </row>
    <row r="326" spans="1:48" x14ac:dyDescent="0.3">
      <c r="A326" t="s">
        <v>1211</v>
      </c>
      <c r="B326" t="s">
        <v>1212</v>
      </c>
      <c r="C326" t="s">
        <v>10442</v>
      </c>
      <c r="D326" t="s">
        <v>333</v>
      </c>
      <c r="E326">
        <v>9322.0777544979992</v>
      </c>
      <c r="F326">
        <v>242.29</v>
      </c>
      <c r="G326">
        <v>134.13975936022501</v>
      </c>
      <c r="H326">
        <f>(Table2[[#This Row],[1Y Return vs Nifty]]-AVERAGE(Table2[1Y Return vs Nifty]))/_xlfn.STDEV.P(Table2[1Y Return vs Nifty])</f>
        <v>0.99028587507533461</v>
      </c>
      <c r="I326">
        <v>0.83081753624890597</v>
      </c>
      <c r="J326">
        <f>(Table2[[#This Row],[1M Return vs Nifty]]-AVERAGE(Table2[1M Return vs Nifty]))/_xlfn.STDEV.P(Table2[1M Return vs Nifty])</f>
        <v>-0.30010518871267561</v>
      </c>
      <c r="K326">
        <v>1.16149874798645</v>
      </c>
      <c r="L326">
        <f>(Table2[[#This Row],[6M Return vs Nifty]]-AVERAGE(Table2[6M Return vs Nifty]))/_xlfn.STDEV.P(Table2[6M Return vs Nifty])</f>
        <v>-0.27790434385293927</v>
      </c>
      <c r="M326">
        <v>-2.9496920351976201</v>
      </c>
      <c r="N326">
        <f>(Table2[[#This Row],[1W Return vs Nifty]]-AVERAGE(Table2[1W Return vs Nifty]))/_xlfn.STDEV.P(Table2[1W Return vs Nifty])</f>
        <v>-0.93494478129830805</v>
      </c>
      <c r="O326">
        <v>229.18</v>
      </c>
      <c r="P326">
        <v>222.357708750006</v>
      </c>
      <c r="Q326">
        <v>195.13043164387</v>
      </c>
      <c r="R326">
        <v>67.956231432742399</v>
      </c>
      <c r="S326" s="2">
        <f>(Table2[[#This Row],[Close Price]]-Table2[[#This Row],[20D EMA]])/Table2[[#This Row],[20D EMA]]</f>
        <v>5.7203944497774606E-2</v>
      </c>
      <c r="T326" s="2">
        <f>(Table2[[#This Row],[Close Price]]-Table2[[#This Row],[50D EMA]])/Table2[[#This Row],[50D EMA]]</f>
        <v>8.9640657668422108E-2</v>
      </c>
      <c r="U326" s="2">
        <f>(Table2[[#This Row],[Close Price]]-Table2[[#This Row],[200D EMA]])/Table2[[#This Row],[200D EMA]]</f>
        <v>0.24168228378749404</v>
      </c>
      <c r="V326">
        <v>0.89299238001485204</v>
      </c>
      <c r="W326">
        <v>235.6</v>
      </c>
      <c r="X326">
        <v>262</v>
      </c>
      <c r="Y326">
        <v>221.5</v>
      </c>
      <c r="Z326">
        <v>247.61</v>
      </c>
      <c r="AA326">
        <v>221.5</v>
      </c>
      <c r="AB326">
        <v>247.61</v>
      </c>
      <c r="AC326" s="2">
        <f>(Table2[[#This Row],[Close Price]]/Table2[[#This Row],[Day Low]])-1</f>
        <v>2.8395585738539841E-2</v>
      </c>
      <c r="AD326" s="2">
        <f>(Table2[[#This Row],[Day High]]/Table2[[#This Row],[Close Price]])-1</f>
        <v>8.1348796896281383E-2</v>
      </c>
      <c r="AE326" s="2">
        <f>(Table2[[#This Row],[Close Price]]/Table2[[#This Row],[Current Week Low]])-1</f>
        <v>9.3860045146726856E-2</v>
      </c>
      <c r="AF326" s="2">
        <f>(Table2[[#This Row],[Current Week High]]/Table2[[#This Row],[Close Price]])-1</f>
        <v>2.1957158776672703E-2</v>
      </c>
      <c r="AG326" s="2">
        <f>(Table2[[#This Row],[Close Price]]/Table2[[#This Row],[Current Month Low]])-1</f>
        <v>9.3860045146726856E-2</v>
      </c>
      <c r="AH326" s="2">
        <f>(Table2[[#This Row],[Current Month High]]/Table2[[#This Row],[Close Price]])-1</f>
        <v>2.1957158776672703E-2</v>
      </c>
      <c r="AI326">
        <v>3.1821371084237802</v>
      </c>
      <c r="AJ326">
        <v>176.90285714285699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0.09</v>
      </c>
      <c r="AM326" t="s">
        <v>10474</v>
      </c>
      <c r="AN326">
        <v>2.0299999999999998</v>
      </c>
      <c r="AO326" t="s">
        <v>10474</v>
      </c>
      <c r="AQ326">
        <f>(Table2[[#This Row],[Sharpe Ratio]]-AVERAGE(Table2[Sharpe Ratio]))/_xlfn.STDEV.P(Table2[Sharpe Ratio])</f>
        <v>-0.61420022642052829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-1.1368686652091167</v>
      </c>
      <c r="AS326">
        <f>_xlfn.RANK.AVG(Table2[[#This Row],[1Y Return vs Nifty Z-Score]],Table2[1Y Return vs Nifty Z-Score])</f>
        <v>85</v>
      </c>
      <c r="AT326">
        <f>_xlfn.RANK.AVG(Table2[[#This Row],[6M Return vs Nifty Z-Score]],Table2[6M Return vs Nifty Z-Score])</f>
        <v>411</v>
      </c>
      <c r="AU326">
        <f>_xlfn.RANK.AVG(Table2[[#This Row],[Sharpe Ratio Z-Score]],Table2[Sharpe Ratio Z-Score])</f>
        <v>519.5</v>
      </c>
      <c r="AV326">
        <f>(Table2[[#This Row],[Rank 1Y]]+Table2[[#This Row],[Rank 6M]]+Table2[[#This Row],[Rank Sharpe]])/3</f>
        <v>338.5</v>
      </c>
    </row>
    <row r="327" spans="1:48" x14ac:dyDescent="0.3">
      <c r="A327" t="s">
        <v>737</v>
      </c>
      <c r="B327" t="s">
        <v>738</v>
      </c>
      <c r="C327" t="s">
        <v>10437</v>
      </c>
      <c r="D327" t="s">
        <v>65</v>
      </c>
      <c r="E327">
        <v>21409.89831045</v>
      </c>
      <c r="F327">
        <v>1195.3499999999999</v>
      </c>
      <c r="G327">
        <v>49.616837666871298</v>
      </c>
      <c r="H327">
        <f>(Table2[[#This Row],[1Y Return vs Nifty]]-AVERAGE(Table2[1Y Return vs Nifty]))/_xlfn.STDEV.P(Table2[1Y Return vs Nifty])</f>
        <v>2.3095507171309572E-2</v>
      </c>
      <c r="I327">
        <v>5.4602207291482996</v>
      </c>
      <c r="J327">
        <f>(Table2[[#This Row],[1M Return vs Nifty]]-AVERAGE(Table2[1M Return vs Nifty]))/_xlfn.STDEV.P(Table2[1M Return vs Nifty])</f>
        <v>9.1063232694396659E-2</v>
      </c>
      <c r="K327">
        <v>28.605411571302199</v>
      </c>
      <c r="L327">
        <f>(Table2[[#This Row],[6M Return vs Nifty]]-AVERAGE(Table2[6M Return vs Nifty]))/_xlfn.STDEV.P(Table2[6M Return vs Nifty])</f>
        <v>0.49431890916709037</v>
      </c>
      <c r="M327">
        <v>3.73606986921203</v>
      </c>
      <c r="N327">
        <f>(Table2[[#This Row],[1W Return vs Nifty]]-AVERAGE(Table2[1W Return vs Nifty]))/_xlfn.STDEV.P(Table2[1W Return vs Nifty])</f>
        <v>0.29079653735996353</v>
      </c>
      <c r="O327">
        <v>1169.21</v>
      </c>
      <c r="P327">
        <v>1102.7357357319199</v>
      </c>
      <c r="Q327">
        <v>948.69884897799</v>
      </c>
      <c r="R327">
        <v>54.243959063156701</v>
      </c>
      <c r="S327" s="2">
        <f>(Table2[[#This Row],[Close Price]]-Table2[[#This Row],[20D EMA]])/Table2[[#This Row],[20D EMA]]</f>
        <v>2.2356976077864431E-2</v>
      </c>
      <c r="T327" s="2">
        <f>(Table2[[#This Row],[Close Price]]-Table2[[#This Row],[50D EMA]])/Table2[[#This Row],[50D EMA]]</f>
        <v>8.3985910011893303E-2</v>
      </c>
      <c r="U327" s="2">
        <f>(Table2[[#This Row],[Close Price]]-Table2[[#This Row],[200D EMA]])/Table2[[#This Row],[200D EMA]]</f>
        <v>0.25998887980914193</v>
      </c>
      <c r="V327">
        <v>0.88795355475092896</v>
      </c>
      <c r="W327">
        <v>1182.5</v>
      </c>
      <c r="X327">
        <v>1206.4000000000001</v>
      </c>
      <c r="Y327">
        <v>1189.2</v>
      </c>
      <c r="Z327">
        <v>1236</v>
      </c>
      <c r="AA327">
        <v>1162.6500000000001</v>
      </c>
      <c r="AB327">
        <v>1240</v>
      </c>
      <c r="AC327" s="2">
        <f>(Table2[[#This Row],[Close Price]]/Table2[[#This Row],[Day Low]])-1</f>
        <v>1.0866807610993678E-2</v>
      </c>
      <c r="AD327" s="2">
        <f>(Table2[[#This Row],[Day High]]/Table2[[#This Row],[Close Price]])-1</f>
        <v>9.2441544317565238E-3</v>
      </c>
      <c r="AE327" s="2">
        <f>(Table2[[#This Row],[Close Price]]/Table2[[#This Row],[Current Week Low]])-1</f>
        <v>5.1715438950554748E-3</v>
      </c>
      <c r="AF327" s="2">
        <f>(Table2[[#This Row],[Current Week High]]/Table2[[#This Row],[Close Price]])-1</f>
        <v>3.400677625799986E-2</v>
      </c>
      <c r="AG327" s="2">
        <f>(Table2[[#This Row],[Close Price]]/Table2[[#This Row],[Current Month Low]])-1</f>
        <v>2.8125403173783869E-2</v>
      </c>
      <c r="AH327" s="2">
        <f>(Table2[[#This Row],[Current Month High]]/Table2[[#This Row],[Close Price]])-1</f>
        <v>3.7353076504789362E-2</v>
      </c>
      <c r="AI327">
        <v>5.3624461454804004</v>
      </c>
      <c r="AJ327">
        <v>78.998203054806794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0.09</v>
      </c>
      <c r="AM327" t="s">
        <v>10474</v>
      </c>
      <c r="AN327">
        <v>1.79</v>
      </c>
      <c r="AO327" t="s">
        <v>10474</v>
      </c>
      <c r="AP327">
        <v>-3.1415370693092998E-2</v>
      </c>
      <c r="AQ327">
        <f>(Table2[[#This Row],[Sharpe Ratio]]-AVERAGE(Table2[Sharpe Ratio]))/_xlfn.STDEV.P(Table2[Sharpe Ratio])</f>
        <v>-0.96838635180723676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-6.9112165414476623E-2</v>
      </c>
      <c r="AS327">
        <f>_xlfn.RANK.AVG(Table2[[#This Row],[1Y Return vs Nifty Z-Score]],Table2[1Y Return vs Nifty Z-Score])</f>
        <v>265</v>
      </c>
      <c r="AT327">
        <f>_xlfn.RANK.AVG(Table2[[#This Row],[6M Return vs Nifty Z-Score]],Table2[6M Return vs Nifty Z-Score])</f>
        <v>156</v>
      </c>
      <c r="AU327">
        <f>_xlfn.RANK.AVG(Table2[[#This Row],[Sharpe Ratio Z-Score]],Table2[Sharpe Ratio Z-Score])</f>
        <v>595</v>
      </c>
      <c r="AV327">
        <f>(Table2[[#This Row],[Rank 1Y]]+Table2[[#This Row],[Rank 6M]]+Table2[[#This Row],[Rank Sharpe]])/3</f>
        <v>338.66666666666669</v>
      </c>
    </row>
    <row r="328" spans="1:48" x14ac:dyDescent="0.3">
      <c r="A328" t="s">
        <v>674</v>
      </c>
      <c r="B328" t="s">
        <v>675</v>
      </c>
      <c r="C328" t="s">
        <v>10436</v>
      </c>
      <c r="D328" t="s">
        <v>393</v>
      </c>
      <c r="E328">
        <v>25480.895219999999</v>
      </c>
      <c r="F328">
        <v>3635.35</v>
      </c>
      <c r="G328">
        <v>26.818237188089601</v>
      </c>
      <c r="H328">
        <f>(Table2[[#This Row],[1Y Return vs Nifty]]-AVERAGE(Table2[1Y Return vs Nifty]))/_xlfn.STDEV.P(Table2[1Y Return vs Nifty])</f>
        <v>-0.23778741479828974</v>
      </c>
      <c r="I328">
        <v>-9.3420363704303094E-2</v>
      </c>
      <c r="J328">
        <f>(Table2[[#This Row],[1M Return vs Nifty]]-AVERAGE(Table2[1M Return vs Nifty]))/_xlfn.STDEV.P(Table2[1M Return vs Nifty])</f>
        <v>-0.37820006731037592</v>
      </c>
      <c r="K328">
        <v>-3.9361754755926999</v>
      </c>
      <c r="L328">
        <f>(Table2[[#This Row],[6M Return vs Nifty]]-AVERAGE(Table2[6M Return vs Nifty]))/_xlfn.STDEV.P(Table2[6M Return vs Nifty])</f>
        <v>-0.42134389626341934</v>
      </c>
      <c r="M328">
        <v>-1.90822919650755</v>
      </c>
      <c r="N328">
        <f>(Table2[[#This Row],[1W Return vs Nifty]]-AVERAGE(Table2[1W Return vs Nifty]))/_xlfn.STDEV.P(Table2[1W Return vs Nifty])</f>
        <v>-0.74400707644411856</v>
      </c>
      <c r="O328">
        <v>3545.62</v>
      </c>
      <c r="P328">
        <v>3388.7090129193798</v>
      </c>
      <c r="Q328">
        <v>3090.62692822183</v>
      </c>
      <c r="R328">
        <v>62.388518304557799</v>
      </c>
      <c r="S328" s="2">
        <f>(Table2[[#This Row],[Close Price]]-Table2[[#This Row],[20D EMA]])/Table2[[#This Row],[20D EMA]]</f>
        <v>2.5307280532036715E-2</v>
      </c>
      <c r="T328" s="2">
        <f>(Table2[[#This Row],[Close Price]]-Table2[[#This Row],[50D EMA]])/Table2[[#This Row],[50D EMA]]</f>
        <v>7.2783170859553506E-2</v>
      </c>
      <c r="U328" s="2">
        <f>(Table2[[#This Row],[Close Price]]-Table2[[#This Row],[200D EMA]])/Table2[[#This Row],[200D EMA]]</f>
        <v>0.17625002448664112</v>
      </c>
      <c r="V328">
        <v>1.0745497873373999</v>
      </c>
      <c r="W328">
        <v>3620</v>
      </c>
      <c r="X328">
        <v>3704.05</v>
      </c>
      <c r="Y328">
        <v>3588.35</v>
      </c>
      <c r="Z328">
        <v>3665</v>
      </c>
      <c r="AA328">
        <v>3588.35</v>
      </c>
      <c r="AB328">
        <v>3713.95</v>
      </c>
      <c r="AC328" s="2">
        <f>(Table2[[#This Row],[Close Price]]/Table2[[#This Row],[Day Low]])-1</f>
        <v>4.2403314917127677E-3</v>
      </c>
      <c r="AD328" s="2">
        <f>(Table2[[#This Row],[Day High]]/Table2[[#This Row],[Close Price]])-1</f>
        <v>1.8897767752761085E-2</v>
      </c>
      <c r="AE328" s="2">
        <f>(Table2[[#This Row],[Close Price]]/Table2[[#This Row],[Current Week Low]])-1</f>
        <v>1.3097941951035974E-2</v>
      </c>
      <c r="AF328" s="2">
        <f>(Table2[[#This Row],[Current Week High]]/Table2[[#This Row],[Close Price]])-1</f>
        <v>8.1560234915483143E-3</v>
      </c>
      <c r="AG328" s="2">
        <f>(Table2[[#This Row],[Close Price]]/Table2[[#This Row],[Current Month Low]])-1</f>
        <v>1.3097941951035974E-2</v>
      </c>
      <c r="AH328" s="2">
        <f>(Table2[[#This Row],[Current Month High]]/Table2[[#This Row],[Close Price]])-1</f>
        <v>2.1621026861237569E-2</v>
      </c>
      <c r="AI328">
        <v>8.3472017824968798</v>
      </c>
      <c r="AJ328">
        <v>53.5847063793831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0.09</v>
      </c>
      <c r="AM328" t="s">
        <v>10474</v>
      </c>
      <c r="AN328">
        <v>3.53</v>
      </c>
      <c r="AO328" t="s">
        <v>10474</v>
      </c>
      <c r="AP328">
        <v>0.10274069142207</v>
      </c>
      <c r="AQ328">
        <f>(Table2[[#This Row],[Sharpe Ratio]]-AVERAGE(Table2[Sharpe Ratio]))/_xlfn.STDEV.P(Table2[Sharpe Ratio])</f>
        <v>0.54412853467650346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-1.2372099201397</v>
      </c>
      <c r="AS328">
        <f>_xlfn.RANK.AVG(Table2[[#This Row],[1Y Return vs Nifty Z-Score]],Table2[1Y Return vs Nifty Z-Score])</f>
        <v>351</v>
      </c>
      <c r="AT328">
        <f>_xlfn.RANK.AVG(Table2[[#This Row],[6M Return vs Nifty Z-Score]],Table2[6M Return vs Nifty Z-Score])</f>
        <v>463</v>
      </c>
      <c r="AU328">
        <f>_xlfn.RANK.AVG(Table2[[#This Row],[Sharpe Ratio Z-Score]],Table2[Sharpe Ratio Z-Score])</f>
        <v>203</v>
      </c>
      <c r="AV328">
        <f>(Table2[[#This Row],[Rank 1Y]]+Table2[[#This Row],[Rank 6M]]+Table2[[#This Row],[Rank Sharpe]])/3</f>
        <v>339</v>
      </c>
    </row>
    <row r="329" spans="1:48" x14ac:dyDescent="0.3">
      <c r="A329" t="s">
        <v>1401</v>
      </c>
      <c r="B329" t="s">
        <v>1402</v>
      </c>
      <c r="C329" t="s">
        <v>10445</v>
      </c>
      <c r="D329" t="s">
        <v>346</v>
      </c>
      <c r="E329">
        <v>7428.3369155820001</v>
      </c>
      <c r="F329">
        <v>91.17</v>
      </c>
      <c r="G329">
        <v>20.153966147912499</v>
      </c>
      <c r="H329">
        <f>(Table2[[#This Row],[1Y Return vs Nifty]]-AVERAGE(Table2[1Y Return vs Nifty]))/_xlfn.STDEV.P(Table2[1Y Return vs Nifty])</f>
        <v>-0.31404624057037456</v>
      </c>
      <c r="I329">
        <v>18.040920851366401</v>
      </c>
      <c r="J329">
        <f>(Table2[[#This Row],[1M Return vs Nifty]]-AVERAGE(Table2[1M Return vs Nifty]))/_xlfn.STDEV.P(Table2[1M Return vs Nifty])</f>
        <v>1.154088508728236</v>
      </c>
      <c r="K329">
        <v>5.3802433616230401</v>
      </c>
      <c r="L329">
        <f>(Table2[[#This Row],[6M Return vs Nifty]]-AVERAGE(Table2[6M Return vs Nifty]))/_xlfn.STDEV.P(Table2[6M Return vs Nifty])</f>
        <v>-0.1591963188647747</v>
      </c>
      <c r="M329">
        <v>-0.33614076907651902</v>
      </c>
      <c r="N329">
        <f>(Table2[[#This Row],[1W Return vs Nifty]]-AVERAGE(Table2[1W Return vs Nifty]))/_xlfn.STDEV.P(Table2[1W Return vs Nifty])</f>
        <v>-0.45578656102077258</v>
      </c>
      <c r="O329">
        <v>81.760000000000005</v>
      </c>
      <c r="P329">
        <v>76.831450078677193</v>
      </c>
      <c r="Q329">
        <v>71.445142422867207</v>
      </c>
      <c r="R329">
        <v>73.662957031657996</v>
      </c>
      <c r="S329" s="2">
        <f>(Table2[[#This Row],[Close Price]]-Table2[[#This Row],[20D EMA]])/Table2[[#This Row],[20D EMA]]</f>
        <v>0.11509295499021521</v>
      </c>
      <c r="T329" s="2">
        <f>(Table2[[#This Row],[Close Price]]-Table2[[#This Row],[50D EMA]])/Table2[[#This Row],[50D EMA]]</f>
        <v>0.18662344530319031</v>
      </c>
      <c r="U329" s="2">
        <f>(Table2[[#This Row],[Close Price]]-Table2[[#This Row],[200D EMA]])/Table2[[#This Row],[200D EMA]]</f>
        <v>0.2760839562805536</v>
      </c>
      <c r="V329">
        <v>1.38717328636911</v>
      </c>
      <c r="W329">
        <v>91.29</v>
      </c>
      <c r="X329">
        <v>95.74</v>
      </c>
      <c r="Y329">
        <v>84.06</v>
      </c>
      <c r="Z329">
        <v>92.9</v>
      </c>
      <c r="AA329">
        <v>83.01</v>
      </c>
      <c r="AB329">
        <v>92.9</v>
      </c>
      <c r="AC329" s="2">
        <f>(Table2[[#This Row],[Close Price]]/Table2[[#This Row],[Day Low]])-1</f>
        <v>-1.3144922773579149E-3</v>
      </c>
      <c r="AD329" s="2">
        <f>(Table2[[#This Row],[Day High]]/Table2[[#This Row],[Close Price]])-1</f>
        <v>5.0126137983985908E-2</v>
      </c>
      <c r="AE329" s="2">
        <f>(Table2[[#This Row],[Close Price]]/Table2[[#This Row],[Current Week Low]])-1</f>
        <v>8.4582441113490336E-2</v>
      </c>
      <c r="AF329" s="2">
        <f>(Table2[[#This Row],[Current Week High]]/Table2[[#This Row],[Close Price]])-1</f>
        <v>1.8975540199627217E-2</v>
      </c>
      <c r="AG329" s="2">
        <f>(Table2[[#This Row],[Close Price]]/Table2[[#This Row],[Current Month Low]])-1</f>
        <v>9.8301409468738665E-2</v>
      </c>
      <c r="AH329" s="2">
        <f>(Table2[[#This Row],[Current Month High]]/Table2[[#This Row],[Close Price]])-1</f>
        <v>1.8975540199627217E-2</v>
      </c>
      <c r="AI329">
        <v>2.9944060546232398</v>
      </c>
      <c r="AJ329">
        <v>55.447570332480801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0.21</v>
      </c>
      <c r="AM329" t="s">
        <v>10474</v>
      </c>
      <c r="AN329">
        <v>-1.3</v>
      </c>
      <c r="AO329" t="s">
        <v>10475</v>
      </c>
      <c r="AP329">
        <v>7.2380305213471996E-2</v>
      </c>
      <c r="AQ329">
        <f>(Table2[[#This Row],[Sharpe Ratio]]-AVERAGE(Table2[Sharpe Ratio]))/_xlfn.STDEV.P(Table2[Sharpe Ratio])</f>
        <v>0.20183661453590815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0.42689600280822221</v>
      </c>
      <c r="AS329">
        <f>_xlfn.RANK.AVG(Table2[[#This Row],[1Y Return vs Nifty Z-Score]],Table2[1Y Return vs Nifty Z-Score])</f>
        <v>396</v>
      </c>
      <c r="AT329">
        <f>_xlfn.RANK.AVG(Table2[[#This Row],[6M Return vs Nifty Z-Score]],Table2[6M Return vs Nifty Z-Score])</f>
        <v>358</v>
      </c>
      <c r="AU329">
        <f>_xlfn.RANK.AVG(Table2[[#This Row],[Sharpe Ratio Z-Score]],Table2[Sharpe Ratio Z-Score])</f>
        <v>267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1067</v>
      </c>
      <c r="B330" t="s">
        <v>1068</v>
      </c>
      <c r="C330" t="s">
        <v>10437</v>
      </c>
      <c r="D330" t="s">
        <v>65</v>
      </c>
      <c r="E330">
        <v>11818.507255995</v>
      </c>
      <c r="F330">
        <v>746.35</v>
      </c>
      <c r="G330">
        <v>66.896950342344795</v>
      </c>
      <c r="H330">
        <f>(Table2[[#This Row],[1Y Return vs Nifty]]-AVERAGE(Table2[1Y Return vs Nifty]))/_xlfn.STDEV.P(Table2[1Y Return vs Nifty])</f>
        <v>0.22083072740717632</v>
      </c>
      <c r="I330">
        <v>-4.72811517521236</v>
      </c>
      <c r="J330">
        <f>(Table2[[#This Row],[1M Return vs Nifty]]-AVERAGE(Table2[1M Return vs Nifty]))/_xlfn.STDEV.P(Table2[1M Return vs Nifty])</f>
        <v>-0.76981561203153193</v>
      </c>
      <c r="K330">
        <v>20.655191484618701</v>
      </c>
      <c r="L330">
        <f>(Table2[[#This Row],[6M Return vs Nifty]]-AVERAGE(Table2[6M Return vs Nifty]))/_xlfn.STDEV.P(Table2[6M Return vs Nifty])</f>
        <v>0.27061375250487929</v>
      </c>
      <c r="M330">
        <v>1.64840417722523</v>
      </c>
      <c r="N330">
        <f>(Table2[[#This Row],[1W Return vs Nifty]]-AVERAGE(Table2[1W Return vs Nifty]))/_xlfn.STDEV.P(Table2[1W Return vs Nifty])</f>
        <v>-9.1947888002501768E-2</v>
      </c>
      <c r="O330">
        <v>734.6</v>
      </c>
      <c r="P330">
        <v>709.16694837401997</v>
      </c>
      <c r="Q330">
        <v>593.30947093493603</v>
      </c>
      <c r="R330">
        <v>57.136157117083897</v>
      </c>
      <c r="S330" s="2">
        <f>(Table2[[#This Row],[Close Price]]-Table2[[#This Row],[20D EMA]])/Table2[[#This Row],[20D EMA]]</f>
        <v>1.5995099373808875E-2</v>
      </c>
      <c r="T330" s="2">
        <f>(Table2[[#This Row],[Close Price]]-Table2[[#This Row],[50D EMA]])/Table2[[#This Row],[50D EMA]]</f>
        <v>5.2432014367326994E-2</v>
      </c>
      <c r="U330" s="2">
        <f>(Table2[[#This Row],[Close Price]]-Table2[[#This Row],[200D EMA]])/Table2[[#This Row],[200D EMA]]</f>
        <v>0.25794384981568386</v>
      </c>
      <c r="V330">
        <v>0.49926911475061703</v>
      </c>
      <c r="W330">
        <v>727.1</v>
      </c>
      <c r="X330">
        <v>750.8</v>
      </c>
      <c r="Y330">
        <v>736.05</v>
      </c>
      <c r="Z330">
        <v>758.9</v>
      </c>
      <c r="AA330">
        <v>724.95</v>
      </c>
      <c r="AB330">
        <v>780.3</v>
      </c>
      <c r="AC330" s="2">
        <f>(Table2[[#This Row],[Close Price]]/Table2[[#This Row],[Day Low]])-1</f>
        <v>2.6475037821482639E-2</v>
      </c>
      <c r="AD330" s="2">
        <f>(Table2[[#This Row],[Day High]]/Table2[[#This Row],[Close Price]])-1</f>
        <v>5.9623501038386095E-3</v>
      </c>
      <c r="AE330" s="2">
        <f>(Table2[[#This Row],[Close Price]]/Table2[[#This Row],[Current Week Low]])-1</f>
        <v>1.3993614564228096E-2</v>
      </c>
      <c r="AF330" s="2">
        <f>(Table2[[#This Row],[Current Week High]]/Table2[[#This Row],[Close Price]])-1</f>
        <v>1.6815167146780885E-2</v>
      </c>
      <c r="AG330" s="2">
        <f>(Table2[[#This Row],[Close Price]]/Table2[[#This Row],[Current Month Low]])-1</f>
        <v>2.9519277191530469E-2</v>
      </c>
      <c r="AH330" s="2">
        <f>(Table2[[#This Row],[Current Month High]]/Table2[[#This Row],[Close Price]])-1</f>
        <v>4.5488041803443346E-2</v>
      </c>
      <c r="AI330">
        <v>4.5488041803443302</v>
      </c>
      <c r="AJ330">
        <v>134.149019607843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-0.03</v>
      </c>
      <c r="AM330" t="s">
        <v>10475</v>
      </c>
      <c r="AN330">
        <v>1.73</v>
      </c>
      <c r="AO330" t="s">
        <v>10474</v>
      </c>
      <c r="AP330">
        <v>-2.9940827267283001E-2</v>
      </c>
      <c r="AQ330">
        <f>(Table2[[#This Row],[Sharpe Ratio]]-AVERAGE(Table2[Sharpe Ratio]))/_xlfn.STDEV.P(Table2[Sharpe Ratio])</f>
        <v>-0.95176191570542401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-1.3220809358274022</v>
      </c>
      <c r="AS330">
        <f>_xlfn.RANK.AVG(Table2[[#This Row],[1Y Return vs Nifty Z-Score]],Table2[1Y Return vs Nifty Z-Score])</f>
        <v>209</v>
      </c>
      <c r="AT330">
        <f>_xlfn.RANK.AVG(Table2[[#This Row],[6M Return vs Nifty Z-Score]],Table2[6M Return vs Nifty Z-Score])</f>
        <v>224</v>
      </c>
      <c r="AU330">
        <f>_xlfn.RANK.AVG(Table2[[#This Row],[Sharpe Ratio Z-Score]],Table2[Sharpe Ratio Z-Score])</f>
        <v>590</v>
      </c>
      <c r="AV330">
        <f>(Table2[[#This Row],[Rank 1Y]]+Table2[[#This Row],[Rank 6M]]+Table2[[#This Row],[Rank Sharpe]])/3</f>
        <v>341</v>
      </c>
    </row>
    <row r="331" spans="1:48" x14ac:dyDescent="0.3">
      <c r="A331" t="s">
        <v>169</v>
      </c>
      <c r="B331" t="s">
        <v>170</v>
      </c>
      <c r="C331" t="s">
        <v>10439</v>
      </c>
      <c r="D331" t="s">
        <v>171</v>
      </c>
      <c r="E331">
        <v>155959.43156135999</v>
      </c>
      <c r="F331">
        <v>697.2</v>
      </c>
      <c r="G331">
        <v>37.187556485385798</v>
      </c>
      <c r="H331">
        <f>(Table2[[#This Row],[1Y Return vs Nifty]]-AVERAGE(Table2[1Y Return vs Nifty]))/_xlfn.STDEV.P(Table2[1Y Return vs Nifty])</f>
        <v>-0.11913195962541404</v>
      </c>
      <c r="I331">
        <v>-0.86079475866865096</v>
      </c>
      <c r="J331">
        <f>(Table2[[#This Row],[1M Return vs Nifty]]-AVERAGE(Table2[1M Return vs Nifty]))/_xlfn.STDEV.P(Table2[1M Return vs Nifty])</f>
        <v>-0.44304052691147905</v>
      </c>
      <c r="K331">
        <v>7.5966343347279297</v>
      </c>
      <c r="L331">
        <f>(Table2[[#This Row],[6M Return vs Nifty]]-AVERAGE(Table2[6M Return vs Nifty]))/_xlfn.STDEV.P(Table2[6M Return vs Nifty])</f>
        <v>-9.6830990049082202E-2</v>
      </c>
      <c r="M331">
        <v>-0.51737134164012399</v>
      </c>
      <c r="N331">
        <f>(Table2[[#This Row],[1W Return vs Nifty]]-AVERAGE(Table2[1W Return vs Nifty]))/_xlfn.STDEV.P(Table2[1W Return vs Nifty])</f>
        <v>-0.48901266212508976</v>
      </c>
      <c r="O331">
        <v>685.88</v>
      </c>
      <c r="P331">
        <v>664.53045211454503</v>
      </c>
      <c r="Q331">
        <v>581.90000133670799</v>
      </c>
      <c r="R331">
        <v>61.219173106107199</v>
      </c>
      <c r="S331" s="2">
        <f>(Table2[[#This Row],[Close Price]]-Table2[[#This Row],[20D EMA]])/Table2[[#This Row],[20D EMA]]</f>
        <v>1.6504344783344099E-2</v>
      </c>
      <c r="T331" s="2">
        <f>(Table2[[#This Row],[Close Price]]-Table2[[#This Row],[50D EMA]])/Table2[[#This Row],[50D EMA]]</f>
        <v>4.9161852224378987E-2</v>
      </c>
      <c r="U331" s="2">
        <f>(Table2[[#This Row],[Close Price]]-Table2[[#This Row],[200D EMA]])/Table2[[#This Row],[200D EMA]]</f>
        <v>0.19814400824614431</v>
      </c>
      <c r="V331">
        <v>0.62403053389734497</v>
      </c>
      <c r="W331">
        <v>695.55</v>
      </c>
      <c r="X331">
        <v>702.45</v>
      </c>
      <c r="Y331">
        <v>691.65</v>
      </c>
      <c r="Z331">
        <v>705.9</v>
      </c>
      <c r="AA331">
        <v>683.4</v>
      </c>
      <c r="AB331">
        <v>705.9</v>
      </c>
      <c r="AC331" s="2">
        <f>(Table2[[#This Row],[Close Price]]/Table2[[#This Row],[Day Low]])-1</f>
        <v>2.3722234203149561E-3</v>
      </c>
      <c r="AD331" s="2">
        <f>(Table2[[#This Row],[Day High]]/Table2[[#This Row],[Close Price]])-1</f>
        <v>7.5301204819278045E-3</v>
      </c>
      <c r="AE331" s="2">
        <f>(Table2[[#This Row],[Close Price]]/Table2[[#This Row],[Current Week Low]])-1</f>
        <v>8.0242897419215975E-3</v>
      </c>
      <c r="AF331" s="2">
        <f>(Table2[[#This Row],[Current Week High]]/Table2[[#This Row],[Close Price]])-1</f>
        <v>1.2478485370051473E-2</v>
      </c>
      <c r="AG331" s="2">
        <f>(Table2[[#This Row],[Close Price]]/Table2[[#This Row],[Current Month Low]])-1</f>
        <v>2.019315188762083E-2</v>
      </c>
      <c r="AH331" s="2">
        <f>(Table2[[#This Row],[Current Month High]]/Table2[[#This Row],[Close Price]])-1</f>
        <v>1.2478485370051473E-2</v>
      </c>
      <c r="AI331">
        <v>2.5889271371199101</v>
      </c>
      <c r="AJ331">
        <v>65.115452930728196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0.02</v>
      </c>
      <c r="AM331" t="s">
        <v>10474</v>
      </c>
      <c r="AN331">
        <v>3.06</v>
      </c>
      <c r="AO331" t="s">
        <v>10474</v>
      </c>
      <c r="AP331">
        <v>4.2912418525463E-2</v>
      </c>
      <c r="AQ331">
        <f>(Table2[[#This Row],[Sharpe Ratio]]-AVERAGE(Table2[Sharpe Ratio]))/_xlfn.STDEV.P(Table2[Sharpe Ratio])</f>
        <v>-0.13039300361261122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-1.2784091423236763</v>
      </c>
      <c r="AS331">
        <f>_xlfn.RANK.AVG(Table2[[#This Row],[1Y Return vs Nifty Z-Score]],Table2[1Y Return vs Nifty Z-Score])</f>
        <v>317</v>
      </c>
      <c r="AT331">
        <f>_xlfn.RANK.AVG(Table2[[#This Row],[6M Return vs Nifty Z-Score]],Table2[6M Return vs Nifty Z-Score])</f>
        <v>335</v>
      </c>
      <c r="AU331">
        <f>_xlfn.RANK.AVG(Table2[[#This Row],[Sharpe Ratio Z-Score]],Table2[Sharpe Ratio Z-Score])</f>
        <v>372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575</v>
      </c>
      <c r="B332" t="s">
        <v>576</v>
      </c>
      <c r="C332" t="s">
        <v>10433</v>
      </c>
      <c r="D332" t="s">
        <v>182</v>
      </c>
      <c r="E332">
        <v>32715.674999999999</v>
      </c>
      <c r="F332">
        <v>749.5</v>
      </c>
      <c r="G332">
        <v>50.065467600497797</v>
      </c>
      <c r="H332">
        <f>(Table2[[#This Row],[1Y Return vs Nifty]]-AVERAGE(Table2[1Y Return vs Nifty]))/_xlfn.STDEV.P(Table2[1Y Return vs Nifty])</f>
        <v>2.822915070686061E-2</v>
      </c>
      <c r="I332">
        <v>-5.6428521303498496</v>
      </c>
      <c r="J332">
        <f>(Table2[[#This Row],[1M Return vs Nifty]]-AVERAGE(Table2[1M Return vs Nifty]))/_xlfn.STDEV.P(Table2[1M Return vs Nifty])</f>
        <v>-0.84710769393372265</v>
      </c>
      <c r="K332">
        <v>22.006614758042499</v>
      </c>
      <c r="L332">
        <f>(Table2[[#This Row],[6M Return vs Nifty]]-AVERAGE(Table2[6M Return vs Nifty]))/_xlfn.STDEV.P(Table2[6M Return vs Nifty])</f>
        <v>0.30864041740244746</v>
      </c>
      <c r="M332">
        <v>3.0182554494925</v>
      </c>
      <c r="N332">
        <f>(Table2[[#This Row],[1W Return vs Nifty]]-AVERAGE(Table2[1W Return vs Nifty]))/_xlfn.STDEV.P(Table2[1W Return vs Nifty])</f>
        <v>0.15919526199916686</v>
      </c>
      <c r="O332">
        <v>703.94</v>
      </c>
      <c r="P332">
        <v>636.67508216616397</v>
      </c>
      <c r="Q332">
        <v>534.39811955586902</v>
      </c>
      <c r="R332">
        <v>67.762958846011401</v>
      </c>
      <c r="S332" s="2">
        <f>(Table2[[#This Row],[Close Price]]-Table2[[#This Row],[20D EMA]])/Table2[[#This Row],[20D EMA]]</f>
        <v>6.4721425121459134E-2</v>
      </c>
      <c r="T332" s="2">
        <f>(Table2[[#This Row],[Close Price]]-Table2[[#This Row],[50D EMA]])/Table2[[#This Row],[50D EMA]]</f>
        <v>0.17720957046091868</v>
      </c>
      <c r="U332" s="2">
        <f>(Table2[[#This Row],[Close Price]]-Table2[[#This Row],[200D EMA]])/Table2[[#This Row],[200D EMA]]</f>
        <v>0.40251242018384947</v>
      </c>
      <c r="V332">
        <v>1.14595144517512</v>
      </c>
      <c r="W332">
        <v>765</v>
      </c>
      <c r="X332">
        <v>787.75</v>
      </c>
      <c r="Y332">
        <v>720.85</v>
      </c>
      <c r="Z332">
        <v>769.9</v>
      </c>
      <c r="AA332">
        <v>690.1</v>
      </c>
      <c r="AB332">
        <v>775</v>
      </c>
      <c r="AC332" s="2">
        <f>(Table2[[#This Row],[Close Price]]/Table2[[#This Row],[Day Low]])-1</f>
        <v>-2.0261437908496771E-2</v>
      </c>
      <c r="AD332" s="2">
        <f>(Table2[[#This Row],[Day High]]/Table2[[#This Row],[Close Price]])-1</f>
        <v>5.1034022681787805E-2</v>
      </c>
      <c r="AE332" s="2">
        <f>(Table2[[#This Row],[Close Price]]/Table2[[#This Row],[Current Week Low]])-1</f>
        <v>3.9744745786224556E-2</v>
      </c>
      <c r="AF332" s="2">
        <f>(Table2[[#This Row],[Current Week High]]/Table2[[#This Row],[Close Price]])-1</f>
        <v>2.7218145430286889E-2</v>
      </c>
      <c r="AG332" s="2">
        <f>(Table2[[#This Row],[Close Price]]/Table2[[#This Row],[Current Month Low]])-1</f>
        <v>8.6074481959136362E-2</v>
      </c>
      <c r="AH332" s="2">
        <f>(Table2[[#This Row],[Current Month High]]/Table2[[#This Row],[Close Price]])-1</f>
        <v>3.4022681787858611E-2</v>
      </c>
      <c r="AI332">
        <v>3.4022681787858602</v>
      </c>
      <c r="AJ332">
        <v>82.804878048780495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0.54</v>
      </c>
      <c r="AM332" t="s">
        <v>10474</v>
      </c>
      <c r="AN332">
        <v>5.79</v>
      </c>
      <c r="AO332" t="s">
        <v>10474</v>
      </c>
      <c r="AP332">
        <v>-7.3434925928400003E-3</v>
      </c>
      <c r="AQ332">
        <f>(Table2[[#This Row],[Sharpe Ratio]]-AVERAGE(Table2[Sharpe Ratio]))/_xlfn.STDEV.P(Table2[Sharpe Ratio])</f>
        <v>-0.69699292091627851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-1.0480357847415263</v>
      </c>
      <c r="AS332">
        <f>_xlfn.RANK.AVG(Table2[[#This Row],[1Y Return vs Nifty Z-Score]],Table2[1Y Return vs Nifty Z-Score])</f>
        <v>262</v>
      </c>
      <c r="AT332">
        <f>_xlfn.RANK.AVG(Table2[[#This Row],[6M Return vs Nifty Z-Score]],Table2[6M Return vs Nifty Z-Score])</f>
        <v>208</v>
      </c>
      <c r="AU332">
        <f>_xlfn.RANK.AVG(Table2[[#This Row],[Sharpe Ratio Z-Score]],Table2[Sharpe Ratio Z-Score])</f>
        <v>556</v>
      </c>
      <c r="AV332">
        <f>(Table2[[#This Row],[Rank 1Y]]+Table2[[#This Row],[Rank 6M]]+Table2[[#This Row],[Rank Sharpe]])/3</f>
        <v>342</v>
      </c>
    </row>
    <row r="333" spans="1:48" x14ac:dyDescent="0.3">
      <c r="A333" t="s">
        <v>1040</v>
      </c>
      <c r="B333" t="s">
        <v>1041</v>
      </c>
      <c r="C333" t="s">
        <v>10437</v>
      </c>
      <c r="D333" t="s">
        <v>65</v>
      </c>
      <c r="E333">
        <v>12569.241611760001</v>
      </c>
      <c r="F333">
        <v>518.6</v>
      </c>
      <c r="G333">
        <v>42.322310561644201</v>
      </c>
      <c r="H333">
        <f>(Table2[[#This Row],[1Y Return vs Nifty]]-AVERAGE(Table2[1Y Return vs Nifty]))/_xlfn.STDEV.P(Table2[1Y Return vs Nifty])</f>
        <v>-6.0375298300684055E-2</v>
      </c>
      <c r="I333">
        <v>4.2308733136635199</v>
      </c>
      <c r="J333">
        <f>(Table2[[#This Row],[1M Return vs Nifty]]-AVERAGE(Table2[1M Return vs Nifty]))/_xlfn.STDEV.P(Table2[1M Return vs Nifty])</f>
        <v>-1.2812335675544618E-2</v>
      </c>
      <c r="K333">
        <v>16.2757891572167</v>
      </c>
      <c r="L333">
        <f>(Table2[[#This Row],[6M Return vs Nifty]]-AVERAGE(Table2[6M Return vs Nifty]))/_xlfn.STDEV.P(Table2[6M Return vs Nifty])</f>
        <v>0.1473851031019161</v>
      </c>
      <c r="M333">
        <v>5.6374636081488099</v>
      </c>
      <c r="N333">
        <f>(Table2[[#This Row],[1W Return vs Nifty]]-AVERAGE(Table2[1W Return vs Nifty]))/_xlfn.STDEV.P(Table2[1W Return vs Nifty])</f>
        <v>0.63939059472772175</v>
      </c>
      <c r="O333">
        <v>488.55</v>
      </c>
      <c r="P333">
        <v>462.40645662893098</v>
      </c>
      <c r="Q333">
        <v>413.81607694344302</v>
      </c>
      <c r="R333">
        <v>70.382541864650094</v>
      </c>
      <c r="S333" s="2">
        <f>(Table2[[#This Row],[Close Price]]-Table2[[#This Row],[20D EMA]])/Table2[[#This Row],[20D EMA]]</f>
        <v>6.1508545696448695E-2</v>
      </c>
      <c r="T333" s="2">
        <f>(Table2[[#This Row],[Close Price]]-Table2[[#This Row],[50D EMA]])/Table2[[#This Row],[50D EMA]]</f>
        <v>0.12152413221202679</v>
      </c>
      <c r="U333" s="2">
        <f>(Table2[[#This Row],[Close Price]]-Table2[[#This Row],[200D EMA]])/Table2[[#This Row],[200D EMA]]</f>
        <v>0.25321375580794075</v>
      </c>
      <c r="V333">
        <v>1.6571722088267899</v>
      </c>
      <c r="W333">
        <v>513.25</v>
      </c>
      <c r="X333">
        <v>521.45000000000005</v>
      </c>
      <c r="Y333">
        <v>517</v>
      </c>
      <c r="Z333">
        <v>528.70000000000005</v>
      </c>
      <c r="AA333">
        <v>484.55</v>
      </c>
      <c r="AB333">
        <v>530.65</v>
      </c>
      <c r="AC333" s="2">
        <f>(Table2[[#This Row],[Close Price]]/Table2[[#This Row],[Day Low]])-1</f>
        <v>1.042377009254758E-2</v>
      </c>
      <c r="AD333" s="2">
        <f>(Table2[[#This Row],[Day High]]/Table2[[#This Row],[Close Price]])-1</f>
        <v>5.4955649826455844E-3</v>
      </c>
      <c r="AE333" s="2">
        <f>(Table2[[#This Row],[Close Price]]/Table2[[#This Row],[Current Week Low]])-1</f>
        <v>3.0947775628626939E-3</v>
      </c>
      <c r="AF333" s="2">
        <f>(Table2[[#This Row],[Current Week High]]/Table2[[#This Row],[Close Price]])-1</f>
        <v>1.9475510991129985E-2</v>
      </c>
      <c r="AG333" s="2">
        <f>(Table2[[#This Row],[Close Price]]/Table2[[#This Row],[Current Month Low]])-1</f>
        <v>7.0271385821896626E-2</v>
      </c>
      <c r="AH333" s="2">
        <f>(Table2[[#This Row],[Current Month High]]/Table2[[#This Row],[Close Price]])-1</f>
        <v>2.3235634400308403E-2</v>
      </c>
      <c r="AI333">
        <v>2.3235634400308398</v>
      </c>
      <c r="AJ333">
        <v>80.257212374000702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0.14000000000000001</v>
      </c>
      <c r="AM333" t="s">
        <v>10474</v>
      </c>
      <c r="AN333">
        <v>9.8000000000000007</v>
      </c>
      <c r="AO333" t="s">
        <v>10474</v>
      </c>
      <c r="AP333">
        <v>5.4463576698719996E-3</v>
      </c>
      <c r="AQ333">
        <f>(Table2[[#This Row],[Sharpe Ratio]]-AVERAGE(Table2[Sharpe Ratio]))/_xlfn.STDEV.P(Table2[Sharpe Ratio])</f>
        <v>-0.55279638880844306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0.16079167504496616</v>
      </c>
      <c r="AS333">
        <f>_xlfn.RANK.AVG(Table2[[#This Row],[1Y Return vs Nifty Z-Score]],Table2[1Y Return vs Nifty Z-Score])</f>
        <v>291</v>
      </c>
      <c r="AT333">
        <f>_xlfn.RANK.AVG(Table2[[#This Row],[6M Return vs Nifty Z-Score]],Table2[6M Return vs Nifty Z-Score])</f>
        <v>254</v>
      </c>
      <c r="AU333">
        <f>_xlfn.RANK.AVG(Table2[[#This Row],[Sharpe Ratio Z-Score]],Table2[Sharpe Ratio Z-Score])</f>
        <v>485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871</v>
      </c>
      <c r="B334" t="s">
        <v>872</v>
      </c>
      <c r="C334" t="s">
        <v>10441</v>
      </c>
      <c r="D334" t="s">
        <v>873</v>
      </c>
      <c r="E334">
        <v>17228.099020079899</v>
      </c>
      <c r="F334">
        <v>250.12</v>
      </c>
      <c r="G334">
        <v>70.265496098928395</v>
      </c>
      <c r="H334">
        <f>(Table2[[#This Row],[1Y Return vs Nifty]]-AVERAGE(Table2[1Y Return vs Nifty]))/_xlfn.STDEV.P(Table2[1Y Return vs Nifty])</f>
        <v>0.25937678029247102</v>
      </c>
      <c r="I334">
        <v>14.3421606835003</v>
      </c>
      <c r="J334">
        <f>(Table2[[#This Row],[1M Return vs Nifty]]-AVERAGE(Table2[1M Return vs Nifty]))/_xlfn.STDEV.P(Table2[1M Return vs Nifty])</f>
        <v>0.84155617664562343</v>
      </c>
      <c r="K334">
        <v>19.8371980434822</v>
      </c>
      <c r="L334">
        <f>(Table2[[#This Row],[6M Return vs Nifty]]-AVERAGE(Table2[6M Return vs Nifty]))/_xlfn.STDEV.P(Table2[6M Return vs Nifty])</f>
        <v>0.24759686128640768</v>
      </c>
      <c r="M334">
        <v>11.391720210571799</v>
      </c>
      <c r="N334">
        <f>(Table2[[#This Row],[1W Return vs Nifty]]-AVERAGE(Table2[1W Return vs Nifty]))/_xlfn.STDEV.P(Table2[1W Return vs Nifty])</f>
        <v>1.6943533912790023</v>
      </c>
      <c r="O334">
        <v>216.24</v>
      </c>
      <c r="P334">
        <v>206.345817077682</v>
      </c>
      <c r="Q334">
        <v>187.58715339747201</v>
      </c>
      <c r="R334">
        <v>88.181947188599395</v>
      </c>
      <c r="S334" s="2">
        <f>(Table2[[#This Row],[Close Price]]-Table2[[#This Row],[20D EMA]])/Table2[[#This Row],[20D EMA]]</f>
        <v>0.15667776544580092</v>
      </c>
      <c r="T334" s="2">
        <f>(Table2[[#This Row],[Close Price]]-Table2[[#This Row],[50D EMA]])/Table2[[#This Row],[50D EMA]]</f>
        <v>0.21213990931465576</v>
      </c>
      <c r="U334" s="2">
        <f>(Table2[[#This Row],[Close Price]]-Table2[[#This Row],[200D EMA]])/Table2[[#This Row],[200D EMA]]</f>
        <v>0.33335356643548658</v>
      </c>
      <c r="V334">
        <v>2.2593938425579698</v>
      </c>
      <c r="W334">
        <v>250.49</v>
      </c>
      <c r="X334">
        <v>258.95</v>
      </c>
      <c r="Y334">
        <v>239.13</v>
      </c>
      <c r="Z334">
        <v>254.65</v>
      </c>
      <c r="AA334">
        <v>208.45</v>
      </c>
      <c r="AB334">
        <v>254.65</v>
      </c>
      <c r="AC334" s="2">
        <f>(Table2[[#This Row],[Close Price]]/Table2[[#This Row],[Day Low]])-1</f>
        <v>-1.477104874446078E-3</v>
      </c>
      <c r="AD334" s="2">
        <f>(Table2[[#This Row],[Day High]]/Table2[[#This Row],[Close Price]])-1</f>
        <v>3.5303054533823763E-2</v>
      </c>
      <c r="AE334" s="2">
        <f>(Table2[[#This Row],[Close Price]]/Table2[[#This Row],[Current Week Low]])-1</f>
        <v>4.595826537866432E-2</v>
      </c>
      <c r="AF334" s="2">
        <f>(Table2[[#This Row],[Current Week High]]/Table2[[#This Row],[Close Price]])-1</f>
        <v>1.8111306572845098E-2</v>
      </c>
      <c r="AG334" s="2">
        <f>(Table2[[#This Row],[Close Price]]/Table2[[#This Row],[Current Month Low]])-1</f>
        <v>0.19990405372991127</v>
      </c>
      <c r="AH334" s="2">
        <f>(Table2[[#This Row],[Current Month High]]/Table2[[#This Row],[Close Price]])-1</f>
        <v>1.8111306572845098E-2</v>
      </c>
      <c r="AI334">
        <v>1.8111306572845001</v>
      </c>
      <c r="AJ334">
        <v>100.899598393574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0.12</v>
      </c>
      <c r="AM334" t="s">
        <v>10474</v>
      </c>
      <c r="AN334">
        <v>23.92</v>
      </c>
      <c r="AO334" t="s">
        <v>10474</v>
      </c>
      <c r="AP334">
        <v>-3.4839737464114999E-2</v>
      </c>
      <c r="AQ334">
        <f>(Table2[[#This Row],[Sharpe Ratio]]-AVERAGE(Table2[Sharpe Ratio]))/_xlfn.STDEV.P(Table2[Sharpe Ratio])</f>
        <v>-1.0069936695556132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2.0358895399478913</v>
      </c>
      <c r="AS334">
        <f>_xlfn.RANK.AVG(Table2[[#This Row],[1Y Return vs Nifty Z-Score]],Table2[1Y Return vs Nifty Z-Score])</f>
        <v>199</v>
      </c>
      <c r="AT334">
        <f>_xlfn.RANK.AVG(Table2[[#This Row],[6M Return vs Nifty Z-Score]],Table2[6M Return vs Nifty Z-Score])</f>
        <v>232</v>
      </c>
      <c r="AU334">
        <f>_xlfn.RANK.AVG(Table2[[#This Row],[Sharpe Ratio Z-Score]],Table2[Sharpe Ratio Z-Score])</f>
        <v>603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1570</v>
      </c>
      <c r="B335" t="s">
        <v>1571</v>
      </c>
      <c r="C335" t="s">
        <v>10441</v>
      </c>
      <c r="D335" t="s">
        <v>140</v>
      </c>
      <c r="E335">
        <v>5823.69</v>
      </c>
      <c r="F335">
        <v>204.34</v>
      </c>
      <c r="G335">
        <v>70.206905643198695</v>
      </c>
      <c r="H335">
        <f>(Table2[[#This Row],[1Y Return vs Nifty]]-AVERAGE(Table2[1Y Return vs Nifty]))/_xlfn.STDEV.P(Table2[1Y Return vs Nifty])</f>
        <v>0.25870633346813543</v>
      </c>
      <c r="I335">
        <v>0.16007028346275701</v>
      </c>
      <c r="J335">
        <f>(Table2[[#This Row],[1M Return vs Nifty]]-AVERAGE(Table2[1M Return vs Nifty]))/_xlfn.STDEV.P(Table2[1M Return vs Nifty])</f>
        <v>-0.35678099185678724</v>
      </c>
      <c r="K335">
        <v>5.8067338920904197</v>
      </c>
      <c r="L335">
        <f>(Table2[[#This Row],[6M Return vs Nifty]]-AVERAGE(Table2[6M Return vs Nifty]))/_xlfn.STDEV.P(Table2[6M Return vs Nifty])</f>
        <v>-0.14719562833131869</v>
      </c>
      <c r="M335">
        <v>5.4652189294217299</v>
      </c>
      <c r="N335">
        <f>(Table2[[#This Row],[1W Return vs Nifty]]-AVERAGE(Table2[1W Return vs Nifty]))/_xlfn.STDEV.P(Table2[1W Return vs Nifty])</f>
        <v>0.60781193209309359</v>
      </c>
      <c r="O335">
        <v>194.73</v>
      </c>
      <c r="P335">
        <v>196.81757723385601</v>
      </c>
      <c r="Q335">
        <v>178.223148839993</v>
      </c>
      <c r="R335">
        <v>71.798622213426299</v>
      </c>
      <c r="S335" s="2">
        <f>(Table2[[#This Row],[Close Price]]-Table2[[#This Row],[20D EMA]])/Table2[[#This Row],[20D EMA]]</f>
        <v>4.9350382581009676E-2</v>
      </c>
      <c r="T335" s="2">
        <f>(Table2[[#This Row],[Close Price]]-Table2[[#This Row],[50D EMA]])/Table2[[#This Row],[50D EMA]]</f>
        <v>3.8220279265026962E-2</v>
      </c>
      <c r="U335" s="2">
        <f>(Table2[[#This Row],[Close Price]]-Table2[[#This Row],[200D EMA]])/Table2[[#This Row],[200D EMA]]</f>
        <v>0.14654017354083704</v>
      </c>
      <c r="V335">
        <v>1.06562045506294</v>
      </c>
      <c r="W335">
        <v>202.22</v>
      </c>
      <c r="X335">
        <v>206.55</v>
      </c>
      <c r="Y335">
        <v>203.15</v>
      </c>
      <c r="Z335">
        <v>211.4</v>
      </c>
      <c r="AA335">
        <v>188.14</v>
      </c>
      <c r="AB335">
        <v>211.4</v>
      </c>
      <c r="AC335" s="2">
        <f>(Table2[[#This Row],[Close Price]]/Table2[[#This Row],[Day Low]])-1</f>
        <v>1.0483631688260386E-2</v>
      </c>
      <c r="AD335" s="2">
        <f>(Table2[[#This Row],[Day High]]/Table2[[#This Row],[Close Price]])-1</f>
        <v>1.0815307820299491E-2</v>
      </c>
      <c r="AE335" s="2">
        <f>(Table2[[#This Row],[Close Price]]/Table2[[#This Row],[Current Week Low]])-1</f>
        <v>5.8577405857740406E-3</v>
      </c>
      <c r="AF335" s="2">
        <f>(Table2[[#This Row],[Current Week High]]/Table2[[#This Row],[Close Price]])-1</f>
        <v>3.4550259371635583E-2</v>
      </c>
      <c r="AG335" s="2">
        <f>(Table2[[#This Row],[Close Price]]/Table2[[#This Row],[Current Month Low]])-1</f>
        <v>8.6106091208674407E-2</v>
      </c>
      <c r="AH335" s="2">
        <f>(Table2[[#This Row],[Current Month High]]/Table2[[#This Row],[Close Price]])-1</f>
        <v>3.4550259371635583E-2</v>
      </c>
      <c r="AI335">
        <v>29.661348732504599</v>
      </c>
      <c r="AJ335">
        <v>107.873855544252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-0.15</v>
      </c>
      <c r="AM335" t="s">
        <v>10475</v>
      </c>
      <c r="AN335">
        <v>5.74</v>
      </c>
      <c r="AO335" t="s">
        <v>10474</v>
      </c>
      <c r="AP335">
        <v>7.9236188586500004E-3</v>
      </c>
      <c r="AQ335">
        <f>(Table2[[#This Row],[Sharpe Ratio]]-AVERAGE(Table2[Sharpe Ratio]))/_xlfn.STDEV.P(Table2[Sharpe Ratio])</f>
        <v>-0.52486701784555123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202</v>
      </c>
      <c r="AT335">
        <f>_xlfn.RANK.AVG(Table2[[#This Row],[6M Return vs Nifty Z-Score]],Table2[6M Return vs Nifty Z-Score])</f>
        <v>353</v>
      </c>
      <c r="AU335">
        <f>_xlfn.RANK.AVG(Table2[[#This Row],[Sharpe Ratio Z-Score]],Table2[Sharpe Ratio Z-Score])</f>
        <v>479</v>
      </c>
      <c r="AV335">
        <f>(Table2[[#This Row],[Rank 1Y]]+Table2[[#This Row],[Rank 6M]]+Table2[[#This Row],[Rank Sharpe]])/3</f>
        <v>344.66666666666669</v>
      </c>
    </row>
    <row r="336" spans="1:48" x14ac:dyDescent="0.3">
      <c r="A336" t="s">
        <v>1357</v>
      </c>
      <c r="B336" t="s">
        <v>1358</v>
      </c>
      <c r="C336" t="s">
        <v>10449</v>
      </c>
      <c r="D336" t="s">
        <v>1359</v>
      </c>
      <c r="E336">
        <v>7921.0235457500003</v>
      </c>
      <c r="F336">
        <v>644.35</v>
      </c>
      <c r="G336">
        <v>-6.9178425774285998E-2</v>
      </c>
      <c r="H336">
        <f>(Table2[[#This Row],[1Y Return vs Nifty]]-AVERAGE(Table2[1Y Return vs Nifty]))/_xlfn.STDEV.P(Table2[1Y Return vs Nifty])</f>
        <v>-0.54545838592145557</v>
      </c>
      <c r="I336">
        <v>24.697807007617801</v>
      </c>
      <c r="J336">
        <f>(Table2[[#This Row],[1M Return vs Nifty]]-AVERAGE(Table2[1M Return vs Nifty]))/_xlfn.STDEV.P(Table2[1M Return vs Nifty])</f>
        <v>1.71657216822487</v>
      </c>
      <c r="K336">
        <v>0.70325446880934905</v>
      </c>
      <c r="L336">
        <f>(Table2[[#This Row],[6M Return vs Nifty]]-AVERAGE(Table2[6M Return vs Nifty]))/_xlfn.STDEV.P(Table2[6M Return vs Nifty])</f>
        <v>-0.29079852881199225</v>
      </c>
      <c r="M336">
        <v>9.8700035258580598</v>
      </c>
      <c r="N336">
        <f>(Table2[[#This Row],[1W Return vs Nifty]]-AVERAGE(Table2[1W Return vs Nifty]))/_xlfn.STDEV.P(Table2[1W Return vs Nifty])</f>
        <v>1.4153678332508166</v>
      </c>
      <c r="O336">
        <v>583.87</v>
      </c>
      <c r="P336">
        <v>552.134364677441</v>
      </c>
      <c r="Q336">
        <v>517.86359690306097</v>
      </c>
      <c r="R336">
        <v>68.502229343250704</v>
      </c>
      <c r="S336" s="2">
        <f>(Table2[[#This Row],[Close Price]]-Table2[[#This Row],[20D EMA]])/Table2[[#This Row],[20D EMA]]</f>
        <v>0.10358470207409187</v>
      </c>
      <c r="T336" s="2">
        <f>(Table2[[#This Row],[Close Price]]-Table2[[#This Row],[50D EMA]])/Table2[[#This Row],[50D EMA]]</f>
        <v>0.16701665612940383</v>
      </c>
      <c r="U336" s="2">
        <f>(Table2[[#This Row],[Close Price]]-Table2[[#This Row],[200D EMA]])/Table2[[#This Row],[200D EMA]]</f>
        <v>0.24424656193900435</v>
      </c>
      <c r="V336">
        <v>2.9187583868981299</v>
      </c>
      <c r="W336">
        <v>633.04999999999995</v>
      </c>
      <c r="X336">
        <v>655</v>
      </c>
      <c r="Y336">
        <v>635</v>
      </c>
      <c r="Z336">
        <v>660.05</v>
      </c>
      <c r="AA336">
        <v>585.04999999999995</v>
      </c>
      <c r="AB336">
        <v>686.7</v>
      </c>
      <c r="AC336" s="2">
        <f>(Table2[[#This Row],[Close Price]]/Table2[[#This Row],[Day Low]])-1</f>
        <v>1.7850090830108245E-2</v>
      </c>
      <c r="AD336" s="2">
        <f>(Table2[[#This Row],[Day High]]/Table2[[#This Row],[Close Price]])-1</f>
        <v>1.6528284317529174E-2</v>
      </c>
      <c r="AE336" s="2">
        <f>(Table2[[#This Row],[Close Price]]/Table2[[#This Row],[Current Week Low]])-1</f>
        <v>1.4724409448819031E-2</v>
      </c>
      <c r="AF336" s="2">
        <f>(Table2[[#This Row],[Current Week High]]/Table2[[#This Row],[Close Price]])-1</f>
        <v>2.4365639792038429E-2</v>
      </c>
      <c r="AG336" s="2">
        <f>(Table2[[#This Row],[Close Price]]/Table2[[#This Row],[Current Month Low]])-1</f>
        <v>0.10135885821724644</v>
      </c>
      <c r="AH336" s="2">
        <f>(Table2[[#This Row],[Current Month High]]/Table2[[#This Row],[Close Price]])-1</f>
        <v>6.5725149375339464E-2</v>
      </c>
      <c r="AI336">
        <v>6.6113137270117104</v>
      </c>
      <c r="AJ336">
        <v>58.336404963754703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0.04</v>
      </c>
      <c r="AM336" t="s">
        <v>10474</v>
      </c>
      <c r="AN336">
        <v>25.2</v>
      </c>
      <c r="AO336" t="s">
        <v>10474</v>
      </c>
      <c r="AP336">
        <v>0.149721948219324</v>
      </c>
      <c r="AQ336">
        <f>(Table2[[#This Row],[Sharpe Ratio]]-AVERAGE(Table2[Sharpe Ratio]))/_xlfn.STDEV.P(Table2[Sharpe Ratio])</f>
        <v>1.0738090364086019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3.3694921231508408</v>
      </c>
      <c r="AS336">
        <f>_xlfn.RANK.AVG(Table2[[#This Row],[1Y Return vs Nifty Z-Score]],Table2[1Y Return vs Nifty Z-Score])</f>
        <v>513</v>
      </c>
      <c r="AT336">
        <f>_xlfn.RANK.AVG(Table2[[#This Row],[6M Return vs Nifty Z-Score]],Table2[6M Return vs Nifty Z-Score])</f>
        <v>416</v>
      </c>
      <c r="AU336">
        <f>_xlfn.RANK.AVG(Table2[[#This Row],[Sharpe Ratio Z-Score]],Table2[Sharpe Ratio Z-Score])</f>
        <v>105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1005</v>
      </c>
      <c r="B337" t="s">
        <v>1006</v>
      </c>
      <c r="C337" t="s">
        <v>10435</v>
      </c>
      <c r="D337" t="s">
        <v>239</v>
      </c>
      <c r="E337">
        <v>13189.155451125</v>
      </c>
      <c r="F337">
        <v>5528.75</v>
      </c>
      <c r="G337">
        <v>13.2331974227353</v>
      </c>
      <c r="H337">
        <f>(Table2[[#This Row],[1Y Return vs Nifty]]-AVERAGE(Table2[1Y Return vs Nifty]))/_xlfn.STDEV.P(Table2[1Y Return vs Nifty])</f>
        <v>-0.39324015288882613</v>
      </c>
      <c r="I337">
        <v>25.155879804406599</v>
      </c>
      <c r="J337">
        <f>(Table2[[#This Row],[1M Return vs Nifty]]-AVERAGE(Table2[1M Return vs Nifty]))/_xlfn.STDEV.P(Table2[1M Return vs Nifty])</f>
        <v>1.7552777216932371</v>
      </c>
      <c r="K337">
        <v>-0.379226007131022</v>
      </c>
      <c r="L337">
        <f>(Table2[[#This Row],[6M Return vs Nifty]]-AVERAGE(Table2[6M Return vs Nifty]))/_xlfn.STDEV.P(Table2[6M Return vs Nifty])</f>
        <v>-0.32125761822256521</v>
      </c>
      <c r="M337">
        <v>0.78499534313886199</v>
      </c>
      <c r="N337">
        <f>(Table2[[#This Row],[1W Return vs Nifty]]-AVERAGE(Table2[1W Return vs Nifty]))/_xlfn.STDEV.P(Table2[1W Return vs Nifty])</f>
        <v>-0.25024187124115171</v>
      </c>
      <c r="O337">
        <v>5220.75</v>
      </c>
      <c r="P337">
        <v>4823.6446387861397</v>
      </c>
      <c r="Q337">
        <v>4515.2597474580898</v>
      </c>
      <c r="R337">
        <v>62.917772944821998</v>
      </c>
      <c r="S337" s="2">
        <f>(Table2[[#This Row],[Close Price]]-Table2[[#This Row],[20D EMA]])/Table2[[#This Row],[20D EMA]]</f>
        <v>5.8995355073504764E-2</v>
      </c>
      <c r="T337" s="2">
        <f>(Table2[[#This Row],[Close Price]]-Table2[[#This Row],[50D EMA]])/Table2[[#This Row],[50D EMA]]</f>
        <v>0.14617688781304972</v>
      </c>
      <c r="U337" s="2">
        <f>(Table2[[#This Row],[Close Price]]-Table2[[#This Row],[200D EMA]])/Table2[[#This Row],[200D EMA]]</f>
        <v>0.22445890363504881</v>
      </c>
      <c r="V337">
        <v>2.9321129599875602</v>
      </c>
      <c r="W337">
        <v>5350</v>
      </c>
      <c r="X337">
        <v>5534.9</v>
      </c>
      <c r="Y337">
        <v>5501.75</v>
      </c>
      <c r="Z337">
        <v>5730.9</v>
      </c>
      <c r="AA337">
        <v>5500</v>
      </c>
      <c r="AB337">
        <v>5840</v>
      </c>
      <c r="AC337" s="2">
        <f>(Table2[[#This Row],[Close Price]]/Table2[[#This Row],[Day Low]])-1</f>
        <v>3.341121495327104E-2</v>
      </c>
      <c r="AD337" s="2">
        <f>(Table2[[#This Row],[Day High]]/Table2[[#This Row],[Close Price]])-1</f>
        <v>1.1123671716029015E-3</v>
      </c>
      <c r="AE337" s="2">
        <f>(Table2[[#This Row],[Close Price]]/Table2[[#This Row],[Current Week Low]])-1</f>
        <v>4.9075294224565358E-3</v>
      </c>
      <c r="AF337" s="2">
        <f>(Table2[[#This Row],[Current Week High]]/Table2[[#This Row],[Close Price]])-1</f>
        <v>3.6563418494234723E-2</v>
      </c>
      <c r="AG337" s="2">
        <f>(Table2[[#This Row],[Close Price]]/Table2[[#This Row],[Current Month Low]])-1</f>
        <v>5.227272727272636E-3</v>
      </c>
      <c r="AH337" s="2">
        <f>(Table2[[#This Row],[Current Month High]]/Table2[[#This Row],[Close Price]])-1</f>
        <v>5.6296631245760897E-2</v>
      </c>
      <c r="AI337">
        <v>5.6296631245760897</v>
      </c>
      <c r="AJ337">
        <v>46.183947858965297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10474</v>
      </c>
      <c r="AN337">
        <v>14.1</v>
      </c>
      <c r="AO337" t="s">
        <v>10474</v>
      </c>
      <c r="AP337">
        <v>0.11424053416031001</v>
      </c>
      <c r="AQ337">
        <f>(Table2[[#This Row],[Sharpe Ratio]]-AVERAGE(Table2[Sharpe Ratio]))/_xlfn.STDEV.P(Table2[Sharpe Ratio])</f>
        <v>0.67378114268819933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1.4643192220288936</v>
      </c>
      <c r="AS337">
        <f>_xlfn.RANK.AVG(Table2[[#This Row],[1Y Return vs Nifty Z-Score]],Table2[1Y Return vs Nifty Z-Score])</f>
        <v>431</v>
      </c>
      <c r="AT337">
        <f>_xlfn.RANK.AVG(Table2[[#This Row],[6M Return vs Nifty Z-Score]],Table2[6M Return vs Nifty Z-Score])</f>
        <v>431</v>
      </c>
      <c r="AU337">
        <f>_xlfn.RANK.AVG(Table2[[#This Row],[Sharpe Ratio Z-Score]],Table2[Sharpe Ratio Z-Score])</f>
        <v>178</v>
      </c>
      <c r="AV337">
        <f>(Table2[[#This Row],[Rank 1Y]]+Table2[[#This Row],[Rank 6M]]+Table2[[#This Row],[Rank Sharpe]])/3</f>
        <v>346.66666666666669</v>
      </c>
    </row>
    <row r="338" spans="1:48" x14ac:dyDescent="0.3">
      <c r="A338" t="s">
        <v>598</v>
      </c>
      <c r="B338" t="s">
        <v>599</v>
      </c>
      <c r="C338" t="s">
        <v>10436</v>
      </c>
      <c r="D338" t="s">
        <v>239</v>
      </c>
      <c r="E338">
        <v>31324.902399999999</v>
      </c>
      <c r="F338">
        <v>2829.2</v>
      </c>
      <c r="G338">
        <v>4.7290261222573298</v>
      </c>
      <c r="H338">
        <f>(Table2[[#This Row],[1Y Return vs Nifty]]-AVERAGE(Table2[1Y Return vs Nifty]))/_xlfn.STDEV.P(Table2[1Y Return vs Nifty])</f>
        <v>-0.49055283924707477</v>
      </c>
      <c r="I338">
        <v>4.5454797195467096</v>
      </c>
      <c r="J338">
        <f>(Table2[[#This Row],[1M Return vs Nifty]]-AVERAGE(Table2[1M Return vs Nifty]))/_xlfn.STDEV.P(Table2[1M Return vs Nifty])</f>
        <v>1.3770808204132224E-2</v>
      </c>
      <c r="K338">
        <v>11.010204091370399</v>
      </c>
      <c r="L338">
        <f>(Table2[[#This Row],[6M Return vs Nifty]]-AVERAGE(Table2[6M Return vs Nifty]))/_xlfn.STDEV.P(Table2[6M Return vs Nifty])</f>
        <v>-7.791639535803098E-4</v>
      </c>
      <c r="M338">
        <v>2.9582540346322301</v>
      </c>
      <c r="N338">
        <f>(Table2[[#This Row],[1W Return vs Nifty]]-AVERAGE(Table2[1W Return vs Nifty]))/_xlfn.STDEV.P(Table2[1W Return vs Nifty])</f>
        <v>0.1481948383490693</v>
      </c>
      <c r="O338">
        <v>2749.43</v>
      </c>
      <c r="P338">
        <v>2555.8668860642601</v>
      </c>
      <c r="Q338">
        <v>2278.9298234521102</v>
      </c>
      <c r="R338">
        <v>55.823281268834101</v>
      </c>
      <c r="S338" s="2">
        <f>(Table2[[#This Row],[Close Price]]-Table2[[#This Row],[20D EMA]])/Table2[[#This Row],[20D EMA]]</f>
        <v>2.9013286390269979E-2</v>
      </c>
      <c r="T338" s="2">
        <f>(Table2[[#This Row],[Close Price]]-Table2[[#This Row],[50D EMA]])/Table2[[#This Row],[50D EMA]]</f>
        <v>0.10694340750923892</v>
      </c>
      <c r="U338" s="2">
        <f>(Table2[[#This Row],[Close Price]]-Table2[[#This Row],[200D EMA]])/Table2[[#This Row],[200D EMA]]</f>
        <v>0.24145990406775378</v>
      </c>
      <c r="V338">
        <v>0.57140581485639397</v>
      </c>
      <c r="W338">
        <v>2806.05</v>
      </c>
      <c r="X338">
        <v>2875</v>
      </c>
      <c r="Y338">
        <v>2808.1</v>
      </c>
      <c r="Z338">
        <v>2886.25</v>
      </c>
      <c r="AA338">
        <v>2737.55</v>
      </c>
      <c r="AB338">
        <v>2960</v>
      </c>
      <c r="AC338" s="2">
        <f>(Table2[[#This Row],[Close Price]]/Table2[[#This Row],[Day Low]])-1</f>
        <v>8.2500311826232409E-3</v>
      </c>
      <c r="AD338" s="2">
        <f>(Table2[[#This Row],[Day High]]/Table2[[#This Row],[Close Price]])-1</f>
        <v>1.6188321787077742E-2</v>
      </c>
      <c r="AE338" s="2">
        <f>(Table2[[#This Row],[Close Price]]/Table2[[#This Row],[Current Week Low]])-1</f>
        <v>7.5139774224564082E-3</v>
      </c>
      <c r="AF338" s="2">
        <f>(Table2[[#This Row],[Current Week High]]/Table2[[#This Row],[Close Price]])-1</f>
        <v>2.0164710872331515E-2</v>
      </c>
      <c r="AG338" s="2">
        <f>(Table2[[#This Row],[Close Price]]/Table2[[#This Row],[Current Month Low]])-1</f>
        <v>3.3478840569121981E-2</v>
      </c>
      <c r="AH338" s="2">
        <f>(Table2[[#This Row],[Current Month High]]/Table2[[#This Row],[Close Price]])-1</f>
        <v>4.6232150431217311E-2</v>
      </c>
      <c r="AI338">
        <v>4.6232150431217303</v>
      </c>
      <c r="AJ338">
        <v>50.8745733788395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0.25</v>
      </c>
      <c r="AM338" t="s">
        <v>10474</v>
      </c>
      <c r="AN338">
        <v>2.76</v>
      </c>
      <c r="AO338" t="s">
        <v>10474</v>
      </c>
      <c r="AP338">
        <v>7.8661715226878995E-2</v>
      </c>
      <c r="AQ338">
        <f>(Table2[[#This Row],[Sharpe Ratio]]-AVERAGE(Table2[Sharpe Ratio]))/_xlfn.STDEV.P(Table2[Sharpe Ratio])</f>
        <v>0.27265507777635756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-5.6711278871095977E-2</v>
      </c>
      <c r="AS338">
        <f>_xlfn.RANK.AVG(Table2[[#This Row],[1Y Return vs Nifty Z-Score]],Table2[1Y Return vs Nifty Z-Score])</f>
        <v>486</v>
      </c>
      <c r="AT338">
        <f>_xlfn.RANK.AVG(Table2[[#This Row],[6M Return vs Nifty Z-Score]],Table2[6M Return vs Nifty Z-Score])</f>
        <v>304</v>
      </c>
      <c r="AU338">
        <f>_xlfn.RANK.AVG(Table2[[#This Row],[Sharpe Ratio Z-Score]],Table2[Sharpe Ratio Z-Score])</f>
        <v>251</v>
      </c>
      <c r="AV338">
        <f>(Table2[[#This Row],[Rank 1Y]]+Table2[[#This Row],[Rank 6M]]+Table2[[#This Row],[Rank Sharpe]])/3</f>
        <v>347</v>
      </c>
    </row>
    <row r="339" spans="1:48" x14ac:dyDescent="0.3">
      <c r="A339" t="s">
        <v>1735</v>
      </c>
      <c r="B339" t="s">
        <v>1736</v>
      </c>
      <c r="C339" t="s">
        <v>10439</v>
      </c>
      <c r="D339" t="s">
        <v>95</v>
      </c>
      <c r="E339">
        <v>4354.8</v>
      </c>
      <c r="F339">
        <v>7258</v>
      </c>
      <c r="G339">
        <v>58.636257790555902</v>
      </c>
      <c r="H339">
        <f>(Table2[[#This Row],[1Y Return vs Nifty]]-AVERAGE(Table2[1Y Return vs Nifty]))/_xlfn.STDEV.P(Table2[1Y Return vs Nifty])</f>
        <v>0.12630415274269702</v>
      </c>
      <c r="I339">
        <v>11.854899033156499</v>
      </c>
      <c r="J339">
        <f>(Table2[[#This Row],[1M Return vs Nifty]]-AVERAGE(Table2[1M Return vs Nifty]))/_xlfn.STDEV.P(Table2[1M Return vs Nifty])</f>
        <v>0.63139124331606777</v>
      </c>
      <c r="K339">
        <v>-13.076550097398901</v>
      </c>
      <c r="L339">
        <f>(Table2[[#This Row],[6M Return vs Nifty]]-AVERAGE(Table2[6M Return vs Nifty]))/_xlfn.STDEV.P(Table2[6M Return vs Nifty])</f>
        <v>-0.67853790025676519</v>
      </c>
      <c r="M339">
        <v>2.5340001964763501</v>
      </c>
      <c r="N339">
        <f>(Table2[[#This Row],[1W Return vs Nifty]]-AVERAGE(Table2[1W Return vs Nifty]))/_xlfn.STDEV.P(Table2[1W Return vs Nifty])</f>
        <v>7.041380658901901E-2</v>
      </c>
      <c r="O339">
        <v>7117.51</v>
      </c>
      <c r="P339">
        <v>6788.8812731002799</v>
      </c>
      <c r="Q339">
        <v>6208.6933265206198</v>
      </c>
      <c r="R339">
        <v>51.816862567751002</v>
      </c>
      <c r="S339" s="2">
        <f>(Table2[[#This Row],[Close Price]]-Table2[[#This Row],[20D EMA]])/Table2[[#This Row],[20D EMA]]</f>
        <v>1.9738644554064523E-2</v>
      </c>
      <c r="T339" s="2">
        <f>(Table2[[#This Row],[Close Price]]-Table2[[#This Row],[50D EMA]])/Table2[[#This Row],[50D EMA]]</f>
        <v>6.9101035653476306E-2</v>
      </c>
      <c r="U339" s="2">
        <f>(Table2[[#This Row],[Close Price]]-Table2[[#This Row],[200D EMA]])/Table2[[#This Row],[200D EMA]]</f>
        <v>0.16900604012719314</v>
      </c>
      <c r="V339">
        <v>0.73007706290039798</v>
      </c>
      <c r="W339">
        <v>7228.35</v>
      </c>
      <c r="X339">
        <v>7379</v>
      </c>
      <c r="Y339">
        <v>7219.8</v>
      </c>
      <c r="Z339">
        <v>7434.95</v>
      </c>
      <c r="AA339">
        <v>7114.85</v>
      </c>
      <c r="AB339">
        <v>7649</v>
      </c>
      <c r="AC339" s="2">
        <f>(Table2[[#This Row],[Close Price]]/Table2[[#This Row],[Day Low]])-1</f>
        <v>4.1019043073453609E-3</v>
      </c>
      <c r="AD339" s="2">
        <f>(Table2[[#This Row],[Day High]]/Table2[[#This Row],[Close Price]])-1</f>
        <v>1.6671259300082619E-2</v>
      </c>
      <c r="AE339" s="2">
        <f>(Table2[[#This Row],[Close Price]]/Table2[[#This Row],[Current Week Low]])-1</f>
        <v>5.2910052910053462E-3</v>
      </c>
      <c r="AF339" s="2">
        <f>(Table2[[#This Row],[Current Week High]]/Table2[[#This Row],[Close Price]])-1</f>
        <v>2.4379994488839873E-2</v>
      </c>
      <c r="AG339" s="2">
        <f>(Table2[[#This Row],[Close Price]]/Table2[[#This Row],[Current Month Low]])-1</f>
        <v>2.0119890089039139E-2</v>
      </c>
      <c r="AH339" s="2">
        <f>(Table2[[#This Row],[Current Month High]]/Table2[[#This Row],[Close Price]])-1</f>
        <v>5.387158996968866E-2</v>
      </c>
      <c r="AI339">
        <v>17.112152108018702</v>
      </c>
      <c r="AJ339">
        <v>102.961367989821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-0.02</v>
      </c>
      <c r="AM339" t="s">
        <v>10475</v>
      </c>
      <c r="AN339">
        <v>-4.84</v>
      </c>
      <c r="AO339" t="s">
        <v>10475</v>
      </c>
      <c r="AP339">
        <v>7.6366827809634996E-2</v>
      </c>
      <c r="AQ339">
        <f>(Table2[[#This Row],[Sharpe Ratio]]-AVERAGE(Table2[Sharpe Ratio]))/_xlfn.STDEV.P(Table2[Sharpe Ratio])</f>
        <v>0.24678184233205738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0.39635314472307609</v>
      </c>
      <c r="AS339">
        <f>_xlfn.RANK.AVG(Table2[[#This Row],[1Y Return vs Nifty Z-Score]],Table2[1Y Return vs Nifty Z-Score])</f>
        <v>232</v>
      </c>
      <c r="AT339">
        <f>_xlfn.RANK.AVG(Table2[[#This Row],[6M Return vs Nifty Z-Score]],Table2[6M Return vs Nifty Z-Score])</f>
        <v>552</v>
      </c>
      <c r="AU339">
        <f>_xlfn.RANK.AVG(Table2[[#This Row],[Sharpe Ratio Z-Score]],Table2[Sharpe Ratio Z-Score])</f>
        <v>259</v>
      </c>
      <c r="AV339">
        <f>(Table2[[#This Row],[Rank 1Y]]+Table2[[#This Row],[Rank 6M]]+Table2[[#This Row],[Rank Sharpe]])/3</f>
        <v>347.66666666666669</v>
      </c>
    </row>
    <row r="340" spans="1:48" x14ac:dyDescent="0.3">
      <c r="A340" t="s">
        <v>300</v>
      </c>
      <c r="B340" t="s">
        <v>301</v>
      </c>
      <c r="C340" t="s">
        <v>10442</v>
      </c>
      <c r="D340" t="s">
        <v>153</v>
      </c>
      <c r="E340">
        <v>88547.979976814997</v>
      </c>
      <c r="F340">
        <v>6857.45</v>
      </c>
      <c r="G340">
        <v>32.732508416632797</v>
      </c>
      <c r="H340">
        <f>(Table2[[#This Row],[1Y Return vs Nifty]]-AVERAGE(Table2[1Y Return vs Nifty]))/_xlfn.STDEV.P(Table2[1Y Return vs Nifty])</f>
        <v>-0.1701107887326212</v>
      </c>
      <c r="I340">
        <v>4.4618138873118598</v>
      </c>
      <c r="J340">
        <f>(Table2[[#This Row],[1M Return vs Nifty]]-AVERAGE(Table2[1M Return vs Nifty]))/_xlfn.STDEV.P(Table2[1M Return vs Nifty])</f>
        <v>6.7013372254080827E-3</v>
      </c>
      <c r="K340">
        <v>20.1831865868464</v>
      </c>
      <c r="L340">
        <f>(Table2[[#This Row],[6M Return vs Nifty]]-AVERAGE(Table2[6M Return vs Nifty]))/_xlfn.STDEV.P(Table2[6M Return vs Nifty])</f>
        <v>0.25733236803373177</v>
      </c>
      <c r="M340">
        <v>-0.36743577471169703</v>
      </c>
      <c r="N340">
        <f>(Table2[[#This Row],[1W Return vs Nifty]]-AVERAGE(Table2[1W Return vs Nifty]))/_xlfn.STDEV.P(Table2[1W Return vs Nifty])</f>
        <v>-0.46152406439333227</v>
      </c>
      <c r="O340">
        <v>6574.91</v>
      </c>
      <c r="P340">
        <v>6270.5313039514604</v>
      </c>
      <c r="Q340">
        <v>5460.8765056109396</v>
      </c>
      <c r="R340">
        <v>67.834741453073306</v>
      </c>
      <c r="S340" s="2">
        <f>(Table2[[#This Row],[Close Price]]-Table2[[#This Row],[20D EMA]])/Table2[[#This Row],[20D EMA]]</f>
        <v>4.2972451333934604E-2</v>
      </c>
      <c r="T340" s="2">
        <f>(Table2[[#This Row],[Close Price]]-Table2[[#This Row],[50D EMA]])/Table2[[#This Row],[50D EMA]]</f>
        <v>9.3599516149243153E-2</v>
      </c>
      <c r="U340" s="2">
        <f>(Table2[[#This Row],[Close Price]]-Table2[[#This Row],[200D EMA]])/Table2[[#This Row],[200D EMA]]</f>
        <v>0.25574163652192267</v>
      </c>
      <c r="V340">
        <v>0.81714194976878496</v>
      </c>
      <c r="W340">
        <v>6830.1</v>
      </c>
      <c r="X340">
        <v>7063</v>
      </c>
      <c r="Y340">
        <v>6818.8</v>
      </c>
      <c r="Z340">
        <v>6956.4</v>
      </c>
      <c r="AA340">
        <v>6642</v>
      </c>
      <c r="AB340">
        <v>6969</v>
      </c>
      <c r="AC340" s="2">
        <f>(Table2[[#This Row],[Close Price]]/Table2[[#This Row],[Day Low]])-1</f>
        <v>4.0043337579243055E-3</v>
      </c>
      <c r="AD340" s="2">
        <f>(Table2[[#This Row],[Day High]]/Table2[[#This Row],[Close Price]])-1</f>
        <v>2.9974699049938325E-2</v>
      </c>
      <c r="AE340" s="2">
        <f>(Table2[[#This Row],[Close Price]]/Table2[[#This Row],[Current Week Low]])-1</f>
        <v>5.6681527541502241E-3</v>
      </c>
      <c r="AF340" s="2">
        <f>(Table2[[#This Row],[Current Week High]]/Table2[[#This Row],[Close Price]])-1</f>
        <v>1.4429562009201646E-2</v>
      </c>
      <c r="AG340" s="2">
        <f>(Table2[[#This Row],[Close Price]]/Table2[[#This Row],[Current Month Low]])-1</f>
        <v>3.2437518819632638E-2</v>
      </c>
      <c r="AH340" s="2">
        <f>(Table2[[#This Row],[Current Month High]]/Table2[[#This Row],[Close Price]])-1</f>
        <v>1.626697970820068E-2</v>
      </c>
      <c r="AI340">
        <v>1.62669797082006</v>
      </c>
      <c r="AJ340">
        <v>72.642590098311899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10474</v>
      </c>
      <c r="AN340">
        <v>9.14</v>
      </c>
      <c r="AO340" t="s">
        <v>10474</v>
      </c>
      <c r="AP340">
        <v>4.6191351315040003E-3</v>
      </c>
      <c r="AQ340">
        <f>(Table2[[#This Row],[Sharpe Ratio]]-AVERAGE(Table2[Sharpe Ratio]))/_xlfn.STDEV.P(Table2[Sharpe Ratio])</f>
        <v>-0.56212273891137321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-0.92972388677818674</v>
      </c>
      <c r="AS340">
        <f>_xlfn.RANK.AVG(Table2[[#This Row],[1Y Return vs Nifty Z-Score]],Table2[1Y Return vs Nifty Z-Score])</f>
        <v>329</v>
      </c>
      <c r="AT340">
        <f>_xlfn.RANK.AVG(Table2[[#This Row],[6M Return vs Nifty Z-Score]],Table2[6M Return vs Nifty Z-Score])</f>
        <v>227</v>
      </c>
      <c r="AU340">
        <f>_xlfn.RANK.AVG(Table2[[#This Row],[Sharpe Ratio Z-Score]],Table2[Sharpe Ratio Z-Score])</f>
        <v>487</v>
      </c>
      <c r="AV340">
        <f>(Table2[[#This Row],[Rank 1Y]]+Table2[[#This Row],[Rank 6M]]+Table2[[#This Row],[Rank Sharpe]])/3</f>
        <v>347.66666666666669</v>
      </c>
    </row>
    <row r="341" spans="1:48" x14ac:dyDescent="0.3">
      <c r="A341" t="s">
        <v>198</v>
      </c>
      <c r="B341" t="s">
        <v>199</v>
      </c>
      <c r="C341" t="s">
        <v>10435</v>
      </c>
      <c r="D341" t="s">
        <v>200</v>
      </c>
      <c r="E341">
        <v>130276.92930417501</v>
      </c>
      <c r="F341">
        <v>4754.45</v>
      </c>
      <c r="G341">
        <v>23.878251436219902</v>
      </c>
      <c r="H341">
        <f>(Table2[[#This Row],[1Y Return vs Nifty]]-AVERAGE(Table2[1Y Return vs Nifty]))/_xlfn.STDEV.P(Table2[1Y Return vs Nifty])</f>
        <v>-0.27142948305640868</v>
      </c>
      <c r="I341">
        <v>-5.3003368666179798</v>
      </c>
      <c r="J341">
        <f>(Table2[[#This Row],[1M Return vs Nifty]]-AVERAGE(Table2[1M Return vs Nifty]))/_xlfn.STDEV.P(Table2[1M Return vs Nifty])</f>
        <v>-0.81816634891816575</v>
      </c>
      <c r="K341">
        <v>9.3040065573448505</v>
      </c>
      <c r="L341">
        <f>(Table2[[#This Row],[6M Return vs Nifty]]-AVERAGE(Table2[6M Return vs Nifty]))/_xlfn.STDEV.P(Table2[6M Return vs Nifty])</f>
        <v>-4.8788550169841245E-2</v>
      </c>
      <c r="M341">
        <v>0.79587978895047695</v>
      </c>
      <c r="N341">
        <f>(Table2[[#This Row],[1W Return vs Nifty]]-AVERAGE(Table2[1W Return vs Nifty]))/_xlfn.STDEV.P(Table2[1W Return vs Nifty])</f>
        <v>-0.24824635971191317</v>
      </c>
      <c r="O341">
        <v>4736.37</v>
      </c>
      <c r="P341">
        <v>4645.8905979198598</v>
      </c>
      <c r="Q341">
        <v>4141.9571987151803</v>
      </c>
      <c r="R341">
        <v>54.5110467871841</v>
      </c>
      <c r="S341" s="2">
        <f>(Table2[[#This Row],[Close Price]]-Table2[[#This Row],[20D EMA]])/Table2[[#This Row],[20D EMA]]</f>
        <v>3.817269343400099E-3</v>
      </c>
      <c r="T341" s="2">
        <f>(Table2[[#This Row],[Close Price]]-Table2[[#This Row],[50D EMA]])/Table2[[#This Row],[50D EMA]]</f>
        <v>2.3366758168766634E-2</v>
      </c>
      <c r="U341" s="2">
        <f>(Table2[[#This Row],[Close Price]]-Table2[[#This Row],[200D EMA]])/Table2[[#This Row],[200D EMA]]</f>
        <v>0.14787521258665168</v>
      </c>
      <c r="V341">
        <v>0.88301175541111998</v>
      </c>
      <c r="W341">
        <v>4742</v>
      </c>
      <c r="X341">
        <v>4803</v>
      </c>
      <c r="Y341">
        <v>4716</v>
      </c>
      <c r="Z341">
        <v>4775</v>
      </c>
      <c r="AA341">
        <v>4592.8999999999996</v>
      </c>
      <c r="AB341">
        <v>4775</v>
      </c>
      <c r="AC341" s="2">
        <f>(Table2[[#This Row],[Close Price]]/Table2[[#This Row],[Day Low]])-1</f>
        <v>2.6254744833402732E-3</v>
      </c>
      <c r="AD341" s="2">
        <f>(Table2[[#This Row],[Day High]]/Table2[[#This Row],[Close Price]])-1</f>
        <v>1.0211486081460608E-2</v>
      </c>
      <c r="AE341" s="2">
        <f>(Table2[[#This Row],[Close Price]]/Table2[[#This Row],[Current Week Low]])-1</f>
        <v>8.1530958439355317E-3</v>
      </c>
      <c r="AF341" s="2">
        <f>(Table2[[#This Row],[Current Week High]]/Table2[[#This Row],[Close Price]])-1</f>
        <v>4.3222665082187639E-3</v>
      </c>
      <c r="AG341" s="2">
        <f>(Table2[[#This Row],[Close Price]]/Table2[[#This Row],[Current Month Low]])-1</f>
        <v>3.517385529839534E-2</v>
      </c>
      <c r="AH341" s="2">
        <f>(Table2[[#This Row],[Current Month High]]/Table2[[#This Row],[Close Price]])-1</f>
        <v>4.3222665082187639E-3</v>
      </c>
      <c r="AI341">
        <v>4.6598449873276504</v>
      </c>
      <c r="AJ341">
        <v>50.457278481012601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-7.0000000000000007E-2</v>
      </c>
      <c r="AM341" t="s">
        <v>10475</v>
      </c>
      <c r="AN341">
        <v>-2.5099999999999998</v>
      </c>
      <c r="AO341" t="s">
        <v>10475</v>
      </c>
      <c r="AP341">
        <v>5.2851732657300997E-2</v>
      </c>
      <c r="AQ341">
        <f>(Table2[[#This Row],[Sharpe Ratio]]-AVERAGE(Table2[Sharpe Ratio]))/_xlfn.STDEV.P(Table2[Sharpe Ratio])</f>
        <v>-1.8334253908567563E-2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-1.4049649957648964</v>
      </c>
      <c r="AS341">
        <f>_xlfn.RANK.AVG(Table2[[#This Row],[1Y Return vs Nifty Z-Score]],Table2[1Y Return vs Nifty Z-Score])</f>
        <v>371</v>
      </c>
      <c r="AT341">
        <f>_xlfn.RANK.AVG(Table2[[#This Row],[6M Return vs Nifty Z-Score]],Table2[6M Return vs Nifty Z-Score])</f>
        <v>327</v>
      </c>
      <c r="AU341">
        <f>_xlfn.RANK.AVG(Table2[[#This Row],[Sharpe Ratio Z-Score]],Table2[Sharpe Ratio Z-Score])</f>
        <v>345</v>
      </c>
      <c r="AV341">
        <f>(Table2[[#This Row],[Rank 1Y]]+Table2[[#This Row],[Rank 6M]]+Table2[[#This Row],[Rank Sharpe]])/3</f>
        <v>347.66666666666669</v>
      </c>
    </row>
    <row r="342" spans="1:48" x14ac:dyDescent="0.3">
      <c r="A342" t="s">
        <v>201</v>
      </c>
      <c r="B342" t="s">
        <v>202</v>
      </c>
      <c r="C342" t="s">
        <v>10429</v>
      </c>
      <c r="D342" t="s">
        <v>18</v>
      </c>
      <c r="E342">
        <v>129938.23936560001</v>
      </c>
      <c r="F342">
        <v>299.5</v>
      </c>
      <c r="G342">
        <v>28.981810111131299</v>
      </c>
      <c r="H342">
        <f>(Table2[[#This Row],[1Y Return vs Nifty]]-AVERAGE(Table2[1Y Return vs Nifty]))/_xlfn.STDEV.P(Table2[1Y Return vs Nifty])</f>
        <v>-0.21302978870704173</v>
      </c>
      <c r="I342">
        <v>-2.8622468247742998</v>
      </c>
      <c r="J342">
        <f>(Table2[[#This Row],[1M Return vs Nifty]]-AVERAGE(Table2[1M Return vs Nifty]))/_xlfn.STDEV.P(Table2[1M Return vs Nifty])</f>
        <v>-0.61215624498531074</v>
      </c>
      <c r="K342">
        <v>18.549062846232001</v>
      </c>
      <c r="L342">
        <f>(Table2[[#This Row],[6M Return vs Nifty]]-AVERAGE(Table2[6M Return vs Nifty]))/_xlfn.STDEV.P(Table2[6M Return vs Nifty])</f>
        <v>0.21135101111357638</v>
      </c>
      <c r="M342">
        <v>-0.32084413981902699</v>
      </c>
      <c r="N342">
        <f>(Table2[[#This Row],[1W Return vs Nifty]]-AVERAGE(Table2[1W Return vs Nifty]))/_xlfn.STDEV.P(Table2[1W Return vs Nifty])</f>
        <v>-0.45298213711439056</v>
      </c>
      <c r="O342">
        <v>305.20999999999998</v>
      </c>
      <c r="P342">
        <v>305.27071102904102</v>
      </c>
      <c r="Q342">
        <v>268.901641495234</v>
      </c>
      <c r="R342">
        <v>40.283620891625098</v>
      </c>
      <c r="S342" s="2">
        <f>(Table2[[#This Row],[Close Price]]-Table2[[#This Row],[20D EMA]])/Table2[[#This Row],[20D EMA]]</f>
        <v>-1.8708430261131614E-2</v>
      </c>
      <c r="T342" s="2">
        <f>(Table2[[#This Row],[Close Price]]-Table2[[#This Row],[50D EMA]])/Table2[[#This Row],[50D EMA]]</f>
        <v>-1.8903585639082305E-2</v>
      </c>
      <c r="U342" s="2">
        <f>(Table2[[#This Row],[Close Price]]-Table2[[#This Row],[200D EMA]])/Table2[[#This Row],[200D EMA]]</f>
        <v>0.1137901514272025</v>
      </c>
      <c r="V342">
        <v>0.50644511447682905</v>
      </c>
      <c r="W342">
        <v>296.39999999999998</v>
      </c>
      <c r="X342">
        <v>301.45</v>
      </c>
      <c r="Y342">
        <v>298.8</v>
      </c>
      <c r="Z342">
        <v>307.95</v>
      </c>
      <c r="AA342">
        <v>298.8</v>
      </c>
      <c r="AB342">
        <v>308.5</v>
      </c>
      <c r="AC342" s="2">
        <f>(Table2[[#This Row],[Close Price]]/Table2[[#This Row],[Day Low]])-1</f>
        <v>1.0458839406207954E-2</v>
      </c>
      <c r="AD342" s="2">
        <f>(Table2[[#This Row],[Day High]]/Table2[[#This Row],[Close Price]])-1</f>
        <v>6.5108514190317379E-3</v>
      </c>
      <c r="AE342" s="2">
        <f>(Table2[[#This Row],[Close Price]]/Table2[[#This Row],[Current Week Low]])-1</f>
        <v>2.3427041499330947E-3</v>
      </c>
      <c r="AF342" s="2">
        <f>(Table2[[#This Row],[Current Week High]]/Table2[[#This Row],[Close Price]])-1</f>
        <v>2.8213689482470716E-2</v>
      </c>
      <c r="AG342" s="2">
        <f>(Table2[[#This Row],[Close Price]]/Table2[[#This Row],[Current Month Low]])-1</f>
        <v>2.3427041499330947E-3</v>
      </c>
      <c r="AH342" s="2">
        <f>(Table2[[#This Row],[Current Month High]]/Table2[[#This Row],[Close Price]])-1</f>
        <v>3.0050083472454192E-2</v>
      </c>
      <c r="AI342">
        <v>14.849749582637701</v>
      </c>
      <c r="AJ342">
        <v>80.721074068486899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-0.06</v>
      </c>
      <c r="AM342" t="s">
        <v>10475</v>
      </c>
      <c r="AN342">
        <v>-4.3499999999999996</v>
      </c>
      <c r="AO342" t="s">
        <v>10475</v>
      </c>
      <c r="AP342">
        <v>1.2007690380859E-2</v>
      </c>
      <c r="AQ342">
        <f>(Table2[[#This Row],[Sharpe Ratio]]-AVERAGE(Table2[Sharpe Ratio]))/_xlfn.STDEV.P(Table2[Sharpe Ratio])</f>
        <v>-0.47882199477754606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345</v>
      </c>
      <c r="AT342">
        <f>_xlfn.RANK.AVG(Table2[[#This Row],[6M Return vs Nifty Z-Score]],Table2[6M Return vs Nifty Z-Score])</f>
        <v>236</v>
      </c>
      <c r="AU342">
        <f>_xlfn.RANK.AVG(Table2[[#This Row],[Sharpe Ratio Z-Score]],Table2[Sharpe Ratio Z-Score])</f>
        <v>464</v>
      </c>
      <c r="AV342">
        <f>(Table2[[#This Row],[Rank 1Y]]+Table2[[#This Row],[Rank 6M]]+Table2[[#This Row],[Rank Sharpe]])/3</f>
        <v>348.33333333333331</v>
      </c>
    </row>
    <row r="343" spans="1:48" x14ac:dyDescent="0.3">
      <c r="A343" t="s">
        <v>1648</v>
      </c>
      <c r="B343" t="s">
        <v>1649</v>
      </c>
      <c r="C343" t="s">
        <v>10434</v>
      </c>
      <c r="D343" t="s">
        <v>46</v>
      </c>
      <c r="E343">
        <v>5012.4131742930003</v>
      </c>
      <c r="F343">
        <v>62.09</v>
      </c>
      <c r="G343">
        <v>41.047389882313396</v>
      </c>
      <c r="H343">
        <f>(Table2[[#This Row],[1Y Return vs Nifty]]-AVERAGE(Table2[1Y Return vs Nifty]))/_xlfn.STDEV.P(Table2[1Y Return vs Nifty])</f>
        <v>-7.496413380454918E-2</v>
      </c>
      <c r="I343">
        <v>8.4418724946552199</v>
      </c>
      <c r="J343">
        <f>(Table2[[#This Row],[1M Return vs Nifty]]-AVERAGE(Table2[1M Return vs Nifty]))/_xlfn.STDEV.P(Table2[1M Return vs Nifty])</f>
        <v>0.34300240621202693</v>
      </c>
      <c r="K343">
        <v>-16.159398091737099</v>
      </c>
      <c r="L343">
        <f>(Table2[[#This Row],[6M Return vs Nifty]]-AVERAGE(Table2[6M Return vs Nifty]))/_xlfn.STDEV.P(Table2[6M Return vs Nifty])</f>
        <v>-0.7652837998695774</v>
      </c>
      <c r="M343">
        <v>3.4465622762993302</v>
      </c>
      <c r="N343">
        <f>(Table2[[#This Row],[1W Return vs Nifty]]-AVERAGE(Table2[1W Return vs Nifty]))/_xlfn.STDEV.P(Table2[1W Return vs Nifty])</f>
        <v>0.237719352773964</v>
      </c>
      <c r="O343">
        <v>65.98</v>
      </c>
      <c r="P343">
        <v>63.918742639449</v>
      </c>
      <c r="Q343">
        <v>57.670790638604899</v>
      </c>
      <c r="R343">
        <v>31.1080498489593</v>
      </c>
      <c r="S343" s="2">
        <f>(Table2[[#This Row],[Close Price]]-Table2[[#This Row],[20D EMA]])/Table2[[#This Row],[20D EMA]]</f>
        <v>-5.8957259775689608E-2</v>
      </c>
      <c r="T343" s="2">
        <f>(Table2[[#This Row],[Close Price]]-Table2[[#This Row],[50D EMA]])/Table2[[#This Row],[50D EMA]]</f>
        <v>-2.8610428865356686E-2</v>
      </c>
      <c r="U343" s="2">
        <f>(Table2[[#This Row],[Close Price]]-Table2[[#This Row],[200D EMA]])/Table2[[#This Row],[200D EMA]]</f>
        <v>7.6628208360938962E-2</v>
      </c>
      <c r="V343">
        <v>1.12521869985829</v>
      </c>
      <c r="W343">
        <v>62.72</v>
      </c>
      <c r="X343">
        <v>64.5</v>
      </c>
      <c r="Y343">
        <v>60.82</v>
      </c>
      <c r="Z343">
        <v>64.3</v>
      </c>
      <c r="AA343">
        <v>60.82</v>
      </c>
      <c r="AB343">
        <v>70</v>
      </c>
      <c r="AC343" s="2">
        <f>(Table2[[#This Row],[Close Price]]/Table2[[#This Row],[Day Low]])-1</f>
        <v>-1.0044642857142794E-2</v>
      </c>
      <c r="AD343" s="2">
        <f>(Table2[[#This Row],[Day High]]/Table2[[#This Row],[Close Price]])-1</f>
        <v>3.8814623933000503E-2</v>
      </c>
      <c r="AE343" s="2">
        <f>(Table2[[#This Row],[Close Price]]/Table2[[#This Row],[Current Week Low]])-1</f>
        <v>2.0881289049654805E-2</v>
      </c>
      <c r="AF343" s="2">
        <f>(Table2[[#This Row],[Current Week High]]/Table2[[#This Row],[Close Price]])-1</f>
        <v>3.5593493316153912E-2</v>
      </c>
      <c r="AG343" s="2">
        <f>(Table2[[#This Row],[Close Price]]/Table2[[#This Row],[Current Month Low]])-1</f>
        <v>2.0881289049654805E-2</v>
      </c>
      <c r="AH343" s="2">
        <f>(Table2[[#This Row],[Current Month High]]/Table2[[#This Row],[Close Price]])-1</f>
        <v>0.12739571589627952</v>
      </c>
      <c r="AI343">
        <v>27.234659365437199</v>
      </c>
      <c r="AJ343">
        <v>77.9083094555874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-0.05</v>
      </c>
      <c r="AM343" t="s">
        <v>10475</v>
      </c>
      <c r="AN343">
        <v>-11.77</v>
      </c>
      <c r="AO343" t="s">
        <v>10475</v>
      </c>
      <c r="AP343">
        <v>0.121973283988884</v>
      </c>
      <c r="AQ343">
        <f>(Table2[[#This Row],[Sharpe Ratio]]-AVERAGE(Table2[Sharpe Ratio]))/_xlfn.STDEV.P(Table2[Sharpe Ratio])</f>
        <v>0.76096243770215632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0.50143626301402078</v>
      </c>
      <c r="AS343">
        <f>_xlfn.RANK.AVG(Table2[[#This Row],[1Y Return vs Nifty Z-Score]],Table2[1Y Return vs Nifty Z-Score])</f>
        <v>300</v>
      </c>
      <c r="AT343">
        <f>_xlfn.RANK.AVG(Table2[[#This Row],[6M Return vs Nifty Z-Score]],Table2[6M Return vs Nifty Z-Score])</f>
        <v>586</v>
      </c>
      <c r="AU343">
        <f>_xlfn.RANK.AVG(Table2[[#This Row],[Sharpe Ratio Z-Score]],Table2[Sharpe Ratio Z-Score])</f>
        <v>161</v>
      </c>
      <c r="AV343">
        <f>(Table2[[#This Row],[Rank 1Y]]+Table2[[#This Row],[Rank 6M]]+Table2[[#This Row],[Rank Sharpe]])/3</f>
        <v>349</v>
      </c>
    </row>
    <row r="344" spans="1:48" x14ac:dyDescent="0.3">
      <c r="A344" t="s">
        <v>562</v>
      </c>
      <c r="B344" t="s">
        <v>563</v>
      </c>
      <c r="C344" t="s">
        <v>10437</v>
      </c>
      <c r="D344" t="s">
        <v>287</v>
      </c>
      <c r="E344">
        <v>33782.256266329998</v>
      </c>
      <c r="F344">
        <v>1258.1500000000001</v>
      </c>
      <c r="G344">
        <v>55.232529489252698</v>
      </c>
      <c r="H344">
        <f>(Table2[[#This Row],[1Y Return vs Nifty]]-AVERAGE(Table2[1Y Return vs Nifty]))/_xlfn.STDEV.P(Table2[1Y Return vs Nifty])</f>
        <v>8.7355508256338102E-2</v>
      </c>
      <c r="I344">
        <v>0.16028180674596099</v>
      </c>
      <c r="J344">
        <f>(Table2[[#This Row],[1M Return vs Nifty]]-AVERAGE(Table2[1M Return vs Nifty]))/_xlfn.STDEV.P(Table2[1M Return vs Nifty])</f>
        <v>-0.35676311887719703</v>
      </c>
      <c r="K344">
        <v>12.7094207624021</v>
      </c>
      <c r="L344">
        <f>(Table2[[#This Row],[6M Return vs Nifty]]-AVERAGE(Table2[6M Return vs Nifty]))/_xlfn.STDEV.P(Table2[6M Return vs Nifty])</f>
        <v>4.7033793103154357E-2</v>
      </c>
      <c r="M344">
        <v>-1.5088865699058001</v>
      </c>
      <c r="N344">
        <f>(Table2[[#This Row],[1W Return vs Nifty]]-AVERAGE(Table2[1W Return vs Nifty]))/_xlfn.STDEV.P(Table2[1W Return vs Nifty])</f>
        <v>-0.67079316833224889</v>
      </c>
      <c r="O344">
        <v>1278.29</v>
      </c>
      <c r="P344">
        <v>1286.91760583364</v>
      </c>
      <c r="Q344">
        <v>1128.15681062719</v>
      </c>
      <c r="R344">
        <v>41.320507444223999</v>
      </c>
      <c r="S344" s="2">
        <f>(Table2[[#This Row],[Close Price]]-Table2[[#This Row],[20D EMA]])/Table2[[#This Row],[20D EMA]]</f>
        <v>-1.5755423260762326E-2</v>
      </c>
      <c r="T344" s="2">
        <f>(Table2[[#This Row],[Close Price]]-Table2[[#This Row],[50D EMA]])/Table2[[#This Row],[50D EMA]]</f>
        <v>-2.2353883188197428E-2</v>
      </c>
      <c r="U344" s="2">
        <f>(Table2[[#This Row],[Close Price]]-Table2[[#This Row],[200D EMA]])/Table2[[#This Row],[200D EMA]]</f>
        <v>0.1152261708197652</v>
      </c>
      <c r="V344">
        <v>1.28304192244645</v>
      </c>
      <c r="W344">
        <v>1236</v>
      </c>
      <c r="X344">
        <v>1268.3499999999999</v>
      </c>
      <c r="Y344">
        <v>1254</v>
      </c>
      <c r="Z344">
        <v>1292.2</v>
      </c>
      <c r="AA344">
        <v>1244</v>
      </c>
      <c r="AB344">
        <v>1292.2</v>
      </c>
      <c r="AC344" s="2">
        <f>(Table2[[#This Row],[Close Price]]/Table2[[#This Row],[Day Low]])-1</f>
        <v>1.7920711974110048E-2</v>
      </c>
      <c r="AD344" s="2">
        <f>(Table2[[#This Row],[Day High]]/Table2[[#This Row],[Close Price]])-1</f>
        <v>8.1071414378253159E-3</v>
      </c>
      <c r="AE344" s="2">
        <f>(Table2[[#This Row],[Close Price]]/Table2[[#This Row],[Current Week Low]])-1</f>
        <v>3.309409888357262E-3</v>
      </c>
      <c r="AF344" s="2">
        <f>(Table2[[#This Row],[Current Week High]]/Table2[[#This Row],[Close Price]])-1</f>
        <v>2.7063545682152412E-2</v>
      </c>
      <c r="AG344" s="2">
        <f>(Table2[[#This Row],[Close Price]]/Table2[[#This Row],[Current Month Low]])-1</f>
        <v>1.1374598070739594E-2</v>
      </c>
      <c r="AH344" s="2">
        <f>(Table2[[#This Row],[Current Month High]]/Table2[[#This Row],[Close Price]])-1</f>
        <v>2.7063545682152412E-2</v>
      </c>
      <c r="AI344">
        <v>20.327464928665101</v>
      </c>
      <c r="AJ344">
        <v>91.893540761076807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-0.16</v>
      </c>
      <c r="AM344" t="s">
        <v>10475</v>
      </c>
      <c r="AN344">
        <v>-4.6900000000000004</v>
      </c>
      <c r="AO344" t="s">
        <v>10475</v>
      </c>
      <c r="AQ344">
        <f>(Table2[[#This Row],[Sharpe Ratio]]-AVERAGE(Table2[Sharpe Ratio]))/_xlfn.STDEV.P(Table2[Sharpe Ratio])</f>
        <v>-0.61420022642052829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245</v>
      </c>
      <c r="AT344">
        <f>_xlfn.RANK.AVG(Table2[[#This Row],[6M Return vs Nifty Z-Score]],Table2[6M Return vs Nifty Z-Score])</f>
        <v>285</v>
      </c>
      <c r="AU344">
        <f>_xlfn.RANK.AVG(Table2[[#This Row],[Sharpe Ratio Z-Score]],Table2[Sharpe Ratio Z-Score])</f>
        <v>519.5</v>
      </c>
      <c r="AV344">
        <f>(Table2[[#This Row],[Rank 1Y]]+Table2[[#This Row],[Rank 6M]]+Table2[[#This Row],[Rank Sharpe]])/3</f>
        <v>349.83333333333331</v>
      </c>
    </row>
    <row r="345" spans="1:48" x14ac:dyDescent="0.3">
      <c r="A345" t="s">
        <v>1256</v>
      </c>
      <c r="B345" t="s">
        <v>1257</v>
      </c>
      <c r="C345" t="s">
        <v>10439</v>
      </c>
      <c r="D345" t="s">
        <v>130</v>
      </c>
      <c r="E345">
        <v>8695.3602185199998</v>
      </c>
      <c r="F345">
        <v>246.76</v>
      </c>
      <c r="G345">
        <v>31.676900753667699</v>
      </c>
      <c r="H345">
        <f>(Table2[[#This Row],[1Y Return vs Nifty]]-AVERAGE(Table2[1Y Return vs Nifty]))/_xlfn.STDEV.P(Table2[1Y Return vs Nifty])</f>
        <v>-0.18219003946663603</v>
      </c>
      <c r="I345">
        <v>5.8450925284957398</v>
      </c>
      <c r="J345">
        <f>(Table2[[#This Row],[1M Return vs Nifty]]-AVERAGE(Table2[1M Return vs Nifty]))/_xlfn.STDEV.P(Table2[1M Return vs Nifty])</f>
        <v>0.12358355722040719</v>
      </c>
      <c r="K345">
        <v>-14.513591638715701</v>
      </c>
      <c r="L345">
        <f>(Table2[[#This Row],[6M Return vs Nifty]]-AVERAGE(Table2[6M Return vs Nifty]))/_xlfn.STDEV.P(Table2[6M Return vs Nifty])</f>
        <v>-0.71897371204879901</v>
      </c>
      <c r="M345">
        <v>4.4195760627398002</v>
      </c>
      <c r="N345">
        <f>(Table2[[#This Row],[1W Return vs Nifty]]-AVERAGE(Table2[1W Return vs Nifty]))/_xlfn.STDEV.P(Table2[1W Return vs Nifty])</f>
        <v>0.41610787733054272</v>
      </c>
      <c r="O345">
        <v>236.18</v>
      </c>
      <c r="P345">
        <v>236.03380521171201</v>
      </c>
      <c r="Q345">
        <v>221.21777773769</v>
      </c>
      <c r="R345">
        <v>73.982997975324395</v>
      </c>
      <c r="S345" s="2">
        <f>(Table2[[#This Row],[Close Price]]-Table2[[#This Row],[20D EMA]])/Table2[[#This Row],[20D EMA]]</f>
        <v>4.4796341773223745E-2</v>
      </c>
      <c r="T345" s="2">
        <f>(Table2[[#This Row],[Close Price]]-Table2[[#This Row],[50D EMA]])/Table2[[#This Row],[50D EMA]]</f>
        <v>4.5443468483961677E-2</v>
      </c>
      <c r="U345" s="2">
        <f>(Table2[[#This Row],[Close Price]]-Table2[[#This Row],[200D EMA]])/Table2[[#This Row],[200D EMA]]</f>
        <v>0.11546188793468851</v>
      </c>
      <c r="V345">
        <v>0.67726558167746398</v>
      </c>
      <c r="W345">
        <v>249.15</v>
      </c>
      <c r="X345">
        <v>260</v>
      </c>
      <c r="Y345">
        <v>244.4</v>
      </c>
      <c r="Z345">
        <v>257.32</v>
      </c>
      <c r="AA345">
        <v>229.92</v>
      </c>
      <c r="AB345">
        <v>257.32</v>
      </c>
      <c r="AC345" s="2">
        <f>(Table2[[#This Row],[Close Price]]/Table2[[#This Row],[Day Low]])-1</f>
        <v>-9.5926148906282371E-3</v>
      </c>
      <c r="AD345" s="2">
        <f>(Table2[[#This Row],[Day High]]/Table2[[#This Row],[Close Price]])-1</f>
        <v>5.365537364240569E-2</v>
      </c>
      <c r="AE345" s="2">
        <f>(Table2[[#This Row],[Close Price]]/Table2[[#This Row],[Current Week Low]])-1</f>
        <v>9.6563011456627379E-3</v>
      </c>
      <c r="AF345" s="2">
        <f>(Table2[[#This Row],[Current Week High]]/Table2[[#This Row],[Close Price]])-1</f>
        <v>4.2794618252553152E-2</v>
      </c>
      <c r="AG345" s="2">
        <f>(Table2[[#This Row],[Close Price]]/Table2[[#This Row],[Current Month Low]])-1</f>
        <v>7.3242867084203134E-2</v>
      </c>
      <c r="AH345" s="2">
        <f>(Table2[[#This Row],[Current Month High]]/Table2[[#This Row],[Close Price]])-1</f>
        <v>4.2794618252553152E-2</v>
      </c>
      <c r="AI345">
        <v>15.071324363754201</v>
      </c>
      <c r="AJ345">
        <v>62.427593470247402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-0.01</v>
      </c>
      <c r="AM345" t="s">
        <v>10475</v>
      </c>
      <c r="AN345">
        <v>7.37</v>
      </c>
      <c r="AO345" t="s">
        <v>10474</v>
      </c>
      <c r="AP345">
        <v>0.130494688927488</v>
      </c>
      <c r="AQ345">
        <f>(Table2[[#This Row],[Sharpe Ratio]]-AVERAGE(Table2[Sharpe Ratio]))/_xlfn.STDEV.P(Table2[Sharpe Ratio])</f>
        <v>0.85703526229304638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0.49556294532856121</v>
      </c>
      <c r="AS345">
        <f>_xlfn.RANK.AVG(Table2[[#This Row],[1Y Return vs Nifty Z-Score]],Table2[1Y Return vs Nifty Z-Score])</f>
        <v>335</v>
      </c>
      <c r="AT345">
        <f>_xlfn.RANK.AVG(Table2[[#This Row],[6M Return vs Nifty Z-Score]],Table2[6M Return vs Nifty Z-Score])</f>
        <v>569</v>
      </c>
      <c r="AU345">
        <f>_xlfn.RANK.AVG(Table2[[#This Row],[Sharpe Ratio Z-Score]],Table2[Sharpe Ratio Z-Score])</f>
        <v>146</v>
      </c>
      <c r="AV345">
        <f>(Table2[[#This Row],[Rank 1Y]]+Table2[[#This Row],[Rank 6M]]+Table2[[#This Row],[Rank Sharpe]])/3</f>
        <v>350</v>
      </c>
    </row>
    <row r="346" spans="1:48" x14ac:dyDescent="0.3">
      <c r="A346" t="s">
        <v>44</v>
      </c>
      <c r="B346" t="s">
        <v>45</v>
      </c>
      <c r="C346" t="s">
        <v>10434</v>
      </c>
      <c r="D346" t="s">
        <v>46</v>
      </c>
      <c r="E346">
        <v>499344.83137279999</v>
      </c>
      <c r="F346">
        <v>3632</v>
      </c>
      <c r="G346">
        <v>23.113618919425502</v>
      </c>
      <c r="H346">
        <f>(Table2[[#This Row],[1Y Return vs Nifty]]-AVERAGE(Table2[1Y Return vs Nifty]))/_xlfn.STDEV.P(Table2[1Y Return vs Nifty])</f>
        <v>-0.28017912386878852</v>
      </c>
      <c r="I346">
        <v>-2.2586026487449899</v>
      </c>
      <c r="J346">
        <f>(Table2[[#This Row],[1M Return vs Nifty]]-AVERAGE(Table2[1M Return vs Nifty]))/_xlfn.STDEV.P(Table2[1M Return vs Nifty])</f>
        <v>-0.56115041775662378</v>
      </c>
      <c r="K346">
        <v>-9.3604638613867301</v>
      </c>
      <c r="L346">
        <f>(Table2[[#This Row],[6M Return vs Nifty]]-AVERAGE(Table2[6M Return vs Nifty]))/_xlfn.STDEV.P(Table2[6M Return vs Nifty])</f>
        <v>-0.57397379454228104</v>
      </c>
      <c r="M346">
        <v>1.65940630158924</v>
      </c>
      <c r="N346">
        <f>(Table2[[#This Row],[1W Return vs Nifty]]-AVERAGE(Table2[1W Return vs Nifty]))/_xlfn.STDEV.P(Table2[1W Return vs Nifty])</f>
        <v>-8.9930801749835615E-2</v>
      </c>
      <c r="O346">
        <v>3590.7</v>
      </c>
      <c r="P346">
        <v>3575.0858449778598</v>
      </c>
      <c r="Q346">
        <v>3340.6768588422701</v>
      </c>
      <c r="R346">
        <v>57.456557523192402</v>
      </c>
      <c r="S346" s="2">
        <f>(Table2[[#This Row],[Close Price]]-Table2[[#This Row],[20D EMA]])/Table2[[#This Row],[20D EMA]]</f>
        <v>1.1501935555741272E-2</v>
      </c>
      <c r="T346" s="2">
        <f>(Table2[[#This Row],[Close Price]]-Table2[[#This Row],[50D EMA]])/Table2[[#This Row],[50D EMA]]</f>
        <v>1.5919661090681499E-2</v>
      </c>
      <c r="U346" s="2">
        <f>(Table2[[#This Row],[Close Price]]-Table2[[#This Row],[200D EMA]])/Table2[[#This Row],[200D EMA]]</f>
        <v>8.7204825090053603E-2</v>
      </c>
      <c r="V346">
        <v>0.858902757015225</v>
      </c>
      <c r="W346">
        <v>3646.1</v>
      </c>
      <c r="X346">
        <v>3685</v>
      </c>
      <c r="Y346">
        <v>3594</v>
      </c>
      <c r="Z346">
        <v>3645.7</v>
      </c>
      <c r="AA346">
        <v>3514</v>
      </c>
      <c r="AB346">
        <v>3650.5</v>
      </c>
      <c r="AC346" s="2">
        <f>(Table2[[#This Row],[Close Price]]/Table2[[#This Row],[Day Low]])-1</f>
        <v>-3.8671457173418133E-3</v>
      </c>
      <c r="AD346" s="2">
        <f>(Table2[[#This Row],[Day High]]/Table2[[#This Row],[Close Price]])-1</f>
        <v>1.4592511013215903E-2</v>
      </c>
      <c r="AE346" s="2">
        <f>(Table2[[#This Row],[Close Price]]/Table2[[#This Row],[Current Week Low]])-1</f>
        <v>1.057317751808573E-2</v>
      </c>
      <c r="AF346" s="2">
        <f>(Table2[[#This Row],[Current Week High]]/Table2[[#This Row],[Close Price]])-1</f>
        <v>3.7720264317180341E-3</v>
      </c>
      <c r="AG346" s="2">
        <f>(Table2[[#This Row],[Close Price]]/Table2[[#This Row],[Current Month Low]])-1</f>
        <v>3.3579965850882187E-2</v>
      </c>
      <c r="AH346" s="2">
        <f>(Table2[[#This Row],[Current Month High]]/Table2[[#This Row],[Close Price]])-1</f>
        <v>5.093612334801767E-3</v>
      </c>
      <c r="AI346">
        <v>7.9267621145374401</v>
      </c>
      <c r="AJ346">
        <v>50.082644628099096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-0.08</v>
      </c>
      <c r="AM346" t="s">
        <v>10475</v>
      </c>
      <c r="AN346">
        <v>1.04</v>
      </c>
      <c r="AO346" t="s">
        <v>10474</v>
      </c>
      <c r="AP346">
        <v>0.116532631127123</v>
      </c>
      <c r="AQ346">
        <f>(Table2[[#This Row],[Sharpe Ratio]]-AVERAGE(Table2[Sharpe Ratio]))/_xlfn.STDEV.P(Table2[Sharpe Ratio])</f>
        <v>0.69962291777394148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-0.80561122014358744</v>
      </c>
      <c r="AS346">
        <f>_xlfn.RANK.AVG(Table2[[#This Row],[1Y Return vs Nifty Z-Score]],Table2[1Y Return vs Nifty Z-Score])</f>
        <v>376</v>
      </c>
      <c r="AT346">
        <f>_xlfn.RANK.AVG(Table2[[#This Row],[6M Return vs Nifty Z-Score]],Table2[6M Return vs Nifty Z-Score])</f>
        <v>516</v>
      </c>
      <c r="AU346">
        <f>_xlfn.RANK.AVG(Table2[[#This Row],[Sharpe Ratio Z-Score]],Table2[Sharpe Ratio Z-Score])</f>
        <v>173</v>
      </c>
      <c r="AV346">
        <f>(Table2[[#This Row],[Rank 1Y]]+Table2[[#This Row],[Rank 6M]]+Table2[[#This Row],[Rank Sharpe]])/3</f>
        <v>355</v>
      </c>
    </row>
    <row r="347" spans="1:48" x14ac:dyDescent="0.3">
      <c r="A347" t="s">
        <v>366</v>
      </c>
      <c r="B347" t="s">
        <v>367</v>
      </c>
      <c r="C347" t="s">
        <v>10429</v>
      </c>
      <c r="D347" t="s">
        <v>18</v>
      </c>
      <c r="E347">
        <v>69771.300332429993</v>
      </c>
      <c r="F347">
        <v>327.9</v>
      </c>
      <c r="G347">
        <v>39.4921083535137</v>
      </c>
      <c r="H347">
        <f>(Table2[[#This Row],[1Y Return vs Nifty]]-AVERAGE(Table2[1Y Return vs Nifty]))/_xlfn.STDEV.P(Table2[1Y Return vs Nifty])</f>
        <v>-9.2761120514160245E-2</v>
      </c>
      <c r="I347">
        <v>-9.7901371123130296</v>
      </c>
      <c r="J347">
        <f>(Table2[[#This Row],[1M Return vs Nifty]]-AVERAGE(Table2[1M Return vs Nifty]))/_xlfn.STDEV.P(Table2[1M Return vs Nifty])</f>
        <v>-1.1975388082527496</v>
      </c>
      <c r="K347">
        <v>1.4442603362129001</v>
      </c>
      <c r="L347">
        <f>(Table2[[#This Row],[6M Return vs Nifty]]-AVERAGE(Table2[6M Return vs Nifty]))/_xlfn.STDEV.P(Table2[6M Return vs Nifty])</f>
        <v>-0.26994793199231604</v>
      </c>
      <c r="M347">
        <v>-0.57525157744729005</v>
      </c>
      <c r="N347">
        <f>(Table2[[#This Row],[1W Return vs Nifty]]-AVERAGE(Table2[1W Return vs Nifty]))/_xlfn.STDEV.P(Table2[1W Return vs Nifty])</f>
        <v>-0.49962419714187434</v>
      </c>
      <c r="O347">
        <v>337.07</v>
      </c>
      <c r="P347">
        <v>338.62810687701</v>
      </c>
      <c r="Q347">
        <v>294.93460287442798</v>
      </c>
      <c r="R347">
        <v>33.315459884463998</v>
      </c>
      <c r="S347" s="2">
        <f>(Table2[[#This Row],[Close Price]]-Table2[[#This Row],[20D EMA]])/Table2[[#This Row],[20D EMA]]</f>
        <v>-2.7205031595811006E-2</v>
      </c>
      <c r="T347" s="2">
        <f>(Table2[[#This Row],[Close Price]]-Table2[[#This Row],[50D EMA]])/Table2[[#This Row],[50D EMA]]</f>
        <v>-3.1681088070183369E-2</v>
      </c>
      <c r="U347" s="2">
        <f>(Table2[[#This Row],[Close Price]]-Table2[[#This Row],[200D EMA]])/Table2[[#This Row],[200D EMA]]</f>
        <v>0.11177188707019033</v>
      </c>
      <c r="V347">
        <v>0.52435311017945097</v>
      </c>
      <c r="W347">
        <v>326.8</v>
      </c>
      <c r="X347">
        <v>333.35</v>
      </c>
      <c r="Y347">
        <v>326.14999999999998</v>
      </c>
      <c r="Z347">
        <v>336.2</v>
      </c>
      <c r="AA347">
        <v>324.25</v>
      </c>
      <c r="AB347">
        <v>336.2</v>
      </c>
      <c r="AC347" s="2">
        <f>(Table2[[#This Row],[Close Price]]/Table2[[#This Row],[Day Low]])-1</f>
        <v>3.3659730722153114E-3</v>
      </c>
      <c r="AD347" s="2">
        <f>(Table2[[#This Row],[Day High]]/Table2[[#This Row],[Close Price]])-1</f>
        <v>1.6620921012503898E-2</v>
      </c>
      <c r="AE347" s="2">
        <f>(Table2[[#This Row],[Close Price]]/Table2[[#This Row],[Current Week Low]])-1</f>
        <v>5.3656293116663978E-3</v>
      </c>
      <c r="AF347" s="2">
        <f>(Table2[[#This Row],[Current Week High]]/Table2[[#This Row],[Close Price]])-1</f>
        <v>2.5312595303446317E-2</v>
      </c>
      <c r="AG347" s="2">
        <f>(Table2[[#This Row],[Close Price]]/Table2[[#This Row],[Current Month Low]])-1</f>
        <v>1.1256746337702239E-2</v>
      </c>
      <c r="AH347" s="2">
        <f>(Table2[[#This Row],[Current Month High]]/Table2[[#This Row],[Close Price]])-1</f>
        <v>2.5312595303446317E-2</v>
      </c>
      <c r="AI347">
        <v>20.931178204737201</v>
      </c>
      <c r="AJ347">
        <v>105.622909698996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-0.05</v>
      </c>
      <c r="AM347" t="s">
        <v>10475</v>
      </c>
      <c r="AN347">
        <v>-6.1</v>
      </c>
      <c r="AO347" t="s">
        <v>10475</v>
      </c>
      <c r="AP347">
        <v>5.1716746532018999E-2</v>
      </c>
      <c r="AQ347">
        <f>(Table2[[#This Row],[Sharpe Ratio]]-AVERAGE(Table2[Sharpe Ratio]))/_xlfn.STDEV.P(Table2[Sharpe Ratio])</f>
        <v>-3.1130421173583705E-2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307</v>
      </c>
      <c r="AT347">
        <f>_xlfn.RANK.AVG(Table2[[#This Row],[6M Return vs Nifty Z-Score]],Table2[6M Return vs Nifty Z-Score])</f>
        <v>409</v>
      </c>
      <c r="AU347">
        <f>_xlfn.RANK.AVG(Table2[[#This Row],[Sharpe Ratio Z-Score]],Table2[Sharpe Ratio Z-Score])</f>
        <v>349</v>
      </c>
      <c r="AV347">
        <f>(Table2[[#This Row],[Rank 1Y]]+Table2[[#This Row],[Rank 6M]]+Table2[[#This Row],[Rank Sharpe]])/3</f>
        <v>355</v>
      </c>
    </row>
    <row r="348" spans="1:48" x14ac:dyDescent="0.3">
      <c r="A348" t="s">
        <v>374</v>
      </c>
      <c r="B348" t="s">
        <v>375</v>
      </c>
      <c r="C348" t="s">
        <v>10436</v>
      </c>
      <c r="D348" t="s">
        <v>200</v>
      </c>
      <c r="E348">
        <v>66377.938573980005</v>
      </c>
      <c r="F348">
        <v>226.05</v>
      </c>
      <c r="G348">
        <v>12.834612301401499</v>
      </c>
      <c r="H348">
        <f>(Table2[[#This Row],[1Y Return vs Nifty]]-AVERAGE(Table2[1Y Return vs Nifty]))/_xlfn.STDEV.P(Table2[1Y Return vs Nifty])</f>
        <v>-0.39780113684939628</v>
      </c>
      <c r="I348">
        <v>-6.1060868383677001</v>
      </c>
      <c r="J348">
        <f>(Table2[[#This Row],[1M Return vs Nifty]]-AVERAGE(Table2[1M Return vs Nifty]))/_xlfn.STDEV.P(Table2[1M Return vs Nifty])</f>
        <v>-0.88624941089504472</v>
      </c>
      <c r="K348">
        <v>13.788165590246299</v>
      </c>
      <c r="L348">
        <f>(Table2[[#This Row],[6M Return vs Nifty]]-AVERAGE(Table2[6M Return vs Nifty]))/_xlfn.STDEV.P(Table2[6M Return vs Nifty])</f>
        <v>7.7387767971805507E-2</v>
      </c>
      <c r="M348">
        <v>-6.1002178392556496</v>
      </c>
      <c r="N348">
        <f>(Table2[[#This Row],[1W Return vs Nifty]]-AVERAGE(Table2[1W Return vs Nifty]))/_xlfn.STDEV.P(Table2[1W Return vs Nifty])</f>
        <v>-1.5125498035450566</v>
      </c>
      <c r="O348">
        <v>231.98</v>
      </c>
      <c r="P348">
        <v>219.987056347064</v>
      </c>
      <c r="Q348">
        <v>190.78898858273001</v>
      </c>
      <c r="R348">
        <v>33.272020658437398</v>
      </c>
      <c r="S348" s="2">
        <f>(Table2[[#This Row],[Close Price]]-Table2[[#This Row],[20D EMA]])/Table2[[#This Row],[20D EMA]]</f>
        <v>-2.5562548495559868E-2</v>
      </c>
      <c r="T348" s="2">
        <f>(Table2[[#This Row],[Close Price]]-Table2[[#This Row],[50D EMA]])/Table2[[#This Row],[50D EMA]]</f>
        <v>2.7560456299623243E-2</v>
      </c>
      <c r="U348" s="2">
        <f>(Table2[[#This Row],[Close Price]]-Table2[[#This Row],[200D EMA]])/Table2[[#This Row],[200D EMA]]</f>
        <v>0.18481680561968125</v>
      </c>
      <c r="V348">
        <v>0.61056485040248298</v>
      </c>
      <c r="W348">
        <v>227.25</v>
      </c>
      <c r="X348">
        <v>230.45</v>
      </c>
      <c r="Y348">
        <v>224.85</v>
      </c>
      <c r="Z348">
        <v>231.28</v>
      </c>
      <c r="AA348">
        <v>224.85</v>
      </c>
      <c r="AB348">
        <v>243.29</v>
      </c>
      <c r="AC348" s="2">
        <f>(Table2[[#This Row],[Close Price]]/Table2[[#This Row],[Day Low]])-1</f>
        <v>-5.2805280528052112E-3</v>
      </c>
      <c r="AD348" s="2">
        <f>(Table2[[#This Row],[Day High]]/Table2[[#This Row],[Close Price]])-1</f>
        <v>1.9464720194647178E-2</v>
      </c>
      <c r="AE348" s="2">
        <f>(Table2[[#This Row],[Close Price]]/Table2[[#This Row],[Current Week Low]])-1</f>
        <v>5.3368912608406927E-3</v>
      </c>
      <c r="AF348" s="2">
        <f>(Table2[[#This Row],[Current Week High]]/Table2[[#This Row],[Close Price]])-1</f>
        <v>2.3136474231364668E-2</v>
      </c>
      <c r="AG348" s="2">
        <f>(Table2[[#This Row],[Close Price]]/Table2[[#This Row],[Current Month Low]])-1</f>
        <v>5.3368912608406927E-3</v>
      </c>
      <c r="AH348" s="2">
        <f>(Table2[[#This Row],[Current Month High]]/Table2[[#This Row],[Close Price]])-1</f>
        <v>7.6266312762663047E-2</v>
      </c>
      <c r="AI348">
        <v>8.6794956867949296</v>
      </c>
      <c r="AJ348">
        <v>43.478260869565197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0.13</v>
      </c>
      <c r="AM348" t="s">
        <v>10474</v>
      </c>
      <c r="AN348">
        <v>-4.5599999999999996</v>
      </c>
      <c r="AO348" t="s">
        <v>10475</v>
      </c>
      <c r="AP348">
        <v>4.9956417074291999E-2</v>
      </c>
      <c r="AQ348">
        <f>(Table2[[#This Row],[Sharpe Ratio]]-AVERAGE(Table2[Sharpe Ratio]))/_xlfn.STDEV.P(Table2[Sharpe Ratio])</f>
        <v>-5.0976893020993466E-2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-2.7701894763386856</v>
      </c>
      <c r="AS348">
        <f>_xlfn.RANK.AVG(Table2[[#This Row],[1Y Return vs Nifty Z-Score]],Table2[1Y Return vs Nifty Z-Score])</f>
        <v>434</v>
      </c>
      <c r="AT348">
        <f>_xlfn.RANK.AVG(Table2[[#This Row],[6M Return vs Nifty Z-Score]],Table2[6M Return vs Nifty Z-Score])</f>
        <v>279</v>
      </c>
      <c r="AU348">
        <f>_xlfn.RANK.AVG(Table2[[#This Row],[Sharpe Ratio Z-Score]],Table2[Sharpe Ratio Z-Score])</f>
        <v>352</v>
      </c>
      <c r="AV348">
        <f>(Table2[[#This Row],[Rank 1Y]]+Table2[[#This Row],[Rank 6M]]+Table2[[#This Row],[Rank Sharpe]])/3</f>
        <v>355</v>
      </c>
    </row>
    <row r="349" spans="1:48" x14ac:dyDescent="0.3">
      <c r="A349" t="s">
        <v>1743</v>
      </c>
      <c r="B349" t="s">
        <v>1744</v>
      </c>
      <c r="C349" t="s">
        <v>10445</v>
      </c>
      <c r="D349" t="s">
        <v>542</v>
      </c>
      <c r="E349">
        <v>4266.6005549649999</v>
      </c>
      <c r="F349">
        <v>381.85</v>
      </c>
      <c r="G349">
        <v>9.2653341745158908</v>
      </c>
      <c r="H349">
        <f>(Table2[[#This Row],[1Y Return vs Nifty]]-AVERAGE(Table2[1Y Return vs Nifty]))/_xlfn.STDEV.P(Table2[1Y Return vs Nifty])</f>
        <v>-0.43864415736421758</v>
      </c>
      <c r="I349">
        <v>3.12900619422336</v>
      </c>
      <c r="J349">
        <f>(Table2[[#This Row],[1M Return vs Nifty]]-AVERAGE(Table2[1M Return vs Nifty]))/_xlfn.STDEV.P(Table2[1M Return vs Nifty])</f>
        <v>-0.10591626370947772</v>
      </c>
      <c r="K349">
        <v>-4.4803156830754096</v>
      </c>
      <c r="L349">
        <f>(Table2[[#This Row],[6M Return vs Nifty]]-AVERAGE(Table2[6M Return vs Nifty]))/_xlfn.STDEV.P(Table2[6M Return vs Nifty])</f>
        <v>-0.436655040990723</v>
      </c>
      <c r="M349">
        <v>7.6405248150583194E-2</v>
      </c>
      <c r="N349">
        <f>(Table2[[#This Row],[1W Return vs Nifty]]-AVERAGE(Table2[1W Return vs Nifty]))/_xlfn.STDEV.P(Table2[1W Return vs Nifty])</f>
        <v>-0.38015199514883452</v>
      </c>
      <c r="O349">
        <v>380.26</v>
      </c>
      <c r="P349">
        <v>373.55037572137797</v>
      </c>
      <c r="Q349">
        <v>354.03065479492801</v>
      </c>
      <c r="R349">
        <v>47.3223054319093</v>
      </c>
      <c r="S349" s="2">
        <f>(Table2[[#This Row],[Close Price]]-Table2[[#This Row],[20D EMA]])/Table2[[#This Row],[20D EMA]]</f>
        <v>4.1813496029033609E-3</v>
      </c>
      <c r="T349" s="2">
        <f>(Table2[[#This Row],[Close Price]]-Table2[[#This Row],[50D EMA]])/Table2[[#This Row],[50D EMA]]</f>
        <v>2.2218219597810104E-2</v>
      </c>
      <c r="U349" s="2">
        <f>(Table2[[#This Row],[Close Price]]-Table2[[#This Row],[200D EMA]])/Table2[[#This Row],[200D EMA]]</f>
        <v>7.8578916340412239E-2</v>
      </c>
      <c r="V349">
        <v>1.0711758064928301</v>
      </c>
      <c r="W349">
        <v>375</v>
      </c>
      <c r="X349">
        <v>387</v>
      </c>
      <c r="Y349">
        <v>381</v>
      </c>
      <c r="Z349">
        <v>392.2</v>
      </c>
      <c r="AA349">
        <v>381</v>
      </c>
      <c r="AB349">
        <v>401.55</v>
      </c>
      <c r="AC349" s="2">
        <f>(Table2[[#This Row],[Close Price]]/Table2[[#This Row],[Day Low]])-1</f>
        <v>1.8266666666666653E-2</v>
      </c>
      <c r="AD349" s="2">
        <f>(Table2[[#This Row],[Day High]]/Table2[[#This Row],[Close Price]])-1</f>
        <v>1.3486971323818153E-2</v>
      </c>
      <c r="AE349" s="2">
        <f>(Table2[[#This Row],[Close Price]]/Table2[[#This Row],[Current Week Low]])-1</f>
        <v>2.2309711286090383E-3</v>
      </c>
      <c r="AF349" s="2">
        <f>(Table2[[#This Row],[Current Week High]]/Table2[[#This Row],[Close Price]])-1</f>
        <v>2.7104884116799788E-2</v>
      </c>
      <c r="AG349" s="2">
        <f>(Table2[[#This Row],[Close Price]]/Table2[[#This Row],[Current Month Low]])-1</f>
        <v>2.2309711286090383E-3</v>
      </c>
      <c r="AH349" s="2">
        <f>(Table2[[#This Row],[Current Month High]]/Table2[[#This Row],[Close Price]])-1</f>
        <v>5.1590938850333945E-2</v>
      </c>
      <c r="AI349">
        <v>20.164986251145699</v>
      </c>
      <c r="AJ349">
        <v>43.552631578947299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-0.06</v>
      </c>
      <c r="AM349" t="s">
        <v>10475</v>
      </c>
      <c r="AN349">
        <v>1.39</v>
      </c>
      <c r="AO349" t="s">
        <v>10474</v>
      </c>
      <c r="AP349">
        <v>0.13515833260413199</v>
      </c>
      <c r="AQ349">
        <f>(Table2[[#This Row],[Sharpe Ratio]]-AVERAGE(Table2[Sharpe Ratio]))/_xlfn.STDEV.P(Table2[Sharpe Ratio])</f>
        <v>0.90961455222572651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-0.45175290498752629</v>
      </c>
      <c r="AS349">
        <f>_xlfn.RANK.AVG(Table2[[#This Row],[1Y Return vs Nifty Z-Score]],Table2[1Y Return vs Nifty Z-Score])</f>
        <v>455</v>
      </c>
      <c r="AT349">
        <f>_xlfn.RANK.AVG(Table2[[#This Row],[6M Return vs Nifty Z-Score]],Table2[6M Return vs Nifty Z-Score])</f>
        <v>470</v>
      </c>
      <c r="AU349">
        <f>_xlfn.RANK.AVG(Table2[[#This Row],[Sharpe Ratio Z-Score]],Table2[Sharpe Ratio Z-Score])</f>
        <v>140</v>
      </c>
      <c r="AV349">
        <f>(Table2[[#This Row],[Rank 1Y]]+Table2[[#This Row],[Rank 6M]]+Table2[[#This Row],[Rank Sharpe]])/3</f>
        <v>355</v>
      </c>
    </row>
    <row r="350" spans="1:48" x14ac:dyDescent="0.3">
      <c r="A350" t="s">
        <v>1170</v>
      </c>
      <c r="B350" t="s">
        <v>1171</v>
      </c>
      <c r="C350" t="s">
        <v>10434</v>
      </c>
      <c r="D350" t="s">
        <v>46</v>
      </c>
      <c r="E350">
        <v>10071.011026</v>
      </c>
      <c r="F350">
        <v>358.1</v>
      </c>
      <c r="G350">
        <v>17.744996016821201</v>
      </c>
      <c r="H350">
        <f>(Table2[[#This Row],[1Y Return vs Nifty]]-AVERAGE(Table2[1Y Return vs Nifty]))/_xlfn.STDEV.P(Table2[1Y Return vs Nifty])</f>
        <v>-0.34161193116271965</v>
      </c>
      <c r="I350">
        <v>-9.9153432484514905</v>
      </c>
      <c r="J350">
        <f>(Table2[[#This Row],[1M Return vs Nifty]]-AVERAGE(Table2[1M Return vs Nifty]))/_xlfn.STDEV.P(Table2[1M Return vs Nifty])</f>
        <v>-1.2081182900094651</v>
      </c>
      <c r="K350">
        <v>24.684474183644099</v>
      </c>
      <c r="L350">
        <f>(Table2[[#This Row],[6M Return vs Nifty]]-AVERAGE(Table2[6M Return vs Nifty]))/_xlfn.STDEV.P(Table2[6M Return vs Nifty])</f>
        <v>0.3839906537219408</v>
      </c>
      <c r="M350">
        <v>1.10543244891367</v>
      </c>
      <c r="N350">
        <f>(Table2[[#This Row],[1W Return vs Nifty]]-AVERAGE(Table2[1W Return vs Nifty]))/_xlfn.STDEV.P(Table2[1W Return vs Nifty])</f>
        <v>-0.19149419129155668</v>
      </c>
      <c r="O350">
        <v>348.82</v>
      </c>
      <c r="P350">
        <v>323.119683241622</v>
      </c>
      <c r="Q350">
        <v>284.35609634960599</v>
      </c>
      <c r="R350">
        <v>56.090520034393698</v>
      </c>
      <c r="S350" s="2">
        <f>(Table2[[#This Row],[Close Price]]-Table2[[#This Row],[20D EMA]])/Table2[[#This Row],[20D EMA]]</f>
        <v>2.6603979129637148E-2</v>
      </c>
      <c r="T350" s="2">
        <f>(Table2[[#This Row],[Close Price]]-Table2[[#This Row],[50D EMA]])/Table2[[#This Row],[50D EMA]]</f>
        <v>0.10825808074409533</v>
      </c>
      <c r="U350" s="2">
        <f>(Table2[[#This Row],[Close Price]]-Table2[[#This Row],[200D EMA]])/Table2[[#This Row],[200D EMA]]</f>
        <v>0.25933646085691248</v>
      </c>
      <c r="V350">
        <v>0.62838177791756</v>
      </c>
      <c r="W350">
        <v>356.05</v>
      </c>
      <c r="X350">
        <v>376.2</v>
      </c>
      <c r="Y350">
        <v>352.05</v>
      </c>
      <c r="Z350">
        <v>362.6</v>
      </c>
      <c r="AA350">
        <v>339.5</v>
      </c>
      <c r="AB350">
        <v>366.95</v>
      </c>
      <c r="AC350" s="2">
        <f>(Table2[[#This Row],[Close Price]]/Table2[[#This Row],[Day Low]])-1</f>
        <v>5.7576183120349178E-3</v>
      </c>
      <c r="AD350" s="2">
        <f>(Table2[[#This Row],[Day High]]/Table2[[#This Row],[Close Price]])-1</f>
        <v>5.054454063110847E-2</v>
      </c>
      <c r="AE350" s="2">
        <f>(Table2[[#This Row],[Close Price]]/Table2[[#This Row],[Current Week Low]])-1</f>
        <v>1.7185058940491382E-2</v>
      </c>
      <c r="AF350" s="2">
        <f>(Table2[[#This Row],[Current Week High]]/Table2[[#This Row],[Close Price]])-1</f>
        <v>1.2566322256353013E-2</v>
      </c>
      <c r="AG350" s="2">
        <f>(Table2[[#This Row],[Close Price]]/Table2[[#This Row],[Current Month Low]])-1</f>
        <v>5.478645066273935E-2</v>
      </c>
      <c r="AH350" s="2">
        <f>(Table2[[#This Row],[Current Month High]]/Table2[[#This Row],[Close Price]])-1</f>
        <v>2.4713767104160844E-2</v>
      </c>
      <c r="AI350">
        <v>13.6554035185702</v>
      </c>
      <c r="AJ350">
        <v>51.256599788806703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0.23</v>
      </c>
      <c r="AM350" t="s">
        <v>10474</v>
      </c>
      <c r="AN350">
        <v>-0.4</v>
      </c>
      <c r="AO350" t="s">
        <v>10475</v>
      </c>
      <c r="AP350">
        <v>6.7968625552809999E-3</v>
      </c>
      <c r="AQ350">
        <f>(Table2[[#This Row],[Sharpe Ratio]]-AVERAGE(Table2[Sharpe Ratio]))/_xlfn.STDEV.P(Table2[Sharpe Ratio])</f>
        <v>-0.53757039967873321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-1.894804158420534</v>
      </c>
      <c r="AS350">
        <f>_xlfn.RANK.AVG(Table2[[#This Row],[1Y Return vs Nifty Z-Score]],Table2[1Y Return vs Nifty Z-Score])</f>
        <v>407</v>
      </c>
      <c r="AT350">
        <f>_xlfn.RANK.AVG(Table2[[#This Row],[6M Return vs Nifty Z-Score]],Table2[6M Return vs Nifty Z-Score])</f>
        <v>179</v>
      </c>
      <c r="AU350">
        <f>_xlfn.RANK.AVG(Table2[[#This Row],[Sharpe Ratio Z-Score]],Table2[Sharpe Ratio Z-Score])</f>
        <v>480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298</v>
      </c>
      <c r="B351" t="s">
        <v>299</v>
      </c>
      <c r="C351" t="s">
        <v>10431</v>
      </c>
      <c r="D351" t="s">
        <v>247</v>
      </c>
      <c r="E351">
        <v>88828.449223500007</v>
      </c>
      <c r="F351">
        <v>4159.05</v>
      </c>
      <c r="G351">
        <v>59.551654857723697</v>
      </c>
      <c r="H351">
        <f>(Table2[[#This Row],[1Y Return vs Nifty]]-AVERAGE(Table2[1Y Return vs Nifty]))/_xlfn.STDEV.P(Table2[1Y Return vs Nifty])</f>
        <v>0.13677898262830313</v>
      </c>
      <c r="I351">
        <v>5.3589073498344</v>
      </c>
      <c r="J351">
        <f>(Table2[[#This Row],[1M Return vs Nifty]]-AVERAGE(Table2[1M Return vs Nifty]))/_xlfn.STDEV.P(Table2[1M Return vs Nifty])</f>
        <v>8.2502605546080937E-2</v>
      </c>
      <c r="K351">
        <v>11.045898726796899</v>
      </c>
      <c r="L351">
        <f>(Table2[[#This Row],[6M Return vs Nifty]]-AVERAGE(Table2[6M Return vs Nifty]))/_xlfn.STDEV.P(Table2[6M Return vs Nifty])</f>
        <v>2.2522006636155545E-4</v>
      </c>
      <c r="M351">
        <v>5.0374420345578699</v>
      </c>
      <c r="N351">
        <f>(Table2[[#This Row],[1W Return vs Nifty]]-AVERAGE(Table2[1W Return vs Nifty]))/_xlfn.STDEV.P(Table2[1W Return vs Nifty])</f>
        <v>0.52938499695857533</v>
      </c>
      <c r="O351">
        <v>4038.35</v>
      </c>
      <c r="P351">
        <v>3916.1580909013901</v>
      </c>
      <c r="Q351">
        <v>3447.7414411037298</v>
      </c>
      <c r="R351">
        <v>60.1736280765465</v>
      </c>
      <c r="S351" s="2">
        <f>(Table2[[#This Row],[Close Price]]-Table2[[#This Row],[20D EMA]])/Table2[[#This Row],[20D EMA]]</f>
        <v>2.9888444537992071E-2</v>
      </c>
      <c r="T351" s="2">
        <f>(Table2[[#This Row],[Close Price]]-Table2[[#This Row],[50D EMA]])/Table2[[#This Row],[50D EMA]]</f>
        <v>6.2023009148413404E-2</v>
      </c>
      <c r="U351" s="2">
        <f>(Table2[[#This Row],[Close Price]]-Table2[[#This Row],[200D EMA]])/Table2[[#This Row],[200D EMA]]</f>
        <v>0.20631145665858233</v>
      </c>
      <c r="V351">
        <v>1.0868160864145899</v>
      </c>
      <c r="W351">
        <v>4131</v>
      </c>
      <c r="X351">
        <v>4189</v>
      </c>
      <c r="Y351">
        <v>4103.6499999999996</v>
      </c>
      <c r="Z351">
        <v>4252.2</v>
      </c>
      <c r="AA351">
        <v>3982.65</v>
      </c>
      <c r="AB351">
        <v>4264.95</v>
      </c>
      <c r="AC351" s="2">
        <f>(Table2[[#This Row],[Close Price]]/Table2[[#This Row],[Day Low]])-1</f>
        <v>6.790123456790198E-3</v>
      </c>
      <c r="AD351" s="2">
        <f>(Table2[[#This Row],[Day High]]/Table2[[#This Row],[Close Price]])-1</f>
        <v>7.2011637272935136E-3</v>
      </c>
      <c r="AE351" s="2">
        <f>(Table2[[#This Row],[Close Price]]/Table2[[#This Row],[Current Week Low]])-1</f>
        <v>1.350017667198733E-2</v>
      </c>
      <c r="AF351" s="2">
        <f>(Table2[[#This Row],[Current Week High]]/Table2[[#This Row],[Close Price]])-1</f>
        <v>2.2396941609261534E-2</v>
      </c>
      <c r="AG351" s="2">
        <f>(Table2[[#This Row],[Close Price]]/Table2[[#This Row],[Current Month Low]])-1</f>
        <v>4.4292117057737945E-2</v>
      </c>
      <c r="AH351" s="2">
        <f>(Table2[[#This Row],[Current Month High]]/Table2[[#This Row],[Close Price]])-1</f>
        <v>2.5462545533234682E-2</v>
      </c>
      <c r="AI351">
        <v>2.5462545533234602</v>
      </c>
      <c r="AJ351">
        <v>87.467039282414106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-0.02</v>
      </c>
      <c r="AM351" t="s">
        <v>10475</v>
      </c>
      <c r="AN351">
        <v>6.86</v>
      </c>
      <c r="AO351" t="s">
        <v>10474</v>
      </c>
      <c r="AP351">
        <v>-1.4181220660729999E-3</v>
      </c>
      <c r="AQ351">
        <f>(Table2[[#This Row],[Sharpe Ratio]]-AVERAGE(Table2[Sharpe Ratio]))/_xlfn.STDEV.P(Table2[Sharpe Ratio])</f>
        <v>-0.63018855152465392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0.118703253674667</v>
      </c>
      <c r="AS351">
        <f>_xlfn.RANK.AVG(Table2[[#This Row],[1Y Return vs Nifty Z-Score]],Table2[1Y Return vs Nifty Z-Score])</f>
        <v>228</v>
      </c>
      <c r="AT351">
        <f>_xlfn.RANK.AVG(Table2[[#This Row],[6M Return vs Nifty Z-Score]],Table2[6M Return vs Nifty Z-Score])</f>
        <v>302</v>
      </c>
      <c r="AU351">
        <f>_xlfn.RANK.AVG(Table2[[#This Row],[Sharpe Ratio Z-Score]],Table2[Sharpe Ratio Z-Score])</f>
        <v>539</v>
      </c>
      <c r="AV351">
        <f>(Table2[[#This Row],[Rank 1Y]]+Table2[[#This Row],[Rank 6M]]+Table2[[#This Row],[Rank Sharpe]])/3</f>
        <v>356.33333333333331</v>
      </c>
    </row>
    <row r="352" spans="1:48" x14ac:dyDescent="0.3">
      <c r="A352" t="s">
        <v>1585</v>
      </c>
      <c r="B352" t="s">
        <v>1586</v>
      </c>
      <c r="C352" t="s">
        <v>10437</v>
      </c>
      <c r="D352" t="s">
        <v>211</v>
      </c>
      <c r="E352">
        <v>5693.5789525999999</v>
      </c>
      <c r="F352">
        <v>628.25</v>
      </c>
      <c r="G352">
        <v>50.065685286151002</v>
      </c>
      <c r="H352">
        <f>(Table2[[#This Row],[1Y Return vs Nifty]]-AVERAGE(Table2[1Y Return vs Nifty]))/_xlfn.STDEV.P(Table2[1Y Return vs Nifty])</f>
        <v>2.8231641669818258E-2</v>
      </c>
      <c r="I352">
        <v>-1.6972228334747099</v>
      </c>
      <c r="J352">
        <f>(Table2[[#This Row],[1M Return vs Nifty]]-AVERAGE(Table2[1M Return vs Nifty]))/_xlfn.STDEV.P(Table2[1M Return vs Nifty])</f>
        <v>-0.51371578158453923</v>
      </c>
      <c r="K352">
        <v>11.9131477713556</v>
      </c>
      <c r="L352">
        <f>(Table2[[#This Row],[6M Return vs Nifty]]-AVERAGE(Table2[6M Return vs Nifty]))/_xlfn.STDEV.P(Table2[6M Return vs Nifty])</f>
        <v>2.4628077001494424E-2</v>
      </c>
      <c r="M352">
        <v>0.53000035064461304</v>
      </c>
      <c r="N352">
        <f>(Table2[[#This Row],[1W Return vs Nifty]]-AVERAGE(Table2[1W Return vs Nifty]))/_xlfn.STDEV.P(Table2[1W Return vs Nifty])</f>
        <v>-0.29699165126921501</v>
      </c>
      <c r="O352">
        <v>616.83000000000004</v>
      </c>
      <c r="P352">
        <v>585.97724381873104</v>
      </c>
      <c r="Q352">
        <v>500.774685933093</v>
      </c>
      <c r="R352">
        <v>54.554073962331898</v>
      </c>
      <c r="S352" s="2">
        <f>(Table2[[#This Row],[Close Price]]-Table2[[#This Row],[20D EMA]])/Table2[[#This Row],[20D EMA]]</f>
        <v>1.8514015206783002E-2</v>
      </c>
      <c r="T352" s="2">
        <f>(Table2[[#This Row],[Close Price]]-Table2[[#This Row],[50D EMA]])/Table2[[#This Row],[50D EMA]]</f>
        <v>7.2140610624711929E-2</v>
      </c>
      <c r="U352" s="2">
        <f>(Table2[[#This Row],[Close Price]]-Table2[[#This Row],[200D EMA]])/Table2[[#This Row],[200D EMA]]</f>
        <v>0.2545562258790745</v>
      </c>
      <c r="V352">
        <v>0.38181220970366198</v>
      </c>
      <c r="W352">
        <v>616.25</v>
      </c>
      <c r="X352">
        <v>628.25</v>
      </c>
      <c r="Y352">
        <v>611.4</v>
      </c>
      <c r="Z352">
        <v>631.79999999999995</v>
      </c>
      <c r="AA352">
        <v>603.45000000000005</v>
      </c>
      <c r="AB352">
        <v>662.8</v>
      </c>
      <c r="AC352" s="2">
        <f>(Table2[[#This Row],[Close Price]]/Table2[[#This Row],[Day Low]])-1</f>
        <v>1.947261663286004E-2</v>
      </c>
      <c r="AD352" s="2">
        <f>(Table2[[#This Row],[Day High]]/Table2[[#This Row],[Close Price]])-1</f>
        <v>0</v>
      </c>
      <c r="AE352" s="2">
        <f>(Table2[[#This Row],[Close Price]]/Table2[[#This Row],[Current Week Low]])-1</f>
        <v>2.7559699051357578E-2</v>
      </c>
      <c r="AF352" s="2">
        <f>(Table2[[#This Row],[Current Week High]]/Table2[[#This Row],[Close Price]])-1</f>
        <v>5.650616792677976E-3</v>
      </c>
      <c r="AG352" s="2">
        <f>(Table2[[#This Row],[Close Price]]/Table2[[#This Row],[Current Month Low]])-1</f>
        <v>4.1097025437070167E-2</v>
      </c>
      <c r="AH352" s="2">
        <f>(Table2[[#This Row],[Current Month High]]/Table2[[#This Row],[Close Price]])-1</f>
        <v>5.4994031038599234E-2</v>
      </c>
      <c r="AI352">
        <v>5.4994031038599198</v>
      </c>
      <c r="AJ352">
        <v>96.144239775210707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0.14000000000000001</v>
      </c>
      <c r="AM352" t="s">
        <v>10474</v>
      </c>
      <c r="AN352">
        <v>-0.19</v>
      </c>
      <c r="AO352" t="s">
        <v>10475</v>
      </c>
      <c r="AQ352">
        <f>(Table2[[#This Row],[Sharpe Ratio]]-AVERAGE(Table2[Sharpe Ratio]))/_xlfn.STDEV.P(Table2[Sharpe Ratio])</f>
        <v>-0.61420022642052829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-1.3720479406029698</v>
      </c>
      <c r="AS352">
        <f>_xlfn.RANK.AVG(Table2[[#This Row],[1Y Return vs Nifty Z-Score]],Table2[1Y Return vs Nifty Z-Score])</f>
        <v>261</v>
      </c>
      <c r="AT352">
        <f>_xlfn.RANK.AVG(Table2[[#This Row],[6M Return vs Nifty Z-Score]],Table2[6M Return vs Nifty Z-Score])</f>
        <v>290</v>
      </c>
      <c r="AU352">
        <f>_xlfn.RANK.AVG(Table2[[#This Row],[Sharpe Ratio Z-Score]],Table2[Sharpe Ratio Z-Score])</f>
        <v>519.5</v>
      </c>
      <c r="AV352">
        <f>(Table2[[#This Row],[Rank 1Y]]+Table2[[#This Row],[Rank 6M]]+Table2[[#This Row],[Rank Sharpe]])/3</f>
        <v>356.83333333333331</v>
      </c>
    </row>
    <row r="353" spans="1:48" x14ac:dyDescent="0.3">
      <c r="A353" t="s">
        <v>1884</v>
      </c>
      <c r="B353" t="s">
        <v>1885</v>
      </c>
      <c r="C353" t="s">
        <v>10436</v>
      </c>
      <c r="D353" t="s">
        <v>476</v>
      </c>
      <c r="E353">
        <v>3588.3847571599999</v>
      </c>
      <c r="F353">
        <v>4153.45</v>
      </c>
      <c r="G353">
        <v>20.511693388981801</v>
      </c>
      <c r="H353">
        <f>(Table2[[#This Row],[1Y Return vs Nifty]]-AVERAGE(Table2[1Y Return vs Nifty]))/_xlfn.STDEV.P(Table2[1Y Return vs Nifty])</f>
        <v>-0.30995279071124227</v>
      </c>
      <c r="I353">
        <v>5.9364261928442801</v>
      </c>
      <c r="J353">
        <f>(Table2[[#This Row],[1M Return vs Nifty]]-AVERAGE(Table2[1M Return vs Nifty]))/_xlfn.STDEV.P(Table2[1M Return vs Nifty])</f>
        <v>0.13130093326562614</v>
      </c>
      <c r="K353">
        <v>4.94507606408943</v>
      </c>
      <c r="L353">
        <f>(Table2[[#This Row],[6M Return vs Nifty]]-AVERAGE(Table2[6M Return vs Nifty]))/_xlfn.STDEV.P(Table2[6M Return vs Nifty])</f>
        <v>-0.17144115830413637</v>
      </c>
      <c r="M353">
        <v>-1.0165485293355101</v>
      </c>
      <c r="N353">
        <f>(Table2[[#This Row],[1W Return vs Nifty]]-AVERAGE(Table2[1W Return vs Nifty]))/_xlfn.STDEV.P(Table2[1W Return vs Nifty])</f>
        <v>-0.58052984640984739</v>
      </c>
      <c r="O353">
        <v>4044.2</v>
      </c>
      <c r="P353">
        <v>3760.84975309945</v>
      </c>
      <c r="Q353">
        <v>3448.04731915006</v>
      </c>
      <c r="R353">
        <v>58.692117334863703</v>
      </c>
      <c r="S353" s="2">
        <f>(Table2[[#This Row],[Close Price]]-Table2[[#This Row],[20D EMA]])/Table2[[#This Row],[20D EMA]]</f>
        <v>2.7013995351367392E-2</v>
      </c>
      <c r="T353" s="2">
        <f>(Table2[[#This Row],[Close Price]]-Table2[[#This Row],[50D EMA]])/Table2[[#This Row],[50D EMA]]</f>
        <v>0.10439136702469806</v>
      </c>
      <c r="U353" s="2">
        <f>(Table2[[#This Row],[Close Price]]-Table2[[#This Row],[200D EMA]])/Table2[[#This Row],[200D EMA]]</f>
        <v>0.20458033650878688</v>
      </c>
      <c r="V353">
        <v>1.10676805443699</v>
      </c>
      <c r="W353">
        <v>4064.15</v>
      </c>
      <c r="X353">
        <v>4157</v>
      </c>
      <c r="Y353">
        <v>4124.6000000000004</v>
      </c>
      <c r="Z353">
        <v>4198.8</v>
      </c>
      <c r="AA353">
        <v>3959.75</v>
      </c>
      <c r="AB353">
        <v>4251.7</v>
      </c>
      <c r="AC353" s="2">
        <f>(Table2[[#This Row],[Close Price]]/Table2[[#This Row],[Day Low]])-1</f>
        <v>2.1972614199771145E-2</v>
      </c>
      <c r="AD353" s="2">
        <f>(Table2[[#This Row],[Day High]]/Table2[[#This Row],[Close Price]])-1</f>
        <v>8.5471114374802148E-4</v>
      </c>
      <c r="AE353" s="2">
        <f>(Table2[[#This Row],[Close Price]]/Table2[[#This Row],[Current Week Low]])-1</f>
        <v>6.9946176598940646E-3</v>
      </c>
      <c r="AF353" s="2">
        <f>(Table2[[#This Row],[Current Week High]]/Table2[[#This Row],[Close Price]])-1</f>
        <v>1.0918633906752406E-2</v>
      </c>
      <c r="AG353" s="2">
        <f>(Table2[[#This Row],[Close Price]]/Table2[[#This Row],[Current Month Low]])-1</f>
        <v>4.8917229623082203E-2</v>
      </c>
      <c r="AH353" s="2">
        <f>(Table2[[#This Row],[Current Month High]]/Table2[[#This Row],[Close Price]])-1</f>
        <v>2.3655033767109312E-2</v>
      </c>
      <c r="AI353">
        <v>5.7434181222838898</v>
      </c>
      <c r="AJ353">
        <v>47.809608540925197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0.06</v>
      </c>
      <c r="AM353" t="s">
        <v>10474</v>
      </c>
      <c r="AN353">
        <v>0.76</v>
      </c>
      <c r="AO353" t="s">
        <v>10474</v>
      </c>
      <c r="AP353">
        <v>6.0679267938089997E-2</v>
      </c>
      <c r="AQ353">
        <f>(Table2[[#This Row],[Sharpe Ratio]]-AVERAGE(Table2[Sharpe Ratio]))/_xlfn.STDEV.P(Table2[Sharpe Ratio])</f>
        <v>6.9915680160806945E-2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-0.86070718199879293</v>
      </c>
      <c r="AS353">
        <f>_xlfn.RANK.AVG(Table2[[#This Row],[1Y Return vs Nifty Z-Score]],Table2[1Y Return vs Nifty Z-Score])</f>
        <v>394</v>
      </c>
      <c r="AT353">
        <f>_xlfn.RANK.AVG(Table2[[#This Row],[6M Return vs Nifty Z-Score]],Table2[6M Return vs Nifty Z-Score])</f>
        <v>364</v>
      </c>
      <c r="AU353">
        <f>_xlfn.RANK.AVG(Table2[[#This Row],[Sharpe Ratio Z-Score]],Table2[Sharpe Ratio Z-Score])</f>
        <v>315</v>
      </c>
      <c r="AV353">
        <f>(Table2[[#This Row],[Rank 1Y]]+Table2[[#This Row],[Rank 6M]]+Table2[[#This Row],[Rank Sharpe]])/3</f>
        <v>357.66666666666669</v>
      </c>
    </row>
    <row r="354" spans="1:48" x14ac:dyDescent="0.3">
      <c r="A354" t="s">
        <v>401</v>
      </c>
      <c r="B354" t="s">
        <v>402</v>
      </c>
      <c r="C354" t="s">
        <v>10431</v>
      </c>
      <c r="D354" t="s">
        <v>403</v>
      </c>
      <c r="E354">
        <v>60092.695147653001</v>
      </c>
      <c r="F354">
        <v>230.93</v>
      </c>
      <c r="G354">
        <v>-1.0224028019370399</v>
      </c>
      <c r="H354">
        <f>(Table2[[#This Row],[1Y Return vs Nifty]]-AVERAGE(Table2[1Y Return vs Nifty]))/_xlfn.STDEV.P(Table2[1Y Return vs Nifty])</f>
        <v>-0.55636607127597681</v>
      </c>
      <c r="I354">
        <v>-2.9639597448225601</v>
      </c>
      <c r="J354">
        <f>(Table2[[#This Row],[1M Return vs Nifty]]-AVERAGE(Table2[1M Return vs Nifty]))/_xlfn.STDEV.P(Table2[1M Return vs Nifty])</f>
        <v>-0.62075063193199254</v>
      </c>
      <c r="K354">
        <v>18.5597761921791</v>
      </c>
      <c r="L354">
        <f>(Table2[[#This Row],[6M Return vs Nifty]]-AVERAGE(Table2[6M Return vs Nifty]))/_xlfn.STDEV.P(Table2[6M Return vs Nifty])</f>
        <v>0.21165246575349089</v>
      </c>
      <c r="M354">
        <v>-2.0177518574456301</v>
      </c>
      <c r="N354">
        <f>(Table2[[#This Row],[1W Return vs Nifty]]-AVERAGE(Table2[1W Return vs Nifty]))/_xlfn.STDEV.P(Table2[1W Return vs Nifty])</f>
        <v>-0.76408653077716349</v>
      </c>
      <c r="O354">
        <v>235.04</v>
      </c>
      <c r="P354">
        <v>226.92656505803899</v>
      </c>
      <c r="Q354">
        <v>198.55081707213699</v>
      </c>
      <c r="R354">
        <v>34.572987858406798</v>
      </c>
      <c r="S354" s="2">
        <f>(Table2[[#This Row],[Close Price]]-Table2[[#This Row],[20D EMA]])/Table2[[#This Row],[20D EMA]]</f>
        <v>-1.7486385296119747E-2</v>
      </c>
      <c r="T354" s="2">
        <f>(Table2[[#This Row],[Close Price]]-Table2[[#This Row],[50D EMA]])/Table2[[#This Row],[50D EMA]]</f>
        <v>1.7641984493693346E-2</v>
      </c>
      <c r="U354" s="2">
        <f>(Table2[[#This Row],[Close Price]]-Table2[[#This Row],[200D EMA]])/Table2[[#This Row],[200D EMA]]</f>
        <v>0.16307756072390822</v>
      </c>
      <c r="V354">
        <v>0.43977893586491501</v>
      </c>
      <c r="W354">
        <v>229.37</v>
      </c>
      <c r="X354">
        <v>232.09</v>
      </c>
      <c r="Y354">
        <v>230.42</v>
      </c>
      <c r="Z354">
        <v>237.04</v>
      </c>
      <c r="AA354">
        <v>230.42</v>
      </c>
      <c r="AB354">
        <v>242.41</v>
      </c>
      <c r="AC354" s="2">
        <f>(Table2[[#This Row],[Close Price]]/Table2[[#This Row],[Day Low]])-1</f>
        <v>6.8012381741291428E-3</v>
      </c>
      <c r="AD354" s="2">
        <f>(Table2[[#This Row],[Day High]]/Table2[[#This Row],[Close Price]])-1</f>
        <v>5.0231671935219158E-3</v>
      </c>
      <c r="AE354" s="2">
        <f>(Table2[[#This Row],[Close Price]]/Table2[[#This Row],[Current Week Low]])-1</f>
        <v>2.213349535630682E-3</v>
      </c>
      <c r="AF354" s="2">
        <f>(Table2[[#This Row],[Current Week High]]/Table2[[#This Row],[Close Price]])-1</f>
        <v>2.6458234096912392E-2</v>
      </c>
      <c r="AG354" s="2">
        <f>(Table2[[#This Row],[Close Price]]/Table2[[#This Row],[Current Month Low]])-1</f>
        <v>2.213349535630682E-3</v>
      </c>
      <c r="AH354" s="2">
        <f>(Table2[[#This Row],[Current Month High]]/Table2[[#This Row],[Close Price]])-1</f>
        <v>4.9712033949681711E-2</v>
      </c>
      <c r="AI354">
        <v>6.9155155241848103</v>
      </c>
      <c r="AJ354">
        <v>48.987096774193503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0.01</v>
      </c>
      <c r="AM354" t="s">
        <v>10474</v>
      </c>
      <c r="AN354">
        <v>-4.97</v>
      </c>
      <c r="AO354" t="s">
        <v>10475</v>
      </c>
      <c r="AP354">
        <v>5.9519211123947001E-2</v>
      </c>
      <c r="AQ354">
        <f>(Table2[[#This Row],[Sharpe Ratio]]-AVERAGE(Table2[Sharpe Ratio]))/_xlfn.STDEV.P(Table2[Sharpe Ratio])</f>
        <v>5.6836858578730498E-2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-1.6727139096529116</v>
      </c>
      <c r="AS354">
        <f>_xlfn.RANK.AVG(Table2[[#This Row],[1Y Return vs Nifty Z-Score]],Table2[1Y Return vs Nifty Z-Score])</f>
        <v>519</v>
      </c>
      <c r="AT354">
        <f>_xlfn.RANK.AVG(Table2[[#This Row],[6M Return vs Nifty Z-Score]],Table2[6M Return vs Nifty Z-Score])</f>
        <v>235</v>
      </c>
      <c r="AU354">
        <f>_xlfn.RANK.AVG(Table2[[#This Row],[Sharpe Ratio Z-Score]],Table2[Sharpe Ratio Z-Score])</f>
        <v>319</v>
      </c>
      <c r="AV354">
        <f>(Table2[[#This Row],[Rank 1Y]]+Table2[[#This Row],[Rank 6M]]+Table2[[#This Row],[Rank Sharpe]])/3</f>
        <v>357.66666666666669</v>
      </c>
    </row>
    <row r="355" spans="1:48" x14ac:dyDescent="0.3">
      <c r="A355" t="s">
        <v>707</v>
      </c>
      <c r="B355" t="s">
        <v>708</v>
      </c>
      <c r="C355" t="s">
        <v>10435</v>
      </c>
      <c r="D355" t="s">
        <v>189</v>
      </c>
      <c r="E355">
        <v>23135.414561344998</v>
      </c>
      <c r="F355">
        <v>609.85</v>
      </c>
      <c r="G355">
        <v>-10.839024232419799</v>
      </c>
      <c r="H355">
        <f>(Table2[[#This Row],[1Y Return vs Nifty]]-AVERAGE(Table2[1Y Return vs Nifty]))/_xlfn.STDEV.P(Table2[1Y Return vs Nifty])</f>
        <v>-0.66869704023335652</v>
      </c>
      <c r="I355">
        <v>5.5603862453231301</v>
      </c>
      <c r="J355">
        <f>(Table2[[#This Row],[1M Return vs Nifty]]-AVERAGE(Table2[1M Return vs Nifty]))/_xlfn.STDEV.P(Table2[1M Return vs Nifty])</f>
        <v>9.95268694114642E-2</v>
      </c>
      <c r="K355">
        <v>15.411932354765799</v>
      </c>
      <c r="L355">
        <f>(Table2[[#This Row],[6M Return vs Nifty]]-AVERAGE(Table2[6M Return vs Nifty]))/_xlfn.STDEV.P(Table2[6M Return vs Nifty])</f>
        <v>0.12307769787049552</v>
      </c>
      <c r="M355">
        <v>4.48148665734068</v>
      </c>
      <c r="N355">
        <f>(Table2[[#This Row],[1W Return vs Nifty]]-AVERAGE(Table2[1W Return vs Nifty]))/_xlfn.STDEV.P(Table2[1W Return vs Nifty])</f>
        <v>0.42745832249296295</v>
      </c>
      <c r="O355">
        <v>579.70000000000005</v>
      </c>
      <c r="P355">
        <v>547.97109582188705</v>
      </c>
      <c r="Q355">
        <v>495.278166809401</v>
      </c>
      <c r="R355">
        <v>72.769481088168604</v>
      </c>
      <c r="S355" s="2">
        <f>(Table2[[#This Row],[Close Price]]-Table2[[#This Row],[20D EMA]])/Table2[[#This Row],[20D EMA]]</f>
        <v>5.2009660169052917E-2</v>
      </c>
      <c r="T355" s="2">
        <f>(Table2[[#This Row],[Close Price]]-Table2[[#This Row],[50D EMA]])/Table2[[#This Row],[50D EMA]]</f>
        <v>0.11292366449603054</v>
      </c>
      <c r="U355" s="2">
        <f>(Table2[[#This Row],[Close Price]]-Table2[[#This Row],[200D EMA]])/Table2[[#This Row],[200D EMA]]</f>
        <v>0.23132825322924028</v>
      </c>
      <c r="V355">
        <v>0.68641863668526204</v>
      </c>
      <c r="W355">
        <v>607.04999999999995</v>
      </c>
      <c r="X355">
        <v>613.95000000000005</v>
      </c>
      <c r="Y355">
        <v>603.9</v>
      </c>
      <c r="Z355">
        <v>618.95000000000005</v>
      </c>
      <c r="AA355">
        <v>572.45000000000005</v>
      </c>
      <c r="AB355">
        <v>618.95000000000005</v>
      </c>
      <c r="AC355" s="2">
        <f>(Table2[[#This Row],[Close Price]]/Table2[[#This Row],[Day Low]])-1</f>
        <v>4.6124701424925529E-3</v>
      </c>
      <c r="AD355" s="2">
        <f>(Table2[[#This Row],[Day High]]/Table2[[#This Row],[Close Price]])-1</f>
        <v>6.7229646634419105E-3</v>
      </c>
      <c r="AE355" s="2">
        <f>(Table2[[#This Row],[Close Price]]/Table2[[#This Row],[Current Week Low]])-1</f>
        <v>9.8526246067229817E-3</v>
      </c>
      <c r="AF355" s="2">
        <f>(Table2[[#This Row],[Current Week High]]/Table2[[#This Row],[Close Price]])-1</f>
        <v>1.4921702057883124E-2</v>
      </c>
      <c r="AG355" s="2">
        <f>(Table2[[#This Row],[Close Price]]/Table2[[#This Row],[Current Month Low]])-1</f>
        <v>6.5333216874836175E-2</v>
      </c>
      <c r="AH355" s="2">
        <f>(Table2[[#This Row],[Current Month High]]/Table2[[#This Row],[Close Price]])-1</f>
        <v>1.4921702057883124E-2</v>
      </c>
      <c r="AI355">
        <v>1.4921702057883099</v>
      </c>
      <c r="AJ355">
        <v>49.9139626352015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7.0000000000000007E-2</v>
      </c>
      <c r="AM355" t="s">
        <v>10474</v>
      </c>
      <c r="AN355">
        <v>7.28</v>
      </c>
      <c r="AO355" t="s">
        <v>10474</v>
      </c>
      <c r="AP355">
        <v>8.5486614246001999E-2</v>
      </c>
      <c r="AQ355">
        <f>(Table2[[#This Row],[Sharpe Ratio]]-AVERAGE(Table2[Sharpe Ratio]))/_xlfn.STDEV.P(Table2[Sharpe Ratio])</f>
        <v>0.34960099585429349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0.33096684539585963</v>
      </c>
      <c r="AS355">
        <f>_xlfn.RANK.AVG(Table2[[#This Row],[1Y Return vs Nifty Z-Score]],Table2[1Y Return vs Nifty Z-Score])</f>
        <v>576</v>
      </c>
      <c r="AT355">
        <f>_xlfn.RANK.AVG(Table2[[#This Row],[6M Return vs Nifty Z-Score]],Table2[6M Return vs Nifty Z-Score])</f>
        <v>260</v>
      </c>
      <c r="AU355">
        <f>_xlfn.RANK.AVG(Table2[[#This Row],[Sharpe Ratio Z-Score]],Table2[Sharpe Ratio Z-Score])</f>
        <v>237</v>
      </c>
      <c r="AV355">
        <f>(Table2[[#This Row],[Rank 1Y]]+Table2[[#This Row],[Rank 6M]]+Table2[[#This Row],[Rank Sharpe]])/3</f>
        <v>357.66666666666669</v>
      </c>
    </row>
    <row r="356" spans="1:48" x14ac:dyDescent="0.3">
      <c r="A356" t="s">
        <v>230</v>
      </c>
      <c r="B356" t="s">
        <v>231</v>
      </c>
      <c r="C356" t="s">
        <v>10432</v>
      </c>
      <c r="D356" t="s">
        <v>29</v>
      </c>
      <c r="E356">
        <v>112407.431526432</v>
      </c>
      <c r="F356">
        <v>16.559999999999999</v>
      </c>
      <c r="G356">
        <v>98.734353954819696</v>
      </c>
      <c r="H356">
        <f>(Table2[[#This Row],[1Y Return vs Nifty]]-AVERAGE(Table2[1Y Return vs Nifty]))/_xlfn.STDEV.P(Table2[1Y Return vs Nifty])</f>
        <v>0.58514409348760921</v>
      </c>
      <c r="I356">
        <v>1.8118231830395299</v>
      </c>
      <c r="J356">
        <f>(Table2[[#This Row],[1M Return vs Nifty]]-AVERAGE(Table2[1M Return vs Nifty]))/_xlfn.STDEV.P(Table2[1M Return vs Nifty])</f>
        <v>-0.21721363352580128</v>
      </c>
      <c r="K356">
        <v>-16.539522038271201</v>
      </c>
      <c r="L356">
        <f>(Table2[[#This Row],[6M Return vs Nifty]]-AVERAGE(Table2[6M Return vs Nifty]))/_xlfn.STDEV.P(Table2[6M Return vs Nifty])</f>
        <v>-0.77597981659405812</v>
      </c>
      <c r="M356">
        <v>-3.3161656459197699</v>
      </c>
      <c r="N356">
        <f>(Table2[[#This Row],[1W Return vs Nifty]]-AVERAGE(Table2[1W Return vs Nifty]))/_xlfn.STDEV.P(Table2[1W Return vs Nifty])</f>
        <v>-1.0021326131838184</v>
      </c>
      <c r="O356">
        <v>16.82</v>
      </c>
      <c r="P356">
        <v>15.707367305420499</v>
      </c>
      <c r="Q356">
        <v>13.662754206965699</v>
      </c>
      <c r="R356">
        <v>40.441207895098202</v>
      </c>
      <c r="S356" s="2">
        <f>(Table2[[#This Row],[Close Price]]-Table2[[#This Row],[20D EMA]])/Table2[[#This Row],[20D EMA]]</f>
        <v>-1.5457788347205801E-2</v>
      </c>
      <c r="T356" s="2">
        <f>(Table2[[#This Row],[Close Price]]-Table2[[#This Row],[50D EMA]])/Table2[[#This Row],[50D EMA]]</f>
        <v>5.4282342674017825E-2</v>
      </c>
      <c r="U356" s="2">
        <f>(Table2[[#This Row],[Close Price]]-Table2[[#This Row],[200D EMA]])/Table2[[#This Row],[200D EMA]]</f>
        <v>0.2120543009957094</v>
      </c>
      <c r="V356">
        <v>0.83057526322793296</v>
      </c>
      <c r="W356">
        <v>16.559999999999999</v>
      </c>
      <c r="X356">
        <v>17</v>
      </c>
      <c r="Y356">
        <v>16.5</v>
      </c>
      <c r="Z356">
        <v>17.23</v>
      </c>
      <c r="AA356">
        <v>16.5</v>
      </c>
      <c r="AB356">
        <v>18.059999999999999</v>
      </c>
      <c r="AC356" s="2">
        <f>(Table2[[#This Row],[Close Price]]/Table2[[#This Row],[Day Low]])-1</f>
        <v>0</v>
      </c>
      <c r="AD356" s="2">
        <f>(Table2[[#This Row],[Day High]]/Table2[[#This Row],[Close Price]])-1</f>
        <v>2.6570048309178862E-2</v>
      </c>
      <c r="AE356" s="2">
        <f>(Table2[[#This Row],[Close Price]]/Table2[[#This Row],[Current Week Low]])-1</f>
        <v>3.6363636363636598E-3</v>
      </c>
      <c r="AF356" s="2">
        <f>(Table2[[#This Row],[Current Week High]]/Table2[[#This Row],[Close Price]])-1</f>
        <v>4.0458937198067702E-2</v>
      </c>
      <c r="AG356" s="2">
        <f>(Table2[[#This Row],[Close Price]]/Table2[[#This Row],[Current Month Low]])-1</f>
        <v>3.6363636363636598E-3</v>
      </c>
      <c r="AH356" s="2">
        <f>(Table2[[#This Row],[Current Month High]]/Table2[[#This Row],[Close Price]])-1</f>
        <v>9.0579710144927494E-2</v>
      </c>
      <c r="AI356">
        <v>15.8212560386473</v>
      </c>
      <c r="AJ356">
        <v>131.608391608391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0.13</v>
      </c>
      <c r="AM356" t="s">
        <v>10474</v>
      </c>
      <c r="AN356">
        <v>0.18</v>
      </c>
      <c r="AO356" t="s">
        <v>10474</v>
      </c>
      <c r="AP356">
        <v>5.2546370285724002E-2</v>
      </c>
      <c r="AQ356">
        <f>(Table2[[#This Row],[Sharpe Ratio]]-AVERAGE(Table2[Sharpe Ratio]))/_xlfn.STDEV.P(Table2[Sharpe Ratio])</f>
        <v>-2.1776999062981139E-2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-1.4319589688790497</v>
      </c>
      <c r="AS356">
        <f>_xlfn.RANK.AVG(Table2[[#This Row],[1Y Return vs Nifty Z-Score]],Table2[1Y Return vs Nifty Z-Score])</f>
        <v>136</v>
      </c>
      <c r="AT356">
        <f>_xlfn.RANK.AVG(Table2[[#This Row],[6M Return vs Nifty Z-Score]],Table2[6M Return vs Nifty Z-Score])</f>
        <v>592</v>
      </c>
      <c r="AU356">
        <f>_xlfn.RANK.AVG(Table2[[#This Row],[Sharpe Ratio Z-Score]],Table2[Sharpe Ratio Z-Score])</f>
        <v>347</v>
      </c>
      <c r="AV356">
        <f>(Table2[[#This Row],[Rank 1Y]]+Table2[[#This Row],[Rank 6M]]+Table2[[#This Row],[Rank Sharpe]])/3</f>
        <v>358.33333333333331</v>
      </c>
    </row>
    <row r="357" spans="1:48" x14ac:dyDescent="0.3">
      <c r="A357" t="s">
        <v>1246</v>
      </c>
      <c r="B357" t="s">
        <v>1247</v>
      </c>
      <c r="C357" t="s">
        <v>10433</v>
      </c>
      <c r="D357" t="s">
        <v>986</v>
      </c>
      <c r="E357">
        <v>8804.0762729599992</v>
      </c>
      <c r="F357">
        <v>402.2</v>
      </c>
      <c r="G357">
        <v>15.999389588191301</v>
      </c>
      <c r="H357">
        <f>(Table2[[#This Row],[1Y Return vs Nifty]]-AVERAGE(Table2[1Y Return vs Nifty]))/_xlfn.STDEV.P(Table2[1Y Return vs Nifty])</f>
        <v>-0.36158679348524325</v>
      </c>
      <c r="I357">
        <v>13.4155735244114</v>
      </c>
      <c r="J357">
        <f>(Table2[[#This Row],[1M Return vs Nifty]]-AVERAGE(Table2[1M Return vs Nifty]))/_xlfn.STDEV.P(Table2[1M Return vs Nifty])</f>
        <v>0.76326279384569806</v>
      </c>
      <c r="K357">
        <v>5.5612806033973898</v>
      </c>
      <c r="L357">
        <f>(Table2[[#This Row],[6M Return vs Nifty]]-AVERAGE(Table2[6M Return vs Nifty]))/_xlfn.STDEV.P(Table2[6M Return vs Nifty])</f>
        <v>-0.15410225051304938</v>
      </c>
      <c r="M357">
        <v>-1.3403568988760901</v>
      </c>
      <c r="N357">
        <f>(Table2[[#This Row],[1W Return vs Nifty]]-AVERAGE(Table2[1W Return vs Nifty]))/_xlfn.STDEV.P(Table2[1W Return vs Nifty])</f>
        <v>-0.63989560061229267</v>
      </c>
      <c r="O357">
        <v>387.38</v>
      </c>
      <c r="P357">
        <v>368.46503056234701</v>
      </c>
      <c r="Q357">
        <v>344.77440203932599</v>
      </c>
      <c r="R357">
        <v>66.053873479015806</v>
      </c>
      <c r="S357" s="2">
        <f>(Table2[[#This Row],[Close Price]]-Table2[[#This Row],[20D EMA]])/Table2[[#This Row],[20D EMA]]</f>
        <v>3.8257008622024871E-2</v>
      </c>
      <c r="T357" s="2">
        <f>(Table2[[#This Row],[Close Price]]-Table2[[#This Row],[50D EMA]])/Table2[[#This Row],[50D EMA]]</f>
        <v>9.1555416768226455E-2</v>
      </c>
      <c r="U357" s="2">
        <f>(Table2[[#This Row],[Close Price]]-Table2[[#This Row],[200D EMA]])/Table2[[#This Row],[200D EMA]]</f>
        <v>0.16655992330348199</v>
      </c>
      <c r="V357">
        <v>0.75008091886510797</v>
      </c>
      <c r="W357">
        <v>393.45</v>
      </c>
      <c r="X357">
        <v>423.95</v>
      </c>
      <c r="Y357">
        <v>395.1</v>
      </c>
      <c r="Z357">
        <v>410.8</v>
      </c>
      <c r="AA357">
        <v>388</v>
      </c>
      <c r="AB357">
        <v>410.8</v>
      </c>
      <c r="AC357" s="2">
        <f>(Table2[[#This Row],[Close Price]]/Table2[[#This Row],[Day Low]])-1</f>
        <v>2.2239166348964279E-2</v>
      </c>
      <c r="AD357" s="2">
        <f>(Table2[[#This Row],[Day High]]/Table2[[#This Row],[Close Price]])-1</f>
        <v>5.4077573346593688E-2</v>
      </c>
      <c r="AE357" s="2">
        <f>(Table2[[#This Row],[Close Price]]/Table2[[#This Row],[Current Week Low]])-1</f>
        <v>1.7970134143254768E-2</v>
      </c>
      <c r="AF357" s="2">
        <f>(Table2[[#This Row],[Current Week High]]/Table2[[#This Row],[Close Price]])-1</f>
        <v>2.1382396817503757E-2</v>
      </c>
      <c r="AG357" s="2">
        <f>(Table2[[#This Row],[Close Price]]/Table2[[#This Row],[Current Month Low]])-1</f>
        <v>3.6597938144329767E-2</v>
      </c>
      <c r="AH357" s="2">
        <f>(Table2[[#This Row],[Current Month High]]/Table2[[#This Row],[Close Price]])-1</f>
        <v>2.1382396817503757E-2</v>
      </c>
      <c r="AI357">
        <v>6.1660865241173601</v>
      </c>
      <c r="AJ357">
        <v>50.355140186915797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</v>
      </c>
      <c r="AM357" t="s">
        <v>10474</v>
      </c>
      <c r="AN357">
        <v>-3.61</v>
      </c>
      <c r="AO357" t="s">
        <v>10475</v>
      </c>
      <c r="AP357">
        <v>6.4219701490514994E-2</v>
      </c>
      <c r="AQ357">
        <f>(Table2[[#This Row],[Sharpe Ratio]]-AVERAGE(Table2[Sharpe Ratio]))/_xlfn.STDEV.P(Table2[Sharpe Ratio])</f>
        <v>0.10983156892662721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-0.28249028183825997</v>
      </c>
      <c r="AS357">
        <f>_xlfn.RANK.AVG(Table2[[#This Row],[1Y Return vs Nifty Z-Score]],Table2[1Y Return vs Nifty Z-Score])</f>
        <v>418</v>
      </c>
      <c r="AT357">
        <f>_xlfn.RANK.AVG(Table2[[#This Row],[6M Return vs Nifty Z-Score]],Table2[6M Return vs Nifty Z-Score])</f>
        <v>357</v>
      </c>
      <c r="AU357">
        <f>_xlfn.RANK.AVG(Table2[[#This Row],[Sharpe Ratio Z-Score]],Table2[Sharpe Ratio Z-Score])</f>
        <v>304</v>
      </c>
      <c r="AV357">
        <f>(Table2[[#This Row],[Rank 1Y]]+Table2[[#This Row],[Rank 6M]]+Table2[[#This Row],[Rank Sharpe]])/3</f>
        <v>359.66666666666669</v>
      </c>
    </row>
    <row r="358" spans="1:48" x14ac:dyDescent="0.3">
      <c r="A358" t="s">
        <v>1166</v>
      </c>
      <c r="B358" t="s">
        <v>1167</v>
      </c>
      <c r="C358" t="s">
        <v>10443</v>
      </c>
      <c r="D358" t="s">
        <v>143</v>
      </c>
      <c r="E358">
        <v>10134.345327000001</v>
      </c>
      <c r="F358">
        <v>733.3</v>
      </c>
      <c r="G358">
        <v>22.565394674591801</v>
      </c>
      <c r="H358">
        <f>(Table2[[#This Row],[1Y Return vs Nifty]]-AVERAGE(Table2[1Y Return vs Nifty]))/_xlfn.STDEV.P(Table2[1Y Return vs Nifty])</f>
        <v>-0.28645241871510602</v>
      </c>
      <c r="I358">
        <v>-9.5418281698020202</v>
      </c>
      <c r="J358">
        <f>(Table2[[#This Row],[1M Return vs Nifty]]-AVERAGE(Table2[1M Return vs Nifty]))/_xlfn.STDEV.P(Table2[1M Return vs Nifty])</f>
        <v>-1.1765575687676535</v>
      </c>
      <c r="K358">
        <v>24.4288432308885</v>
      </c>
      <c r="L358">
        <f>(Table2[[#This Row],[6M Return vs Nifty]]-AVERAGE(Table2[6M Return vs Nifty]))/_xlfn.STDEV.P(Table2[6M Return vs Nifty])</f>
        <v>0.37679765004274868</v>
      </c>
      <c r="M358">
        <v>-5.0671021583507203</v>
      </c>
      <c r="N358">
        <f>(Table2[[#This Row],[1W Return vs Nifty]]-AVERAGE(Table2[1W Return vs Nifty]))/_xlfn.STDEV.P(Table2[1W Return vs Nifty])</f>
        <v>-1.3231424338025406</v>
      </c>
      <c r="O358">
        <v>762.56</v>
      </c>
      <c r="P358">
        <v>741.35286199872701</v>
      </c>
      <c r="Q358">
        <v>608.12122740117604</v>
      </c>
      <c r="R358">
        <v>33.473982671029397</v>
      </c>
      <c r="S358" s="2">
        <f>(Table2[[#This Row],[Close Price]]-Table2[[#This Row],[20D EMA]])/Table2[[#This Row],[20D EMA]]</f>
        <v>-3.8370751154007544E-2</v>
      </c>
      <c r="T358" s="2">
        <f>(Table2[[#This Row],[Close Price]]-Table2[[#This Row],[50D EMA]])/Table2[[#This Row],[50D EMA]]</f>
        <v>-1.0862387415644563E-2</v>
      </c>
      <c r="U358" s="2">
        <f>(Table2[[#This Row],[Close Price]]-Table2[[#This Row],[200D EMA]])/Table2[[#This Row],[200D EMA]]</f>
        <v>0.2058450962709838</v>
      </c>
      <c r="V358">
        <v>1.1371395254398899</v>
      </c>
      <c r="W358">
        <v>723.1</v>
      </c>
      <c r="X358">
        <v>741.7</v>
      </c>
      <c r="Y358">
        <v>730.25</v>
      </c>
      <c r="Z358">
        <v>750.05</v>
      </c>
      <c r="AA358">
        <v>730.25</v>
      </c>
      <c r="AB358">
        <v>794.95</v>
      </c>
      <c r="AC358" s="2">
        <f>(Table2[[#This Row],[Close Price]]/Table2[[#This Row],[Day Low]])-1</f>
        <v>1.4105932789378883E-2</v>
      </c>
      <c r="AD358" s="2">
        <f>(Table2[[#This Row],[Day High]]/Table2[[#This Row],[Close Price]])-1</f>
        <v>1.1455066139370196E-2</v>
      </c>
      <c r="AE358" s="2">
        <f>(Table2[[#This Row],[Close Price]]/Table2[[#This Row],[Current Week Low]])-1</f>
        <v>4.1766518315644596E-3</v>
      </c>
      <c r="AF358" s="2">
        <f>(Table2[[#This Row],[Current Week High]]/Table2[[#This Row],[Close Price]])-1</f>
        <v>2.2841947361243786E-2</v>
      </c>
      <c r="AG358" s="2">
        <f>(Table2[[#This Row],[Close Price]]/Table2[[#This Row],[Current Month Low]])-1</f>
        <v>4.1766518315644596E-3</v>
      </c>
      <c r="AH358" s="2">
        <f>(Table2[[#This Row],[Current Month High]]/Table2[[#This Row],[Close Price]])-1</f>
        <v>8.4072003272876117E-2</v>
      </c>
      <c r="AI358">
        <v>10.466384835674299</v>
      </c>
      <c r="AJ358">
        <v>78.396788711835498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-7.0000000000000007E-2</v>
      </c>
      <c r="AM358" t="s">
        <v>10475</v>
      </c>
      <c r="AN358">
        <v>-6.89</v>
      </c>
      <c r="AO358" t="s">
        <v>10475</v>
      </c>
      <c r="AQ358">
        <f>(Table2[[#This Row],[Sharpe Ratio]]-AVERAGE(Table2[Sharpe Ratio]))/_xlfn.STDEV.P(Table2[Sharpe Ratio])</f>
        <v>-0.61420022642052829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-3.02355499766308</v>
      </c>
      <c r="AS358">
        <f>_xlfn.RANK.AVG(Table2[[#This Row],[1Y Return vs Nifty Z-Score]],Table2[1Y Return vs Nifty Z-Score])</f>
        <v>380</v>
      </c>
      <c r="AT358">
        <f>_xlfn.RANK.AVG(Table2[[#This Row],[6M Return vs Nifty Z-Score]],Table2[6M Return vs Nifty Z-Score])</f>
        <v>182</v>
      </c>
      <c r="AU358">
        <f>_xlfn.RANK.AVG(Table2[[#This Row],[Sharpe Ratio Z-Score]],Table2[Sharpe Ratio Z-Score])</f>
        <v>519.5</v>
      </c>
      <c r="AV358">
        <f>(Table2[[#This Row],[Rank 1Y]]+Table2[[#This Row],[Rank 6M]]+Table2[[#This Row],[Rank Sharpe]])/3</f>
        <v>360.5</v>
      </c>
    </row>
    <row r="359" spans="1:48" x14ac:dyDescent="0.3">
      <c r="A359" t="s">
        <v>320</v>
      </c>
      <c r="B359" t="s">
        <v>321</v>
      </c>
      <c r="C359" t="s">
        <v>10433</v>
      </c>
      <c r="D359" t="s">
        <v>182</v>
      </c>
      <c r="E359">
        <v>80137.84720176</v>
      </c>
      <c r="F359">
        <v>2946.4</v>
      </c>
      <c r="G359">
        <v>40.206019511403902</v>
      </c>
      <c r="H359">
        <f>(Table2[[#This Row],[1Y Return vs Nifty]]-AVERAGE(Table2[1Y Return vs Nifty]))/_xlfn.STDEV.P(Table2[1Y Return vs Nifty])</f>
        <v>-8.4591880956213117E-2</v>
      </c>
      <c r="I359">
        <v>-6.0717595961239299</v>
      </c>
      <c r="J359">
        <f>(Table2[[#This Row],[1M Return vs Nifty]]-AVERAGE(Table2[1M Return vs Nifty]))/_xlfn.STDEV.P(Table2[1M Return vs Nifty])</f>
        <v>-0.88334887866653866</v>
      </c>
      <c r="K359">
        <v>4.7237207552043099</v>
      </c>
      <c r="L359">
        <f>(Table2[[#This Row],[6M Return vs Nifty]]-AVERAGE(Table2[6M Return vs Nifty]))/_xlfn.STDEV.P(Table2[6M Return vs Nifty])</f>
        <v>-0.17766970588046074</v>
      </c>
      <c r="M359">
        <v>1.62056661982078</v>
      </c>
      <c r="N359">
        <f>(Table2[[#This Row],[1W Return vs Nifty]]-AVERAGE(Table2[1W Return vs Nifty]))/_xlfn.STDEV.P(Table2[1W Return vs Nifty])</f>
        <v>-9.7051516401031893E-2</v>
      </c>
      <c r="O359">
        <v>2868.98</v>
      </c>
      <c r="P359">
        <v>2815.5144896705701</v>
      </c>
      <c r="Q359">
        <v>2514.0123958589902</v>
      </c>
      <c r="R359">
        <v>75.026024711678602</v>
      </c>
      <c r="S359" s="2">
        <f>(Table2[[#This Row],[Close Price]]-Table2[[#This Row],[20D EMA]])/Table2[[#This Row],[20D EMA]]</f>
        <v>2.6985200315094587E-2</v>
      </c>
      <c r="T359" s="2">
        <f>(Table2[[#This Row],[Close Price]]-Table2[[#This Row],[50D EMA]])/Table2[[#This Row],[50D EMA]]</f>
        <v>4.6487244448436223E-2</v>
      </c>
      <c r="U359" s="2">
        <f>(Table2[[#This Row],[Close Price]]-Table2[[#This Row],[200D EMA]])/Table2[[#This Row],[200D EMA]]</f>
        <v>0.1719910390470733</v>
      </c>
      <c r="V359">
        <v>0.94872545550279497</v>
      </c>
      <c r="W359">
        <v>2941.05</v>
      </c>
      <c r="X359">
        <v>2987</v>
      </c>
      <c r="Y359">
        <v>2906.45</v>
      </c>
      <c r="Z359">
        <v>2964.95</v>
      </c>
      <c r="AA359">
        <v>2832.2</v>
      </c>
      <c r="AB359">
        <v>2964.95</v>
      </c>
      <c r="AC359" s="2">
        <f>(Table2[[#This Row],[Close Price]]/Table2[[#This Row],[Day Low]])-1</f>
        <v>1.8190782203635347E-3</v>
      </c>
      <c r="AD359" s="2">
        <f>(Table2[[#This Row],[Day High]]/Table2[[#This Row],[Close Price]])-1</f>
        <v>1.3779527559055094E-2</v>
      </c>
      <c r="AE359" s="2">
        <f>(Table2[[#This Row],[Close Price]]/Table2[[#This Row],[Current Week Low]])-1</f>
        <v>1.3745290646665298E-2</v>
      </c>
      <c r="AF359" s="2">
        <f>(Table2[[#This Row],[Current Week High]]/Table2[[#This Row],[Close Price]])-1</f>
        <v>6.2958186261199423E-3</v>
      </c>
      <c r="AG359" s="2">
        <f>(Table2[[#This Row],[Close Price]]/Table2[[#This Row],[Current Month Low]])-1</f>
        <v>4.0322011157404303E-2</v>
      </c>
      <c r="AH359" s="2">
        <f>(Table2[[#This Row],[Current Month High]]/Table2[[#This Row],[Close Price]])-1</f>
        <v>6.2958186261199423E-3</v>
      </c>
      <c r="AI359">
        <v>4.1627070323105997</v>
      </c>
      <c r="AJ359">
        <v>68.149522043087401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</v>
      </c>
      <c r="AM359" t="s">
        <v>10476</v>
      </c>
      <c r="AN359">
        <v>3.18</v>
      </c>
      <c r="AO359" t="s">
        <v>10474</v>
      </c>
      <c r="AP359">
        <v>3.098660296097E-2</v>
      </c>
      <c r="AQ359">
        <f>(Table2[[#This Row],[Sharpe Ratio]]-AVERAGE(Table2[Sharpe Ratio]))/_xlfn.STDEV.P(Table2[Sharpe Ratio])</f>
        <v>-0.26484815450449484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-1.5075101364087393</v>
      </c>
      <c r="AS359">
        <f>_xlfn.RANK.AVG(Table2[[#This Row],[1Y Return vs Nifty Z-Score]],Table2[1Y Return vs Nifty Z-Score])</f>
        <v>304</v>
      </c>
      <c r="AT359">
        <f>_xlfn.RANK.AVG(Table2[[#This Row],[6M Return vs Nifty Z-Score]],Table2[6M Return vs Nifty Z-Score])</f>
        <v>367</v>
      </c>
      <c r="AU359">
        <f>_xlfn.RANK.AVG(Table2[[#This Row],[Sharpe Ratio Z-Score]],Table2[Sharpe Ratio Z-Score])</f>
        <v>411</v>
      </c>
      <c r="AV359">
        <f>(Table2[[#This Row],[Rank 1Y]]+Table2[[#This Row],[Rank 6M]]+Table2[[#This Row],[Rank Sharpe]])/3</f>
        <v>360.66666666666669</v>
      </c>
    </row>
    <row r="360" spans="1:48" x14ac:dyDescent="0.3">
      <c r="A360" t="s">
        <v>1117</v>
      </c>
      <c r="B360" t="s">
        <v>1118</v>
      </c>
      <c r="C360" t="s">
        <v>10437</v>
      </c>
      <c r="D360" t="s">
        <v>65</v>
      </c>
      <c r="E360">
        <v>10803.343370480001</v>
      </c>
      <c r="F360">
        <v>1421.3</v>
      </c>
      <c r="G360">
        <v>47.386307203767899</v>
      </c>
      <c r="H360">
        <f>(Table2[[#This Row],[1Y Return vs Nifty]]-AVERAGE(Table2[1Y Return vs Nifty]))/_xlfn.STDEV.P(Table2[1Y Return vs Nifty])</f>
        <v>-2.4283097532507916E-3</v>
      </c>
      <c r="I360">
        <v>0.41404758393908098</v>
      </c>
      <c r="J360">
        <f>(Table2[[#This Row],[1M Return vs Nifty]]-AVERAGE(Table2[1M Return vs Nifty]))/_xlfn.STDEV.P(Table2[1M Return vs Nifty])</f>
        <v>-0.3353207958961214</v>
      </c>
      <c r="K360">
        <v>-10.818056792908299</v>
      </c>
      <c r="L360">
        <f>(Table2[[#This Row],[6M Return vs Nifty]]-AVERAGE(Table2[6M Return vs Nifty]))/_xlfn.STDEV.P(Table2[6M Return vs Nifty])</f>
        <v>-0.61498788616999944</v>
      </c>
      <c r="M360">
        <v>-1.06058040212308</v>
      </c>
      <c r="N360">
        <f>(Table2[[#This Row],[1W Return vs Nifty]]-AVERAGE(Table2[1W Return vs Nifty]))/_xlfn.STDEV.P(Table2[1W Return vs Nifty])</f>
        <v>-0.58860247696195123</v>
      </c>
      <c r="O360">
        <v>1416.23</v>
      </c>
      <c r="P360">
        <v>1380.9002016807599</v>
      </c>
      <c r="Q360">
        <v>1274.3443409152001</v>
      </c>
      <c r="R360">
        <v>47.915016831102598</v>
      </c>
      <c r="S360" s="2">
        <f>(Table2[[#This Row],[Close Price]]-Table2[[#This Row],[20D EMA]])/Table2[[#This Row],[20D EMA]]</f>
        <v>3.579926989260174E-3</v>
      </c>
      <c r="T360" s="2">
        <f>(Table2[[#This Row],[Close Price]]-Table2[[#This Row],[50D EMA]])/Table2[[#This Row],[50D EMA]]</f>
        <v>2.9256131811746806E-2</v>
      </c>
      <c r="U360" s="2">
        <f>(Table2[[#This Row],[Close Price]]-Table2[[#This Row],[200D EMA]])/Table2[[#This Row],[200D EMA]]</f>
        <v>0.11531864219623737</v>
      </c>
      <c r="V360">
        <v>1.55731684978203</v>
      </c>
      <c r="W360">
        <v>1408</v>
      </c>
      <c r="X360">
        <v>1441.6</v>
      </c>
      <c r="Y360">
        <v>1409.9</v>
      </c>
      <c r="Z360">
        <v>1463</v>
      </c>
      <c r="AA360">
        <v>1409.9</v>
      </c>
      <c r="AB360">
        <v>1506</v>
      </c>
      <c r="AC360" s="2">
        <f>(Table2[[#This Row],[Close Price]]/Table2[[#This Row],[Day Low]])-1</f>
        <v>9.4460227272727959E-3</v>
      </c>
      <c r="AD360" s="2">
        <f>(Table2[[#This Row],[Day High]]/Table2[[#This Row],[Close Price]])-1</f>
        <v>1.4282698937592375E-2</v>
      </c>
      <c r="AE360" s="2">
        <f>(Table2[[#This Row],[Close Price]]/Table2[[#This Row],[Current Week Low]])-1</f>
        <v>8.0856798354491666E-3</v>
      </c>
      <c r="AF360" s="2">
        <f>(Table2[[#This Row],[Current Week High]]/Table2[[#This Row],[Close Price]])-1</f>
        <v>2.9339337226482742E-2</v>
      </c>
      <c r="AG360" s="2">
        <f>(Table2[[#This Row],[Close Price]]/Table2[[#This Row],[Current Month Low]])-1</f>
        <v>8.0856798354491666E-3</v>
      </c>
      <c r="AH360" s="2">
        <f>(Table2[[#This Row],[Current Month High]]/Table2[[#This Row],[Close Price]])-1</f>
        <v>5.9593330049954263E-2</v>
      </c>
      <c r="AI360">
        <v>13.9133187926546</v>
      </c>
      <c r="AJ360">
        <v>80.597204574332906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-0.02</v>
      </c>
      <c r="AM360" t="s">
        <v>10475</v>
      </c>
      <c r="AN360">
        <v>0.05</v>
      </c>
      <c r="AO360" t="s">
        <v>10474</v>
      </c>
      <c r="AP360">
        <v>6.7391044554616003E-2</v>
      </c>
      <c r="AQ360">
        <f>(Table2[[#This Row],[Sharpe Ratio]]-AVERAGE(Table2[Sharpe Ratio]))/_xlfn.STDEV.P(Table2[Sharpe Ratio])</f>
        <v>0.14558622301361229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-1.3957532457677106</v>
      </c>
      <c r="AS360">
        <f>_xlfn.RANK.AVG(Table2[[#This Row],[1Y Return vs Nifty Z-Score]],Table2[1Y Return vs Nifty Z-Score])</f>
        <v>271</v>
      </c>
      <c r="AT360">
        <f>_xlfn.RANK.AVG(Table2[[#This Row],[6M Return vs Nifty Z-Score]],Table2[6M Return vs Nifty Z-Score])</f>
        <v>527</v>
      </c>
      <c r="AU360">
        <f>_xlfn.RANK.AVG(Table2[[#This Row],[Sharpe Ratio Z-Score]],Table2[Sharpe Ratio Z-Score])</f>
        <v>289</v>
      </c>
      <c r="AV360">
        <f>(Table2[[#This Row],[Rank 1Y]]+Table2[[#This Row],[Rank 6M]]+Table2[[#This Row],[Rank Sharpe]])/3</f>
        <v>362.33333333333331</v>
      </c>
    </row>
    <row r="361" spans="1:48" x14ac:dyDescent="0.3">
      <c r="A361" t="s">
        <v>101</v>
      </c>
      <c r="B361" t="s">
        <v>102</v>
      </c>
      <c r="C361" t="s">
        <v>10438</v>
      </c>
      <c r="D361" t="s">
        <v>103</v>
      </c>
      <c r="E361">
        <v>278227.38459830999</v>
      </c>
      <c r="F361">
        <v>1756.45</v>
      </c>
      <c r="G361">
        <v>57.682414006115998</v>
      </c>
      <c r="H361">
        <f>(Table2[[#This Row],[1Y Return vs Nifty]]-AVERAGE(Table2[1Y Return vs Nifty]))/_xlfn.STDEV.P(Table2[1Y Return vs Nifty])</f>
        <v>0.11538937953901657</v>
      </c>
      <c r="I361">
        <v>-12.9206738231234</v>
      </c>
      <c r="J361">
        <f>(Table2[[#This Row],[1M Return vs Nifty]]-AVERAGE(Table2[1M Return vs Nifty]))/_xlfn.STDEV.P(Table2[1M Return vs Nifty])</f>
        <v>-1.4620582403045588</v>
      </c>
      <c r="K361">
        <v>-8.5518050962775494</v>
      </c>
      <c r="L361">
        <f>(Table2[[#This Row],[6M Return vs Nifty]]-AVERAGE(Table2[6M Return vs Nifty]))/_xlfn.STDEV.P(Table2[6M Return vs Nifty])</f>
        <v>-0.55121956462630339</v>
      </c>
      <c r="M361">
        <v>-2.31395256731845</v>
      </c>
      <c r="N361">
        <f>(Table2[[#This Row],[1W Return vs Nifty]]-AVERAGE(Table2[1W Return vs Nifty]))/_xlfn.STDEV.P(Table2[1W Return vs Nifty])</f>
        <v>-0.81839080512883666</v>
      </c>
      <c r="O361">
        <v>1792.85</v>
      </c>
      <c r="P361">
        <v>1810.5302538395599</v>
      </c>
      <c r="Q361">
        <v>1635.4813450603599</v>
      </c>
      <c r="R361">
        <v>37.285646511468101</v>
      </c>
      <c r="S361" s="2">
        <f>(Table2[[#This Row],[Close Price]]-Table2[[#This Row],[20D EMA]])/Table2[[#This Row],[20D EMA]]</f>
        <v>-2.0302869732548662E-2</v>
      </c>
      <c r="T361" s="2">
        <f>(Table2[[#This Row],[Close Price]]-Table2[[#This Row],[50D EMA]])/Table2[[#This Row],[50D EMA]]</f>
        <v>-2.9869842674472201E-2</v>
      </c>
      <c r="U361" s="2">
        <f>(Table2[[#This Row],[Close Price]]-Table2[[#This Row],[200D EMA]])/Table2[[#This Row],[200D EMA]]</f>
        <v>7.3965169523334193E-2</v>
      </c>
      <c r="V361">
        <v>0.32286214650022299</v>
      </c>
      <c r="W361">
        <v>1760</v>
      </c>
      <c r="X361">
        <v>1815</v>
      </c>
      <c r="Y361">
        <v>1729</v>
      </c>
      <c r="Z361">
        <v>1765.45</v>
      </c>
      <c r="AA361">
        <v>1729</v>
      </c>
      <c r="AB361">
        <v>1818.8</v>
      </c>
      <c r="AC361" s="2">
        <f>(Table2[[#This Row],[Close Price]]/Table2[[#This Row],[Day Low]])-1</f>
        <v>-2.0170454545453964E-3</v>
      </c>
      <c r="AD361" s="2">
        <f>(Table2[[#This Row],[Day High]]/Table2[[#This Row],[Close Price]])-1</f>
        <v>3.3334282216971767E-2</v>
      </c>
      <c r="AE361" s="2">
        <f>(Table2[[#This Row],[Close Price]]/Table2[[#This Row],[Current Week Low]])-1</f>
        <v>1.587622903412389E-2</v>
      </c>
      <c r="AF361" s="2">
        <f>(Table2[[#This Row],[Current Week High]]/Table2[[#This Row],[Close Price]])-1</f>
        <v>5.1239716473567842E-3</v>
      </c>
      <c r="AG361" s="2">
        <f>(Table2[[#This Row],[Close Price]]/Table2[[#This Row],[Current Month Low]])-1</f>
        <v>1.587622903412389E-2</v>
      </c>
      <c r="AH361" s="2">
        <f>(Table2[[#This Row],[Current Month High]]/Table2[[#This Row],[Close Price]])-1</f>
        <v>3.5497736912522448E-2</v>
      </c>
      <c r="AI361">
        <v>23.778075094651101</v>
      </c>
      <c r="AJ361">
        <v>115.36999570841699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-0.09</v>
      </c>
      <c r="AM361" t="s">
        <v>10475</v>
      </c>
      <c r="AN361">
        <v>-2.77</v>
      </c>
      <c r="AO361" t="s">
        <v>10475</v>
      </c>
      <c r="AP361">
        <v>5.3956523587810001E-2</v>
      </c>
      <c r="AQ361">
        <f>(Table2[[#This Row],[Sharpe Ratio]]-AVERAGE(Table2[Sharpe Ratio]))/_xlfn.STDEV.P(Table2[Sharpe Ratio])</f>
        <v>-5.8785161468803363E-3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239</v>
      </c>
      <c r="AT361">
        <f>_xlfn.RANK.AVG(Table2[[#This Row],[6M Return vs Nifty Z-Score]],Table2[6M Return vs Nifty Z-Score])</f>
        <v>508</v>
      </c>
      <c r="AU361">
        <f>_xlfn.RANK.AVG(Table2[[#This Row],[Sharpe Ratio Z-Score]],Table2[Sharpe Ratio Z-Score])</f>
        <v>340</v>
      </c>
      <c r="AV361">
        <f>(Table2[[#This Row],[Rank 1Y]]+Table2[[#This Row],[Rank 6M]]+Table2[[#This Row],[Rank Sharpe]])/3</f>
        <v>362.33333333333331</v>
      </c>
    </row>
    <row r="362" spans="1:48" x14ac:dyDescent="0.3">
      <c r="A362" t="s">
        <v>1162</v>
      </c>
      <c r="B362" t="s">
        <v>1163</v>
      </c>
      <c r="C362" t="s">
        <v>10445</v>
      </c>
      <c r="D362" t="s">
        <v>242</v>
      </c>
      <c r="E362">
        <v>10204.701499139999</v>
      </c>
      <c r="F362">
        <v>270.35000000000002</v>
      </c>
      <c r="G362">
        <v>40.499771626401099</v>
      </c>
      <c r="H362">
        <f>(Table2[[#This Row],[1Y Return vs Nifty]]-AVERAGE(Table2[1Y Return vs Nifty]))/_xlfn.STDEV.P(Table2[1Y Return vs Nifty])</f>
        <v>-8.1230494358533953E-2</v>
      </c>
      <c r="I362">
        <v>5.2081480105150497</v>
      </c>
      <c r="J362">
        <f>(Table2[[#This Row],[1M Return vs Nifty]]-AVERAGE(Table2[1M Return vs Nifty]))/_xlfn.STDEV.P(Table2[1M Return vs Nifty])</f>
        <v>6.9763967255863424E-2</v>
      </c>
      <c r="K362">
        <v>-9.1185195713504008</v>
      </c>
      <c r="L362">
        <f>(Table2[[#This Row],[6M Return vs Nifty]]-AVERAGE(Table2[6M Return vs Nifty]))/_xlfn.STDEV.P(Table2[6M Return vs Nifty])</f>
        <v>-0.56716590938740818</v>
      </c>
      <c r="M362">
        <v>0.33647144187254802</v>
      </c>
      <c r="N362">
        <f>(Table2[[#This Row],[1W Return vs Nifty]]-AVERAGE(Table2[1W Return vs Nifty]))/_xlfn.STDEV.P(Table2[1W Return vs Nifty])</f>
        <v>-0.33247248101283922</v>
      </c>
      <c r="O362">
        <v>257.61</v>
      </c>
      <c r="P362">
        <v>257.26435338370601</v>
      </c>
      <c r="Q362">
        <v>244.25261914070299</v>
      </c>
      <c r="R362">
        <v>69.744962272257297</v>
      </c>
      <c r="S362" s="2">
        <f>(Table2[[#This Row],[Close Price]]-Table2[[#This Row],[20D EMA]])/Table2[[#This Row],[20D EMA]]</f>
        <v>4.9454601917627454E-2</v>
      </c>
      <c r="T362" s="2">
        <f>(Table2[[#This Row],[Close Price]]-Table2[[#This Row],[50D EMA]])/Table2[[#This Row],[50D EMA]]</f>
        <v>5.0864592953447245E-2</v>
      </c>
      <c r="U362" s="2">
        <f>(Table2[[#This Row],[Close Price]]-Table2[[#This Row],[200D EMA]])/Table2[[#This Row],[200D EMA]]</f>
        <v>0.10684585881252516</v>
      </c>
      <c r="V362">
        <v>1.17490886177236</v>
      </c>
      <c r="W362">
        <v>263.95</v>
      </c>
      <c r="X362">
        <v>272.3</v>
      </c>
      <c r="Y362">
        <v>267.2</v>
      </c>
      <c r="Z362">
        <v>277</v>
      </c>
      <c r="AA362">
        <v>252</v>
      </c>
      <c r="AB362">
        <v>277</v>
      </c>
      <c r="AC362" s="2">
        <f>(Table2[[#This Row],[Close Price]]/Table2[[#This Row],[Day Low]])-1</f>
        <v>2.4247016480394068E-2</v>
      </c>
      <c r="AD362" s="2">
        <f>(Table2[[#This Row],[Day High]]/Table2[[#This Row],[Close Price]])-1</f>
        <v>7.2128722027000602E-3</v>
      </c>
      <c r="AE362" s="2">
        <f>(Table2[[#This Row],[Close Price]]/Table2[[#This Row],[Current Week Low]])-1</f>
        <v>1.178892215568883E-2</v>
      </c>
      <c r="AF362" s="2">
        <f>(Table2[[#This Row],[Current Week High]]/Table2[[#This Row],[Close Price]])-1</f>
        <v>2.4597743665618621E-2</v>
      </c>
      <c r="AG362" s="2">
        <f>(Table2[[#This Row],[Close Price]]/Table2[[#This Row],[Current Month Low]])-1</f>
        <v>7.2817460317460503E-2</v>
      </c>
      <c r="AH362" s="2">
        <f>(Table2[[#This Row],[Current Month High]]/Table2[[#This Row],[Close Price]])-1</f>
        <v>2.4597743665618621E-2</v>
      </c>
      <c r="AI362">
        <v>27.0575180321805</v>
      </c>
      <c r="AJ362">
        <v>78.7438016528925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-0.05</v>
      </c>
      <c r="AM362" t="s">
        <v>10475</v>
      </c>
      <c r="AN362">
        <v>3.9</v>
      </c>
      <c r="AO362" t="s">
        <v>10474</v>
      </c>
      <c r="AP362">
        <v>7.1007931525855994E-2</v>
      </c>
      <c r="AQ362">
        <f>(Table2[[#This Row],[Sharpe Ratio]]-AVERAGE(Table2[Sharpe Ratio]))/_xlfn.STDEV.P(Table2[Sharpe Ratio])</f>
        <v>0.18636407010063749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-0.72474084740228051</v>
      </c>
      <c r="AS362">
        <f>_xlfn.RANK.AVG(Table2[[#This Row],[1Y Return vs Nifty Z-Score]],Table2[1Y Return vs Nifty Z-Score])</f>
        <v>303</v>
      </c>
      <c r="AT362">
        <f>_xlfn.RANK.AVG(Table2[[#This Row],[6M Return vs Nifty Z-Score]],Table2[6M Return vs Nifty Z-Score])</f>
        <v>514</v>
      </c>
      <c r="AU362">
        <f>_xlfn.RANK.AVG(Table2[[#This Row],[Sharpe Ratio Z-Score]],Table2[Sharpe Ratio Z-Score])</f>
        <v>272</v>
      </c>
      <c r="AV362">
        <f>(Table2[[#This Row],[Rank 1Y]]+Table2[[#This Row],[Rank 6M]]+Table2[[#This Row],[Rank Sharpe]])/3</f>
        <v>363</v>
      </c>
    </row>
    <row r="363" spans="1:48" x14ac:dyDescent="0.3">
      <c r="A363" t="s">
        <v>1497</v>
      </c>
      <c r="B363" t="s">
        <v>1498</v>
      </c>
      <c r="C363" t="s">
        <v>10442</v>
      </c>
      <c r="D363" t="s">
        <v>86</v>
      </c>
      <c r="E363">
        <v>6497.5930683300003</v>
      </c>
      <c r="F363">
        <v>3285.45</v>
      </c>
      <c r="G363">
        <v>24.276087286654199</v>
      </c>
      <c r="H363">
        <f>(Table2[[#This Row],[1Y Return vs Nifty]]-AVERAGE(Table2[1Y Return vs Nifty]))/_xlfn.STDEV.P(Table2[1Y Return vs Nifty])</f>
        <v>-0.26687707295465024</v>
      </c>
      <c r="I363">
        <v>13.456643826550501</v>
      </c>
      <c r="J363">
        <f>(Table2[[#This Row],[1M Return vs Nifty]]-AVERAGE(Table2[1M Return vs Nifty]))/_xlfn.STDEV.P(Table2[1M Return vs Nifty])</f>
        <v>0.76673309111405974</v>
      </c>
      <c r="K363">
        <v>38.6430847054895</v>
      </c>
      <c r="L363">
        <f>(Table2[[#This Row],[6M Return vs Nifty]]-AVERAGE(Table2[6M Return vs Nifty]))/_xlfn.STDEV.P(Table2[6M Return vs Nifty])</f>
        <v>0.77676130906600416</v>
      </c>
      <c r="M363">
        <v>10.3984462262263</v>
      </c>
      <c r="N363">
        <f>(Table2[[#This Row],[1W Return vs Nifty]]-AVERAGE(Table2[1W Return vs Nifty]))/_xlfn.STDEV.P(Table2[1W Return vs Nifty])</f>
        <v>1.5122504416424623</v>
      </c>
      <c r="O363">
        <v>2889.15</v>
      </c>
      <c r="P363">
        <v>2573.3815890601199</v>
      </c>
      <c r="Q363">
        <v>2246.51236875326</v>
      </c>
      <c r="R363">
        <v>85.038485554263005</v>
      </c>
      <c r="S363" s="2">
        <f>(Table2[[#This Row],[Close Price]]-Table2[[#This Row],[20D EMA]])/Table2[[#This Row],[20D EMA]]</f>
        <v>0.13716837132028442</v>
      </c>
      <c r="T363" s="2">
        <f>(Table2[[#This Row],[Close Price]]-Table2[[#This Row],[50D EMA]])/Table2[[#This Row],[50D EMA]]</f>
        <v>0.27670533354516991</v>
      </c>
      <c r="U363" s="2">
        <f>(Table2[[#This Row],[Close Price]]-Table2[[#This Row],[200D EMA]])/Table2[[#This Row],[200D EMA]]</f>
        <v>0.46246690901742765</v>
      </c>
      <c r="V363">
        <v>1.00706655956569</v>
      </c>
      <c r="W363">
        <v>3255.35</v>
      </c>
      <c r="X363">
        <v>3388</v>
      </c>
      <c r="Y363">
        <v>3222.05</v>
      </c>
      <c r="Z363">
        <v>3317.95</v>
      </c>
      <c r="AA363">
        <v>2784.1</v>
      </c>
      <c r="AB363">
        <v>3317.95</v>
      </c>
      <c r="AC363" s="2">
        <f>(Table2[[#This Row],[Close Price]]/Table2[[#This Row],[Day Low]])-1</f>
        <v>9.2463176002579583E-3</v>
      </c>
      <c r="AD363" s="2">
        <f>(Table2[[#This Row],[Day High]]/Table2[[#This Row],[Close Price]])-1</f>
        <v>3.121338020666875E-2</v>
      </c>
      <c r="AE363" s="2">
        <f>(Table2[[#This Row],[Close Price]]/Table2[[#This Row],[Current Week Low]])-1</f>
        <v>1.9676913766080384E-2</v>
      </c>
      <c r="AF363" s="2">
        <f>(Table2[[#This Row],[Current Week High]]/Table2[[#This Row],[Close Price]])-1</f>
        <v>9.8921000167404571E-3</v>
      </c>
      <c r="AG363" s="2">
        <f>(Table2[[#This Row],[Close Price]]/Table2[[#This Row],[Current Month Low]])-1</f>
        <v>0.18007614669013328</v>
      </c>
      <c r="AH363" s="2">
        <f>(Table2[[#This Row],[Current Month High]]/Table2[[#This Row],[Close Price]])-1</f>
        <v>9.8921000167404571E-3</v>
      </c>
      <c r="AI363">
        <v>0.98921000167404505</v>
      </c>
      <c r="AJ363">
        <v>105.98432601880801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0.42</v>
      </c>
      <c r="AM363" t="s">
        <v>10474</v>
      </c>
      <c r="AN363">
        <v>19.3</v>
      </c>
      <c r="AO363" t="s">
        <v>10474</v>
      </c>
      <c r="AP363">
        <v>-3.6858722681892997E-2</v>
      </c>
      <c r="AQ363">
        <f>(Table2[[#This Row],[Sharpe Ratio]]-AVERAGE(Table2[Sharpe Ratio]))/_xlfn.STDEV.P(Table2[Sharpe Ratio])</f>
        <v>-1.0297563024872392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1.7591114663806366</v>
      </c>
      <c r="AS363">
        <f>_xlfn.RANK.AVG(Table2[[#This Row],[1Y Return vs Nifty Z-Score]],Table2[1Y Return vs Nifty Z-Score])</f>
        <v>367</v>
      </c>
      <c r="AT363">
        <f>_xlfn.RANK.AVG(Table2[[#This Row],[6M Return vs Nifty Z-Score]],Table2[6M Return vs Nifty Z-Score])</f>
        <v>113</v>
      </c>
      <c r="AU363">
        <f>_xlfn.RANK.AVG(Table2[[#This Row],[Sharpe Ratio Z-Score]],Table2[Sharpe Ratio Z-Score])</f>
        <v>610</v>
      </c>
      <c r="AV363">
        <f>(Table2[[#This Row],[Rank 1Y]]+Table2[[#This Row],[Rank 6M]]+Table2[[#This Row],[Rank Sharpe]])/3</f>
        <v>363.33333333333331</v>
      </c>
    </row>
    <row r="364" spans="1:48" x14ac:dyDescent="0.3">
      <c r="A364" t="s">
        <v>840</v>
      </c>
      <c r="B364" t="s">
        <v>841</v>
      </c>
      <c r="C364" t="s">
        <v>10431</v>
      </c>
      <c r="D364" t="s">
        <v>403</v>
      </c>
      <c r="E364">
        <v>18508.791376249999</v>
      </c>
      <c r="F364">
        <v>3762.5</v>
      </c>
      <c r="G364">
        <v>41.789502276511499</v>
      </c>
      <c r="H364">
        <f>(Table2[[#This Row],[1Y Return vs Nifty]]-AVERAGE(Table2[1Y Return vs Nifty]))/_xlfn.STDEV.P(Table2[1Y Return vs Nifty])</f>
        <v>-6.647218930960351E-2</v>
      </c>
      <c r="I364">
        <v>5.2854398620075003</v>
      </c>
      <c r="J364">
        <f>(Table2[[#This Row],[1M Return vs Nifty]]-AVERAGE(Table2[1M Return vs Nifty]))/_xlfn.STDEV.P(Table2[1M Return vs Nifty])</f>
        <v>7.629485909572413E-2</v>
      </c>
      <c r="K364">
        <v>23.006195208877301</v>
      </c>
      <c r="L364">
        <f>(Table2[[#This Row],[6M Return vs Nifty]]-AVERAGE(Table2[6M Return vs Nifty]))/_xlfn.STDEV.P(Table2[6M Return vs Nifty])</f>
        <v>0.33676684647137711</v>
      </c>
      <c r="M364">
        <v>3.43866670660901</v>
      </c>
      <c r="N364">
        <f>(Table2[[#This Row],[1W Return vs Nifty]]-AVERAGE(Table2[1W Return vs Nifty]))/_xlfn.STDEV.P(Table2[1W Return vs Nifty])</f>
        <v>0.23627181004926895</v>
      </c>
      <c r="O364">
        <v>3636.6</v>
      </c>
      <c r="P364">
        <v>3476.54739276389</v>
      </c>
      <c r="Q364">
        <v>3030.45089027944</v>
      </c>
      <c r="R364">
        <v>62.173595465317597</v>
      </c>
      <c r="S364" s="2">
        <f>(Table2[[#This Row],[Close Price]]-Table2[[#This Row],[20D EMA]])/Table2[[#This Row],[20D EMA]]</f>
        <v>3.4620249683770581E-2</v>
      </c>
      <c r="T364" s="2">
        <f>(Table2[[#This Row],[Close Price]]-Table2[[#This Row],[50D EMA]])/Table2[[#This Row],[50D EMA]]</f>
        <v>8.2251893885092367E-2</v>
      </c>
      <c r="U364" s="2">
        <f>(Table2[[#This Row],[Close Price]]-Table2[[#This Row],[200D EMA]])/Table2[[#This Row],[200D EMA]]</f>
        <v>0.24156441936369977</v>
      </c>
      <c r="V364">
        <v>0.81300170321705101</v>
      </c>
      <c r="W364">
        <v>3770</v>
      </c>
      <c r="X364">
        <v>3910</v>
      </c>
      <c r="Y364">
        <v>3733.3</v>
      </c>
      <c r="Z364">
        <v>3795.1</v>
      </c>
      <c r="AA364">
        <v>3601.1</v>
      </c>
      <c r="AB364">
        <v>3890</v>
      </c>
      <c r="AC364" s="2">
        <f>(Table2[[#This Row],[Close Price]]/Table2[[#This Row],[Day Low]])-1</f>
        <v>-1.9893899204244114E-3</v>
      </c>
      <c r="AD364" s="2">
        <f>(Table2[[#This Row],[Day High]]/Table2[[#This Row],[Close Price]])-1</f>
        <v>3.9202657807309027E-2</v>
      </c>
      <c r="AE364" s="2">
        <f>(Table2[[#This Row],[Close Price]]/Table2[[#This Row],[Current Week Low]])-1</f>
        <v>7.821498406235694E-3</v>
      </c>
      <c r="AF364" s="2">
        <f>(Table2[[#This Row],[Current Week High]]/Table2[[#This Row],[Close Price]])-1</f>
        <v>8.6644518272425142E-3</v>
      </c>
      <c r="AG364" s="2">
        <f>(Table2[[#This Row],[Close Price]]/Table2[[#This Row],[Current Month Low]])-1</f>
        <v>4.4819638443808874E-2</v>
      </c>
      <c r="AH364" s="2">
        <f>(Table2[[#This Row],[Current Month High]]/Table2[[#This Row],[Close Price]])-1</f>
        <v>3.3887043189368748E-2</v>
      </c>
      <c r="AI364">
        <v>3.38870431893687</v>
      </c>
      <c r="AJ364">
        <v>69.470531270409595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0.04</v>
      </c>
      <c r="AM364" t="s">
        <v>10474</v>
      </c>
      <c r="AN364">
        <v>7</v>
      </c>
      <c r="AO364" t="s">
        <v>10474</v>
      </c>
      <c r="AP364">
        <v>-3.3125994486909997E-2</v>
      </c>
      <c r="AQ364">
        <f>(Table2[[#This Row],[Sharpe Ratio]]-AVERAGE(Table2[Sharpe Ratio]))/_xlfn.STDEV.P(Table2[Sharpe Ratio])</f>
        <v>-0.98767242738614314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-0.40481110107937651</v>
      </c>
      <c r="AS364">
        <f>_xlfn.RANK.AVG(Table2[[#This Row],[1Y Return vs Nifty Z-Score]],Table2[1Y Return vs Nifty Z-Score])</f>
        <v>295</v>
      </c>
      <c r="AT364">
        <f>_xlfn.RANK.AVG(Table2[[#This Row],[6M Return vs Nifty Z-Score]],Table2[6M Return vs Nifty Z-Score])</f>
        <v>198</v>
      </c>
      <c r="AU364">
        <f>_xlfn.RANK.AVG(Table2[[#This Row],[Sharpe Ratio Z-Score]],Table2[Sharpe Ratio Z-Score])</f>
        <v>600</v>
      </c>
      <c r="AV364">
        <f>(Table2[[#This Row],[Rank 1Y]]+Table2[[#This Row],[Rank 6M]]+Table2[[#This Row],[Rank Sharpe]])/3</f>
        <v>364.33333333333331</v>
      </c>
    </row>
    <row r="365" spans="1:48" x14ac:dyDescent="0.3">
      <c r="A365" t="s">
        <v>131</v>
      </c>
      <c r="B365" t="s">
        <v>132</v>
      </c>
      <c r="C365" t="s">
        <v>10431</v>
      </c>
      <c r="D365" t="s">
        <v>49</v>
      </c>
      <c r="E365">
        <v>221284.88826804</v>
      </c>
      <c r="F365">
        <v>348.3</v>
      </c>
      <c r="G365">
        <v>14.155830071354</v>
      </c>
      <c r="H365">
        <f>(Table2[[#This Row],[1Y Return vs Nifty]]-AVERAGE(Table2[1Y Return vs Nifty]))/_xlfn.STDEV.P(Table2[1Y Return vs Nifty])</f>
        <v>-0.38268252670908715</v>
      </c>
      <c r="I365">
        <v>-5.2149100612623096</v>
      </c>
      <c r="J365">
        <f>(Table2[[#This Row],[1M Return vs Nifty]]-AVERAGE(Table2[1M Return vs Nifty]))/_xlfn.STDEV.P(Table2[1M Return vs Nifty])</f>
        <v>-0.81094808185340006</v>
      </c>
      <c r="K365">
        <v>30.588830009761502</v>
      </c>
      <c r="L365">
        <f>(Table2[[#This Row],[6M Return vs Nifty]]-AVERAGE(Table2[6M Return vs Nifty]))/_xlfn.STDEV.P(Table2[6M Return vs Nifty])</f>
        <v>0.55012880218444826</v>
      </c>
      <c r="M365">
        <v>-1.9275969232099399</v>
      </c>
      <c r="N365">
        <f>(Table2[[#This Row],[1W Return vs Nifty]]-AVERAGE(Table2[1W Return vs Nifty]))/_xlfn.STDEV.P(Table2[1W Return vs Nifty])</f>
        <v>-0.7475578793603791</v>
      </c>
      <c r="O365">
        <v>354.17</v>
      </c>
      <c r="P365">
        <v>353.075652869728</v>
      </c>
      <c r="Q365">
        <v>292.50203048801802</v>
      </c>
      <c r="R365">
        <v>37.943050857216697</v>
      </c>
      <c r="S365" s="2">
        <f>(Table2[[#This Row],[Close Price]]-Table2[[#This Row],[20D EMA]])/Table2[[#This Row],[20D EMA]]</f>
        <v>-1.6573961656831476E-2</v>
      </c>
      <c r="T365" s="2">
        <f>(Table2[[#This Row],[Close Price]]-Table2[[#This Row],[50D EMA]])/Table2[[#This Row],[50D EMA]]</f>
        <v>-1.3525862887776159E-2</v>
      </c>
      <c r="U365" s="2">
        <f>(Table2[[#This Row],[Close Price]]-Table2[[#This Row],[200D EMA]])/Table2[[#This Row],[200D EMA]]</f>
        <v>0.19076096469787646</v>
      </c>
      <c r="V365">
        <v>0.71057046336964103</v>
      </c>
      <c r="W365">
        <v>348.55</v>
      </c>
      <c r="X365">
        <v>353.7</v>
      </c>
      <c r="Y365">
        <v>347.2</v>
      </c>
      <c r="Z365">
        <v>353.55</v>
      </c>
      <c r="AA365">
        <v>347.2</v>
      </c>
      <c r="AB365">
        <v>358.4</v>
      </c>
      <c r="AC365" s="2">
        <f>(Table2[[#This Row],[Close Price]]/Table2[[#This Row],[Day Low]])-1</f>
        <v>-7.1725720843496266E-4</v>
      </c>
      <c r="AD365" s="2">
        <f>(Table2[[#This Row],[Day High]]/Table2[[#This Row],[Close Price]])-1</f>
        <v>1.5503875968992276E-2</v>
      </c>
      <c r="AE365" s="2">
        <f>(Table2[[#This Row],[Close Price]]/Table2[[#This Row],[Current Week Low]])-1</f>
        <v>3.1682027649770905E-3</v>
      </c>
      <c r="AF365" s="2">
        <f>(Table2[[#This Row],[Current Week High]]/Table2[[#This Row],[Close Price]])-1</f>
        <v>1.5073212747631404E-2</v>
      </c>
      <c r="AG365" s="2">
        <f>(Table2[[#This Row],[Close Price]]/Table2[[#This Row],[Current Month Low]])-1</f>
        <v>3.1682027649770905E-3</v>
      </c>
      <c r="AH365" s="2">
        <f>(Table2[[#This Row],[Current Month High]]/Table2[[#This Row],[Close Price]])-1</f>
        <v>2.8997990238300186E-2</v>
      </c>
      <c r="AI365">
        <v>13.321848980763599</v>
      </c>
      <c r="AJ365">
        <v>71.745562130177504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-0.18</v>
      </c>
      <c r="AM365" t="s">
        <v>10475</v>
      </c>
      <c r="AN365">
        <v>-4.72</v>
      </c>
      <c r="AO365" t="s">
        <v>10475</v>
      </c>
      <c r="AQ365">
        <f>(Table2[[#This Row],[Sharpe Ratio]]-AVERAGE(Table2[Sharpe Ratio]))/_xlfn.STDEV.P(Table2[Sharpe Ratio])</f>
        <v>-0.61420022642052829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-2.0052599121589463</v>
      </c>
      <c r="AS365">
        <f>_xlfn.RANK.AVG(Table2[[#This Row],[1Y Return vs Nifty Z-Score]],Table2[1Y Return vs Nifty Z-Score])</f>
        <v>426</v>
      </c>
      <c r="AT365">
        <f>_xlfn.RANK.AVG(Table2[[#This Row],[6M Return vs Nifty Z-Score]],Table2[6M Return vs Nifty Z-Score])</f>
        <v>148</v>
      </c>
      <c r="AU365">
        <f>_xlfn.RANK.AVG(Table2[[#This Row],[Sharpe Ratio Z-Score]],Table2[Sharpe Ratio Z-Score])</f>
        <v>519.5</v>
      </c>
      <c r="AV365">
        <f>(Table2[[#This Row],[Rank 1Y]]+Table2[[#This Row],[Rank 6M]]+Table2[[#This Row],[Rank Sharpe]])/3</f>
        <v>364.5</v>
      </c>
    </row>
    <row r="366" spans="1:48" x14ac:dyDescent="0.3">
      <c r="A366" t="s">
        <v>1240</v>
      </c>
      <c r="B366" t="s">
        <v>1241</v>
      </c>
      <c r="C366" t="s">
        <v>10442</v>
      </c>
      <c r="D366" t="s">
        <v>304</v>
      </c>
      <c r="E366">
        <v>8883.9806167999996</v>
      </c>
      <c r="F366">
        <v>440.8</v>
      </c>
      <c r="G366">
        <v>17.48935285616</v>
      </c>
      <c r="H366">
        <f>(Table2[[#This Row],[1Y Return vs Nifty]]-AVERAGE(Table2[1Y Return vs Nifty]))/_xlfn.STDEV.P(Table2[1Y Return vs Nifty])</f>
        <v>-0.34453723944192338</v>
      </c>
      <c r="I366">
        <v>6.1818343067819903</v>
      </c>
      <c r="J366">
        <f>(Table2[[#This Row],[1M Return vs Nifty]]-AVERAGE(Table2[1M Return vs Nifty]))/_xlfn.STDEV.P(Table2[1M Return vs Nifty])</f>
        <v>0.15203706285501686</v>
      </c>
      <c r="K366">
        <v>1.6027668835425899</v>
      </c>
      <c r="L366">
        <f>(Table2[[#This Row],[6M Return vs Nifty]]-AVERAGE(Table2[6M Return vs Nifty]))/_xlfn.STDEV.P(Table2[6M Return vs Nifty])</f>
        <v>-0.26548783760300887</v>
      </c>
      <c r="M366">
        <v>-2.4891759333576</v>
      </c>
      <c r="N366">
        <f>(Table2[[#This Row],[1W Return vs Nifty]]-AVERAGE(Table2[1W Return vs Nifty]))/_xlfn.STDEV.P(Table2[1W Return vs Nifty])</f>
        <v>-0.8505155685917577</v>
      </c>
      <c r="O366">
        <v>446.39</v>
      </c>
      <c r="P366">
        <v>430.05940857975702</v>
      </c>
      <c r="Q366">
        <v>399.368853704483</v>
      </c>
      <c r="R366">
        <v>37.238591889256497</v>
      </c>
      <c r="S366" s="2">
        <f>(Table2[[#This Row],[Close Price]]-Table2[[#This Row],[20D EMA]])/Table2[[#This Row],[20D EMA]]</f>
        <v>-1.2522681959721265E-2</v>
      </c>
      <c r="T366" s="2">
        <f>(Table2[[#This Row],[Close Price]]-Table2[[#This Row],[50D EMA]])/Table2[[#This Row],[50D EMA]]</f>
        <v>2.4974669094470207E-2</v>
      </c>
      <c r="U366" s="2">
        <f>(Table2[[#This Row],[Close Price]]-Table2[[#This Row],[200D EMA]])/Table2[[#This Row],[200D EMA]]</f>
        <v>0.10374155598567134</v>
      </c>
      <c r="V366">
        <v>0.67272487409832304</v>
      </c>
      <c r="W366">
        <v>441.05</v>
      </c>
      <c r="X366">
        <v>454.65</v>
      </c>
      <c r="Y366">
        <v>437.05</v>
      </c>
      <c r="Z366">
        <v>455.05</v>
      </c>
      <c r="AA366">
        <v>437.05</v>
      </c>
      <c r="AB366">
        <v>469.7</v>
      </c>
      <c r="AC366" s="2">
        <f>(Table2[[#This Row],[Close Price]]/Table2[[#This Row],[Day Low]])-1</f>
        <v>-5.66829157691906E-4</v>
      </c>
      <c r="AD366" s="2">
        <f>(Table2[[#This Row],[Day High]]/Table2[[#This Row],[Close Price]])-1</f>
        <v>3.1420145190562465E-2</v>
      </c>
      <c r="AE366" s="2">
        <f>(Table2[[#This Row],[Close Price]]/Table2[[#This Row],[Current Week Low]])-1</f>
        <v>8.5802539755177598E-3</v>
      </c>
      <c r="AF366" s="2">
        <f>(Table2[[#This Row],[Current Week High]]/Table2[[#This Row],[Close Price]])-1</f>
        <v>3.2327586206896575E-2</v>
      </c>
      <c r="AG366" s="2">
        <f>(Table2[[#This Row],[Close Price]]/Table2[[#This Row],[Current Month Low]])-1</f>
        <v>8.5802539755177598E-3</v>
      </c>
      <c r="AH366" s="2">
        <f>(Table2[[#This Row],[Current Month High]]/Table2[[#This Row],[Close Price]])-1</f>
        <v>6.5562613430127037E-2</v>
      </c>
      <c r="AI366">
        <v>14.5644283121597</v>
      </c>
      <c r="AJ366">
        <v>47.424749163879497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</v>
      </c>
      <c r="AM366" t="s">
        <v>10476</v>
      </c>
      <c r="AN366">
        <v>-7.17</v>
      </c>
      <c r="AO366" t="s">
        <v>10475</v>
      </c>
      <c r="AP366">
        <v>6.9980043717239995E-2</v>
      </c>
      <c r="AQ366">
        <f>(Table2[[#This Row],[Sharpe Ratio]]-AVERAGE(Table2[Sharpe Ratio]))/_xlfn.STDEV.P(Table2[Sharpe Ratio])</f>
        <v>0.17477536074487052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-1.1337282220368026</v>
      </c>
      <c r="AS366">
        <f>_xlfn.RANK.AVG(Table2[[#This Row],[1Y Return vs Nifty Z-Score]],Table2[1Y Return vs Nifty Z-Score])</f>
        <v>411</v>
      </c>
      <c r="AT366">
        <f>_xlfn.RANK.AVG(Table2[[#This Row],[6M Return vs Nifty Z-Score]],Table2[6M Return vs Nifty Z-Score])</f>
        <v>406</v>
      </c>
      <c r="AU366">
        <f>_xlfn.RANK.AVG(Table2[[#This Row],[Sharpe Ratio Z-Score]],Table2[Sharpe Ratio Z-Score])</f>
        <v>277</v>
      </c>
      <c r="AV366">
        <f>(Table2[[#This Row],[Rank 1Y]]+Table2[[#This Row],[Rank 6M]]+Table2[[#This Row],[Rank Sharpe]])/3</f>
        <v>364.66666666666669</v>
      </c>
    </row>
    <row r="367" spans="1:48" x14ac:dyDescent="0.3">
      <c r="A367" t="s">
        <v>207</v>
      </c>
      <c r="B367" t="s">
        <v>208</v>
      </c>
      <c r="C367" t="s">
        <v>10431</v>
      </c>
      <c r="D367" t="s">
        <v>49</v>
      </c>
      <c r="E367">
        <v>118654.65992828</v>
      </c>
      <c r="F367">
        <v>1412.15</v>
      </c>
      <c r="G367">
        <v>-2.8307535159636901</v>
      </c>
      <c r="H367">
        <f>(Table2[[#This Row],[1Y Return vs Nifty]]-AVERAGE(Table2[1Y Return vs Nifty]))/_xlfn.STDEV.P(Table2[1Y Return vs Nifty])</f>
        <v>-0.57705891242910601</v>
      </c>
      <c r="I367">
        <v>2.3187340264058598</v>
      </c>
      <c r="J367">
        <f>(Table2[[#This Row],[1M Return vs Nifty]]-AVERAGE(Table2[1M Return vs Nifty]))/_xlfn.STDEV.P(Table2[1M Return vs Nifty])</f>
        <v>-0.17438143547965365</v>
      </c>
      <c r="K367">
        <v>1.6024128589289599</v>
      </c>
      <c r="L367">
        <f>(Table2[[#This Row],[6M Return vs Nifty]]-AVERAGE(Table2[6M Return vs Nifty]))/_xlfn.STDEV.P(Table2[6M Return vs Nifty])</f>
        <v>-0.26549779923058531</v>
      </c>
      <c r="M367">
        <v>-0.59919511689851002</v>
      </c>
      <c r="N367">
        <f>(Table2[[#This Row],[1W Return vs Nifty]]-AVERAGE(Table2[1W Return vs Nifty]))/_xlfn.STDEV.P(Table2[1W Return vs Nifty])</f>
        <v>-0.50401391158876896</v>
      </c>
      <c r="O367">
        <v>1402.21</v>
      </c>
      <c r="P367">
        <v>1335.6312648683099</v>
      </c>
      <c r="Q367">
        <v>1202.00468702896</v>
      </c>
      <c r="R367">
        <v>48.757637400815803</v>
      </c>
      <c r="S367" s="2">
        <f>(Table2[[#This Row],[Close Price]]-Table2[[#This Row],[20D EMA]])/Table2[[#This Row],[20D EMA]]</f>
        <v>7.0888098073755386E-3</v>
      </c>
      <c r="T367" s="2">
        <f>(Table2[[#This Row],[Close Price]]-Table2[[#This Row],[50D EMA]])/Table2[[#This Row],[50D EMA]]</f>
        <v>5.7290314433628302E-2</v>
      </c>
      <c r="U367" s="2">
        <f>(Table2[[#This Row],[Close Price]]-Table2[[#This Row],[200D EMA]])/Table2[[#This Row],[200D EMA]]</f>
        <v>0.17482902956931401</v>
      </c>
      <c r="V367">
        <v>0.60748172464191896</v>
      </c>
      <c r="W367">
        <v>1402</v>
      </c>
      <c r="X367">
        <v>1425</v>
      </c>
      <c r="Y367">
        <v>1395</v>
      </c>
      <c r="Z367">
        <v>1433.05</v>
      </c>
      <c r="AA367">
        <v>1394</v>
      </c>
      <c r="AB367">
        <v>1450</v>
      </c>
      <c r="AC367" s="2">
        <f>(Table2[[#This Row],[Close Price]]/Table2[[#This Row],[Day Low]])-1</f>
        <v>7.2396576319544437E-3</v>
      </c>
      <c r="AD367" s="2">
        <f>(Table2[[#This Row],[Day High]]/Table2[[#This Row],[Close Price]])-1</f>
        <v>9.099599900860289E-3</v>
      </c>
      <c r="AE367" s="2">
        <f>(Table2[[#This Row],[Close Price]]/Table2[[#This Row],[Current Week Low]])-1</f>
        <v>1.2293906810035837E-2</v>
      </c>
      <c r="AF367" s="2">
        <f>(Table2[[#This Row],[Current Week High]]/Table2[[#This Row],[Close Price]])-1</f>
        <v>1.4800127465212531E-2</v>
      </c>
      <c r="AG367" s="2">
        <f>(Table2[[#This Row],[Close Price]]/Table2[[#This Row],[Current Month Low]])-1</f>
        <v>1.3020086083213922E-2</v>
      </c>
      <c r="AH367" s="2">
        <f>(Table2[[#This Row],[Current Month High]]/Table2[[#This Row],[Close Price]])-1</f>
        <v>2.6803101653507078E-2</v>
      </c>
      <c r="AI367">
        <v>4.5356371490280702</v>
      </c>
      <c r="AJ367">
        <v>41.604412133366701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0.12</v>
      </c>
      <c r="AM367" t="s">
        <v>10474</v>
      </c>
      <c r="AN367">
        <v>-1.85</v>
      </c>
      <c r="AO367" t="s">
        <v>10475</v>
      </c>
      <c r="AP367">
        <v>0.12095854668104999</v>
      </c>
      <c r="AQ367">
        <f>(Table2[[#This Row],[Sharpe Ratio]]-AVERAGE(Table2[Sharpe Ratio]))/_xlfn.STDEV.P(Table2[Sharpe Ratio])</f>
        <v>0.7495219909584836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-0.7714300677696303</v>
      </c>
      <c r="AS367">
        <f>_xlfn.RANK.AVG(Table2[[#This Row],[1Y Return vs Nifty Z-Score]],Table2[1Y Return vs Nifty Z-Score])</f>
        <v>529</v>
      </c>
      <c r="AT367">
        <f>_xlfn.RANK.AVG(Table2[[#This Row],[6M Return vs Nifty Z-Score]],Table2[6M Return vs Nifty Z-Score])</f>
        <v>407</v>
      </c>
      <c r="AU367">
        <f>_xlfn.RANK.AVG(Table2[[#This Row],[Sharpe Ratio Z-Score]],Table2[Sharpe Ratio Z-Score])</f>
        <v>165</v>
      </c>
      <c r="AV367">
        <f>(Table2[[#This Row],[Rank 1Y]]+Table2[[#This Row],[Rank 6M]]+Table2[[#This Row],[Rank Sharpe]])/3</f>
        <v>367</v>
      </c>
    </row>
    <row r="368" spans="1:48" x14ac:dyDescent="0.3">
      <c r="A368" t="s">
        <v>386</v>
      </c>
      <c r="B368" t="s">
        <v>387</v>
      </c>
      <c r="C368" t="s">
        <v>10441</v>
      </c>
      <c r="D368" t="s">
        <v>388</v>
      </c>
      <c r="E368">
        <v>63558.539911619999</v>
      </c>
      <c r="F368">
        <v>1043.1500000000001</v>
      </c>
      <c r="G368">
        <v>29.540637793933101</v>
      </c>
      <c r="H368">
        <f>(Table2[[#This Row],[1Y Return vs Nifty]]-AVERAGE(Table2[1Y Return vs Nifty]))/_xlfn.STDEV.P(Table2[1Y Return vs Nifty])</f>
        <v>-0.20663515940062804</v>
      </c>
      <c r="I368">
        <v>-4.9350002806740196</v>
      </c>
      <c r="J368">
        <f>(Table2[[#This Row],[1M Return vs Nifty]]-AVERAGE(Table2[1M Return vs Nifty]))/_xlfn.STDEV.P(Table2[1M Return vs Nifty])</f>
        <v>-0.78729668178155909</v>
      </c>
      <c r="K368">
        <v>6.6928563517618596</v>
      </c>
      <c r="L368">
        <f>(Table2[[#This Row],[6M Return vs Nifty]]-AVERAGE(Table2[6M Return vs Nifty]))/_xlfn.STDEV.P(Table2[6M Return vs Nifty])</f>
        <v>-0.12226170681702804</v>
      </c>
      <c r="M368">
        <v>0.96702969899851798</v>
      </c>
      <c r="N368">
        <f>(Table2[[#This Row],[1W Return vs Nifty]]-AVERAGE(Table2[1W Return vs Nifty]))/_xlfn.STDEV.P(Table2[1W Return vs Nifty])</f>
        <v>-0.21686840766546586</v>
      </c>
      <c r="O368">
        <v>1056.28</v>
      </c>
      <c r="P368">
        <v>1043.5545911617801</v>
      </c>
      <c r="Q368">
        <v>920.53345376312404</v>
      </c>
      <c r="R368">
        <v>45.083201667675198</v>
      </c>
      <c r="S368" s="2">
        <f>(Table2[[#This Row],[Close Price]]-Table2[[#This Row],[20D EMA]])/Table2[[#This Row],[20D EMA]]</f>
        <v>-1.2430416177528573E-2</v>
      </c>
      <c r="T368" s="2">
        <f>(Table2[[#This Row],[Close Price]]-Table2[[#This Row],[50D EMA]])/Table2[[#This Row],[50D EMA]]</f>
        <v>-3.8770483615003067E-4</v>
      </c>
      <c r="U368" s="2">
        <f>(Table2[[#This Row],[Close Price]]-Table2[[#This Row],[200D EMA]])/Table2[[#This Row],[200D EMA]]</f>
        <v>0.13320161883918702</v>
      </c>
      <c r="V368">
        <v>0.78707324182929805</v>
      </c>
      <c r="W368">
        <v>1018.55</v>
      </c>
      <c r="X368">
        <v>1039.05</v>
      </c>
      <c r="Y368">
        <v>1033.8</v>
      </c>
      <c r="Z368">
        <v>1064.7</v>
      </c>
      <c r="AA368">
        <v>1015.8</v>
      </c>
      <c r="AB368">
        <v>1070.3</v>
      </c>
      <c r="AC368" s="2">
        <f>(Table2[[#This Row],[Close Price]]/Table2[[#This Row],[Day Low]])-1</f>
        <v>2.4151980756958569E-2</v>
      </c>
      <c r="AD368" s="2">
        <f>(Table2[[#This Row],[Day High]]/Table2[[#This Row],[Close Price]])-1</f>
        <v>-3.9304031059772537E-3</v>
      </c>
      <c r="AE368" s="2">
        <f>(Table2[[#This Row],[Close Price]]/Table2[[#This Row],[Current Week Low]])-1</f>
        <v>9.0443025730315707E-3</v>
      </c>
      <c r="AF368" s="2">
        <f>(Table2[[#This Row],[Current Week High]]/Table2[[#This Row],[Close Price]])-1</f>
        <v>2.0658582178977092E-2</v>
      </c>
      <c r="AG368" s="2">
        <f>(Table2[[#This Row],[Close Price]]/Table2[[#This Row],[Current Month Low]])-1</f>
        <v>2.6924591455010916E-2</v>
      </c>
      <c r="AH368" s="2">
        <f>(Table2[[#This Row],[Current Month High]]/Table2[[#This Row],[Close Price]])-1</f>
        <v>2.602693764079933E-2</v>
      </c>
      <c r="AI368">
        <v>13.118918659828299</v>
      </c>
      <c r="AJ368">
        <v>61.5033286886515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0.02</v>
      </c>
      <c r="AM368" t="s">
        <v>10474</v>
      </c>
      <c r="AN368">
        <v>-4.82</v>
      </c>
      <c r="AO368" t="s">
        <v>10475</v>
      </c>
      <c r="AP368">
        <v>2.9764890621691999E-2</v>
      </c>
      <c r="AQ368">
        <f>(Table2[[#This Row],[Sharpe Ratio]]-AVERAGE(Table2[Sharpe Ratio]))/_xlfn.STDEV.P(Table2[Sharpe Ratio])</f>
        <v>-0.27862209860381254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-1.6116840542684936</v>
      </c>
      <c r="AS368">
        <f>_xlfn.RANK.AVG(Table2[[#This Row],[1Y Return vs Nifty Z-Score]],Table2[1Y Return vs Nifty Z-Score])</f>
        <v>343</v>
      </c>
      <c r="AT368">
        <f>_xlfn.RANK.AVG(Table2[[#This Row],[6M Return vs Nifty Z-Score]],Table2[6M Return vs Nifty Z-Score])</f>
        <v>345</v>
      </c>
      <c r="AU368">
        <f>_xlfn.RANK.AVG(Table2[[#This Row],[Sharpe Ratio Z-Score]],Table2[Sharpe Ratio Z-Score])</f>
        <v>414</v>
      </c>
      <c r="AV368">
        <f>(Table2[[#This Row],[Rank 1Y]]+Table2[[#This Row],[Rank 6M]]+Table2[[#This Row],[Rank Sharpe]])/3</f>
        <v>367.33333333333331</v>
      </c>
    </row>
    <row r="369" spans="1:48" x14ac:dyDescent="0.3">
      <c r="A369" t="s">
        <v>1276</v>
      </c>
      <c r="B369" t="s">
        <v>1277</v>
      </c>
      <c r="C369" t="s">
        <v>10440</v>
      </c>
      <c r="D369" t="s">
        <v>80</v>
      </c>
      <c r="E369">
        <v>8556.9036083070005</v>
      </c>
      <c r="F369">
        <v>211.71</v>
      </c>
      <c r="G369">
        <v>16.5537849839607</v>
      </c>
      <c r="H369">
        <f>(Table2[[#This Row],[1Y Return vs Nifty]]-AVERAGE(Table2[1Y Return vs Nifty]))/_xlfn.STDEV.P(Table2[1Y Return vs Nifty])</f>
        <v>-0.3552428825548587</v>
      </c>
      <c r="I369">
        <v>-8.44371807031043</v>
      </c>
      <c r="J369">
        <f>(Table2[[#This Row],[1M Return vs Nifty]]-AVERAGE(Table2[1M Return vs Nifty]))/_xlfn.STDEV.P(Table2[1M Return vs Nifty])</f>
        <v>-1.0837710958140492</v>
      </c>
      <c r="K369">
        <v>4.9765617277186003</v>
      </c>
      <c r="L369">
        <f>(Table2[[#This Row],[6M Return vs Nifty]]-AVERAGE(Table2[6M Return vs Nifty]))/_xlfn.STDEV.P(Table2[6M Return vs Nifty])</f>
        <v>-0.17055520731938625</v>
      </c>
      <c r="M369">
        <v>-1.12723058997829</v>
      </c>
      <c r="N369">
        <f>(Table2[[#This Row],[1W Return vs Nifty]]-AVERAGE(Table2[1W Return vs Nifty]))/_xlfn.STDEV.P(Table2[1W Return vs Nifty])</f>
        <v>-0.60082186052937725</v>
      </c>
      <c r="O369">
        <v>213.3</v>
      </c>
      <c r="P369">
        <v>215.908644312245</v>
      </c>
      <c r="Q369">
        <v>195.688618365895</v>
      </c>
      <c r="R369">
        <v>46.818288017201297</v>
      </c>
      <c r="S369" s="2">
        <f>(Table2[[#This Row],[Close Price]]-Table2[[#This Row],[20D EMA]])/Table2[[#This Row],[20D EMA]]</f>
        <v>-7.454289732770761E-3</v>
      </c>
      <c r="T369" s="2">
        <f>(Table2[[#This Row],[Close Price]]-Table2[[#This Row],[50D EMA]])/Table2[[#This Row],[50D EMA]]</f>
        <v>-1.9446392827945115E-2</v>
      </c>
      <c r="U369" s="2">
        <f>(Table2[[#This Row],[Close Price]]-Table2[[#This Row],[200D EMA]])/Table2[[#This Row],[200D EMA]]</f>
        <v>8.187181128821977E-2</v>
      </c>
      <c r="V369">
        <v>0.73695409380890697</v>
      </c>
      <c r="W369">
        <v>210.25</v>
      </c>
      <c r="X369">
        <v>213</v>
      </c>
      <c r="Y369">
        <v>210</v>
      </c>
      <c r="Z369">
        <v>214</v>
      </c>
      <c r="AA369">
        <v>209</v>
      </c>
      <c r="AB369">
        <v>214</v>
      </c>
      <c r="AC369" s="2">
        <f>(Table2[[#This Row],[Close Price]]/Table2[[#This Row],[Day Low]])-1</f>
        <v>6.9441141498216563E-3</v>
      </c>
      <c r="AD369" s="2">
        <f>(Table2[[#This Row],[Day High]]/Table2[[#This Row],[Close Price]])-1</f>
        <v>6.0932407538614175E-3</v>
      </c>
      <c r="AE369" s="2">
        <f>(Table2[[#This Row],[Close Price]]/Table2[[#This Row],[Current Week Low]])-1</f>
        <v>8.1428571428572294E-3</v>
      </c>
      <c r="AF369" s="2">
        <f>(Table2[[#This Row],[Current Week High]]/Table2[[#This Row],[Close Price]])-1</f>
        <v>1.0816683198715094E-2</v>
      </c>
      <c r="AG369" s="2">
        <f>(Table2[[#This Row],[Close Price]]/Table2[[#This Row],[Current Month Low]])-1</f>
        <v>1.2966507177033515E-2</v>
      </c>
      <c r="AH369" s="2">
        <f>(Table2[[#This Row],[Current Month High]]/Table2[[#This Row],[Close Price]])-1</f>
        <v>1.0816683198715094E-2</v>
      </c>
      <c r="AI369">
        <v>20.920126588257499</v>
      </c>
      <c r="AJ369">
        <v>51.113490364025701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-0.14000000000000001</v>
      </c>
      <c r="AM369" t="s">
        <v>10475</v>
      </c>
      <c r="AN369">
        <v>-2.0499999999999998</v>
      </c>
      <c r="AO369" t="s">
        <v>10475</v>
      </c>
      <c r="AP369">
        <v>5.8254426989517001E-2</v>
      </c>
      <c r="AQ369">
        <f>(Table2[[#This Row],[Sharpe Ratio]]-AVERAGE(Table2[Sharpe Ratio]))/_xlfn.STDEV.P(Table2[Sharpe Ratio])</f>
        <v>4.2577310397660197E-2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414</v>
      </c>
      <c r="AT369">
        <f>_xlfn.RANK.AVG(Table2[[#This Row],[6M Return vs Nifty Z-Score]],Table2[6M Return vs Nifty Z-Score])</f>
        <v>363</v>
      </c>
      <c r="AU369">
        <f>_xlfn.RANK.AVG(Table2[[#This Row],[Sharpe Ratio Z-Score]],Table2[Sharpe Ratio Z-Score])</f>
        <v>326</v>
      </c>
      <c r="AV369">
        <f>(Table2[[#This Row],[Rank 1Y]]+Table2[[#This Row],[Rank 6M]]+Table2[[#This Row],[Rank Sharpe]])/3</f>
        <v>367.66666666666669</v>
      </c>
    </row>
    <row r="370" spans="1:48" x14ac:dyDescent="0.3">
      <c r="A370" t="s">
        <v>627</v>
      </c>
      <c r="B370" t="s">
        <v>628</v>
      </c>
      <c r="C370" t="s">
        <v>629</v>
      </c>
      <c r="D370" t="s">
        <v>629</v>
      </c>
      <c r="E370">
        <v>29932.651979999999</v>
      </c>
      <c r="F370">
        <v>875.7</v>
      </c>
      <c r="G370">
        <v>12.5543451707681</v>
      </c>
      <c r="H370">
        <f>(Table2[[#This Row],[1Y Return vs Nifty]]-AVERAGE(Table2[1Y Return vs Nifty]))/_xlfn.STDEV.P(Table2[1Y Return vs Nifty])</f>
        <v>-0.40100821563652295</v>
      </c>
      <c r="I370">
        <v>0.61718057419836903</v>
      </c>
      <c r="J370">
        <f>(Table2[[#This Row],[1M Return vs Nifty]]-AVERAGE(Table2[1M Return vs Nifty]))/_xlfn.STDEV.P(Table2[1M Return vs Nifty])</f>
        <v>-0.31815676679247823</v>
      </c>
      <c r="K370">
        <v>-0.360312297452761</v>
      </c>
      <c r="L370">
        <f>(Table2[[#This Row],[6M Return vs Nifty]]-AVERAGE(Table2[6M Return vs Nifty]))/_xlfn.STDEV.P(Table2[6M Return vs Nifty])</f>
        <v>-0.32072541982547603</v>
      </c>
      <c r="M370">
        <v>-1.13156643701983</v>
      </c>
      <c r="N370">
        <f>(Table2[[#This Row],[1W Return vs Nifty]]-AVERAGE(Table2[1W Return vs Nifty]))/_xlfn.STDEV.P(Table2[1W Return vs Nifty])</f>
        <v>-0.60161677769008148</v>
      </c>
      <c r="O370">
        <v>874.47</v>
      </c>
      <c r="P370">
        <v>850.35607850654299</v>
      </c>
      <c r="Q370">
        <v>792.76602221392295</v>
      </c>
      <c r="R370">
        <v>46.347114193324302</v>
      </c>
      <c r="S370" s="2">
        <f>(Table2[[#This Row],[Close Price]]-Table2[[#This Row],[20D EMA]])/Table2[[#This Row],[20D EMA]]</f>
        <v>1.4065662629936053E-3</v>
      </c>
      <c r="T370" s="2">
        <f>(Table2[[#This Row],[Close Price]]-Table2[[#This Row],[50D EMA]])/Table2[[#This Row],[50D EMA]]</f>
        <v>2.9803892903273996E-2</v>
      </c>
      <c r="U370" s="2">
        <f>(Table2[[#This Row],[Close Price]]-Table2[[#This Row],[200D EMA]])/Table2[[#This Row],[200D EMA]]</f>
        <v>0.10461343632572824</v>
      </c>
      <c r="V370">
        <v>1.01829245355612</v>
      </c>
      <c r="W370">
        <v>874.3</v>
      </c>
      <c r="X370">
        <v>886.9</v>
      </c>
      <c r="Y370">
        <v>861.2</v>
      </c>
      <c r="Z370">
        <v>891.5</v>
      </c>
      <c r="AA370">
        <v>861.2</v>
      </c>
      <c r="AB370">
        <v>934</v>
      </c>
      <c r="AC370" s="2">
        <f>(Table2[[#This Row],[Close Price]]/Table2[[#This Row],[Day Low]])-1</f>
        <v>1.6012810248200449E-3</v>
      </c>
      <c r="AD370" s="2">
        <f>(Table2[[#This Row],[Day High]]/Table2[[#This Row],[Close Price]])-1</f>
        <v>1.2789768185451633E-2</v>
      </c>
      <c r="AE370" s="2">
        <f>(Table2[[#This Row],[Close Price]]/Table2[[#This Row],[Current Week Low]])-1</f>
        <v>1.6836971667440803E-2</v>
      </c>
      <c r="AF370" s="2">
        <f>(Table2[[#This Row],[Current Week High]]/Table2[[#This Row],[Close Price]])-1</f>
        <v>1.8042708690190645E-2</v>
      </c>
      <c r="AG370" s="2">
        <f>(Table2[[#This Row],[Close Price]]/Table2[[#This Row],[Current Month Low]])-1</f>
        <v>1.6836971667440803E-2</v>
      </c>
      <c r="AH370" s="2">
        <f>(Table2[[#This Row],[Current Month High]]/Table2[[#This Row],[Close Price]])-1</f>
        <v>6.6575311179627672E-2</v>
      </c>
      <c r="AI370">
        <v>6.6575311179627601</v>
      </c>
      <c r="AJ370">
        <v>42.390243902439003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-0.06</v>
      </c>
      <c r="AM370" t="s">
        <v>10475</v>
      </c>
      <c r="AN370">
        <v>-1.69</v>
      </c>
      <c r="AO370" t="s">
        <v>10475</v>
      </c>
      <c r="AP370">
        <v>8.4115084178326999E-2</v>
      </c>
      <c r="AQ370">
        <f>(Table2[[#This Row],[Sharpe Ratio]]-AVERAGE(Table2[Sharpe Ratio]))/_xlfn.STDEV.P(Table2[Sharpe Ratio])</f>
        <v>0.33413796263826395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-1.3073692173062947</v>
      </c>
      <c r="AS370">
        <f>_xlfn.RANK.AVG(Table2[[#This Row],[1Y Return vs Nifty Z-Score]],Table2[1Y Return vs Nifty Z-Score])</f>
        <v>436</v>
      </c>
      <c r="AT370">
        <f>_xlfn.RANK.AVG(Table2[[#This Row],[6M Return vs Nifty Z-Score]],Table2[6M Return vs Nifty Z-Score])</f>
        <v>430</v>
      </c>
      <c r="AU370">
        <f>_xlfn.RANK.AVG(Table2[[#This Row],[Sharpe Ratio Z-Score]],Table2[Sharpe Ratio Z-Score])</f>
        <v>238</v>
      </c>
      <c r="AV370">
        <f>(Table2[[#This Row],[Rank 1Y]]+Table2[[#This Row],[Rank 6M]]+Table2[[#This Row],[Rank Sharpe]])/3</f>
        <v>368</v>
      </c>
    </row>
    <row r="371" spans="1:48" x14ac:dyDescent="0.3">
      <c r="A371" t="s">
        <v>1938</v>
      </c>
      <c r="B371" t="s">
        <v>1939</v>
      </c>
      <c r="C371" t="s">
        <v>10437</v>
      </c>
      <c r="D371" t="s">
        <v>65</v>
      </c>
      <c r="E371">
        <v>3332.3903340000002</v>
      </c>
      <c r="F371">
        <v>414.05</v>
      </c>
      <c r="G371">
        <v>46.310060502488803</v>
      </c>
      <c r="H371">
        <f>(Table2[[#This Row],[1Y Return vs Nifty]]-AVERAGE(Table2[1Y Return vs Nifty]))/_xlfn.STDEV.P(Table2[1Y Return vs Nifty])</f>
        <v>-1.47437316779933E-2</v>
      </c>
      <c r="I371">
        <v>7.71222477231347</v>
      </c>
      <c r="J371">
        <f>(Table2[[#This Row],[1M Return vs Nifty]]-AVERAGE(Table2[1M Return vs Nifty]))/_xlfn.STDEV.P(Table2[1M Return vs Nifty])</f>
        <v>0.28134971884846793</v>
      </c>
      <c r="K371">
        <v>22.100711197880301</v>
      </c>
      <c r="L371">
        <f>(Table2[[#This Row],[6M Return vs Nifty]]-AVERAGE(Table2[6M Return vs Nifty]))/_xlfn.STDEV.P(Table2[6M Return vs Nifty])</f>
        <v>0.31128812508673287</v>
      </c>
      <c r="M371">
        <v>3.79051749323208</v>
      </c>
      <c r="N371">
        <f>(Table2[[#This Row],[1W Return vs Nifty]]-AVERAGE(Table2[1W Return vs Nifty]))/_xlfn.STDEV.P(Table2[1W Return vs Nifty])</f>
        <v>0.30077875081870603</v>
      </c>
      <c r="O371">
        <v>394.37</v>
      </c>
      <c r="P371">
        <v>382.42411994596</v>
      </c>
      <c r="Q371">
        <v>338.445333069252</v>
      </c>
      <c r="R371">
        <v>71.279608815682295</v>
      </c>
      <c r="S371" s="2">
        <f>(Table2[[#This Row],[Close Price]]-Table2[[#This Row],[20D EMA]])/Table2[[#This Row],[20D EMA]]</f>
        <v>4.9902375941374866E-2</v>
      </c>
      <c r="T371" s="2">
        <f>(Table2[[#This Row],[Close Price]]-Table2[[#This Row],[50D EMA]])/Table2[[#This Row],[50D EMA]]</f>
        <v>8.2698445010500471E-2</v>
      </c>
      <c r="U371" s="2">
        <f>(Table2[[#This Row],[Close Price]]-Table2[[#This Row],[200D EMA]])/Table2[[#This Row],[200D EMA]]</f>
        <v>0.223388120749409</v>
      </c>
      <c r="V371">
        <v>0.65423044144009002</v>
      </c>
      <c r="W371">
        <v>406.8</v>
      </c>
      <c r="X371">
        <v>419.5</v>
      </c>
      <c r="Y371">
        <v>405.5</v>
      </c>
      <c r="Z371">
        <v>419.5</v>
      </c>
      <c r="AA371">
        <v>388</v>
      </c>
      <c r="AB371">
        <v>420</v>
      </c>
      <c r="AC371" s="2">
        <f>(Table2[[#This Row],[Close Price]]/Table2[[#This Row],[Day Low]])-1</f>
        <v>1.7822025565388477E-2</v>
      </c>
      <c r="AD371" s="2">
        <f>(Table2[[#This Row],[Day High]]/Table2[[#This Row],[Close Price]])-1</f>
        <v>1.3162661514309892E-2</v>
      </c>
      <c r="AE371" s="2">
        <f>(Table2[[#This Row],[Close Price]]/Table2[[#This Row],[Current Week Low]])-1</f>
        <v>2.1085080147965396E-2</v>
      </c>
      <c r="AF371" s="2">
        <f>(Table2[[#This Row],[Current Week High]]/Table2[[#This Row],[Close Price]])-1</f>
        <v>1.3162661514309892E-2</v>
      </c>
      <c r="AG371" s="2">
        <f>(Table2[[#This Row],[Close Price]]/Table2[[#This Row],[Current Month Low]])-1</f>
        <v>6.7139175257731942E-2</v>
      </c>
      <c r="AH371" s="2">
        <f>(Table2[[#This Row],[Current Month High]]/Table2[[#This Row],[Close Price]])-1</f>
        <v>1.4370245139475823E-2</v>
      </c>
      <c r="AI371">
        <v>2.4030914140804098</v>
      </c>
      <c r="AJ371">
        <v>77.475353621945999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0.03</v>
      </c>
      <c r="AM371" t="s">
        <v>10474</v>
      </c>
      <c r="AN371">
        <v>4.7</v>
      </c>
      <c r="AO371" t="s">
        <v>10474</v>
      </c>
      <c r="AP371">
        <v>-4.2720920957830998E-2</v>
      </c>
      <c r="AQ371">
        <f>(Table2[[#This Row],[Sharpe Ratio]]-AVERAGE(Table2[Sharpe Ratio]))/_xlfn.STDEV.P(Table2[Sharpe Ratio])</f>
        <v>-1.0958484493502274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-0.21717558627431383</v>
      </c>
      <c r="AS371">
        <f>_xlfn.RANK.AVG(Table2[[#This Row],[1Y Return vs Nifty Z-Score]],Table2[1Y Return vs Nifty Z-Score])</f>
        <v>275</v>
      </c>
      <c r="AT371">
        <f>_xlfn.RANK.AVG(Table2[[#This Row],[6M Return vs Nifty Z-Score]],Table2[6M Return vs Nifty Z-Score])</f>
        <v>206</v>
      </c>
      <c r="AU371">
        <f>_xlfn.RANK.AVG(Table2[[#This Row],[Sharpe Ratio Z-Score]],Table2[Sharpe Ratio Z-Score])</f>
        <v>623</v>
      </c>
      <c r="AV371">
        <f>(Table2[[#This Row],[Rank 1Y]]+Table2[[#This Row],[Rank 6M]]+Table2[[#This Row],[Rank Sharpe]])/3</f>
        <v>368</v>
      </c>
    </row>
    <row r="372" spans="1:48" x14ac:dyDescent="0.3">
      <c r="A372" t="s">
        <v>1342</v>
      </c>
      <c r="B372" t="s">
        <v>1343</v>
      </c>
      <c r="C372" t="s">
        <v>10443</v>
      </c>
      <c r="D372" t="s">
        <v>1344</v>
      </c>
      <c r="E372">
        <v>8042.2467297599997</v>
      </c>
      <c r="F372">
        <v>301.64999999999998</v>
      </c>
      <c r="G372">
        <v>42.230211621531602</v>
      </c>
      <c r="H372">
        <f>(Table2[[#This Row],[1Y Return vs Nifty]]-AVERAGE(Table2[1Y Return vs Nifty]))/_xlfn.STDEV.P(Table2[1Y Return vs Nifty])</f>
        <v>-6.1429180561099105E-2</v>
      </c>
      <c r="I372">
        <v>-9.9000405750928806</v>
      </c>
      <c r="J372">
        <f>(Table2[[#This Row],[1M Return vs Nifty]]-AVERAGE(Table2[1M Return vs Nifty]))/_xlfn.STDEV.P(Table2[1M Return vs Nifty])</f>
        <v>-1.2068252674898075</v>
      </c>
      <c r="K372">
        <v>-11.2421218259251</v>
      </c>
      <c r="L372">
        <f>(Table2[[#This Row],[6M Return vs Nifty]]-AVERAGE(Table2[6M Return vs Nifty]))/_xlfn.STDEV.P(Table2[6M Return vs Nifty])</f>
        <v>-0.62692032748755333</v>
      </c>
      <c r="M372">
        <v>-5.2630719143390596</v>
      </c>
      <c r="N372">
        <f>(Table2[[#This Row],[1W Return vs Nifty]]-AVERAGE(Table2[1W Return vs Nifty]))/_xlfn.STDEV.P(Table2[1W Return vs Nifty])</f>
        <v>-1.3590707588845117</v>
      </c>
      <c r="O372">
        <v>312.76</v>
      </c>
      <c r="P372">
        <v>308.19228288431299</v>
      </c>
      <c r="Q372">
        <v>287.94411661537202</v>
      </c>
      <c r="R372">
        <v>31.191856583598</v>
      </c>
      <c r="S372" s="2">
        <f>(Table2[[#This Row],[Close Price]]-Table2[[#This Row],[20D EMA]])/Table2[[#This Row],[20D EMA]]</f>
        <v>-3.5522445325489239E-2</v>
      </c>
      <c r="T372" s="2">
        <f>(Table2[[#This Row],[Close Price]]-Table2[[#This Row],[50D EMA]])/Table2[[#This Row],[50D EMA]]</f>
        <v>-2.1227925706266974E-2</v>
      </c>
      <c r="U372" s="2">
        <f>(Table2[[#This Row],[Close Price]]-Table2[[#This Row],[200D EMA]])/Table2[[#This Row],[200D EMA]]</f>
        <v>4.7599108972022866E-2</v>
      </c>
      <c r="V372">
        <v>2.2548445141314302</v>
      </c>
      <c r="W372">
        <v>302</v>
      </c>
      <c r="X372">
        <v>311.55</v>
      </c>
      <c r="Y372">
        <v>295.14999999999998</v>
      </c>
      <c r="Z372">
        <v>319.5</v>
      </c>
      <c r="AA372">
        <v>295.14999999999998</v>
      </c>
      <c r="AB372">
        <v>339.45</v>
      </c>
      <c r="AC372" s="2">
        <f>(Table2[[#This Row],[Close Price]]/Table2[[#This Row],[Day Low]])-1</f>
        <v>-1.1589403973510937E-3</v>
      </c>
      <c r="AD372" s="2">
        <f>(Table2[[#This Row],[Day High]]/Table2[[#This Row],[Close Price]])-1</f>
        <v>3.2819492789657012E-2</v>
      </c>
      <c r="AE372" s="2">
        <f>(Table2[[#This Row],[Close Price]]/Table2[[#This Row],[Current Week Low]])-1</f>
        <v>2.2022700321870259E-2</v>
      </c>
      <c r="AF372" s="2">
        <f>(Table2[[#This Row],[Current Week High]]/Table2[[#This Row],[Close Price]])-1</f>
        <v>5.917454002983602E-2</v>
      </c>
      <c r="AG372" s="2">
        <f>(Table2[[#This Row],[Close Price]]/Table2[[#This Row],[Current Month Low]])-1</f>
        <v>2.2022700321870259E-2</v>
      </c>
      <c r="AH372" s="2">
        <f>(Table2[[#This Row],[Current Month High]]/Table2[[#This Row],[Close Price]])-1</f>
        <v>0.12531079065141726</v>
      </c>
      <c r="AI372">
        <v>20.984584783689701</v>
      </c>
      <c r="AJ372">
        <v>97.092453446586006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-0.06</v>
      </c>
      <c r="AM372" t="s">
        <v>10475</v>
      </c>
      <c r="AN372">
        <v>-4.4800000000000004</v>
      </c>
      <c r="AO372" t="s">
        <v>10475</v>
      </c>
      <c r="AP372">
        <v>6.9404985027523E-2</v>
      </c>
      <c r="AQ372">
        <f>(Table2[[#This Row],[Sharpe Ratio]]-AVERAGE(Table2[Sharpe Ratio]))/_xlfn.STDEV.P(Table2[Sharpe Ratio])</f>
        <v>0.16829198000839551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-3.085953554414576</v>
      </c>
      <c r="AS372">
        <f>_xlfn.RANK.AVG(Table2[[#This Row],[1Y Return vs Nifty Z-Score]],Table2[1Y Return vs Nifty Z-Score])</f>
        <v>292</v>
      </c>
      <c r="AT372">
        <f>_xlfn.RANK.AVG(Table2[[#This Row],[6M Return vs Nifty Z-Score]],Table2[6M Return vs Nifty Z-Score])</f>
        <v>532</v>
      </c>
      <c r="AU372">
        <f>_xlfn.RANK.AVG(Table2[[#This Row],[Sharpe Ratio Z-Score]],Table2[Sharpe Ratio Z-Score])</f>
        <v>281</v>
      </c>
      <c r="AV372">
        <f>(Table2[[#This Row],[Rank 1Y]]+Table2[[#This Row],[Rank 6M]]+Table2[[#This Row],[Rank Sharpe]])/3</f>
        <v>368.33333333333331</v>
      </c>
    </row>
    <row r="373" spans="1:48" x14ac:dyDescent="0.3">
      <c r="A373" t="s">
        <v>1875</v>
      </c>
      <c r="B373" t="s">
        <v>1876</v>
      </c>
      <c r="C373" t="s">
        <v>10437</v>
      </c>
      <c r="D373" t="s">
        <v>65</v>
      </c>
      <c r="E373">
        <v>3630.5471047299998</v>
      </c>
      <c r="F373">
        <v>362.05</v>
      </c>
      <c r="G373">
        <v>29.326214568111901</v>
      </c>
      <c r="H373">
        <f>(Table2[[#This Row],[1Y Return vs Nifty]]-AVERAGE(Table2[1Y Return vs Nifty]))/_xlfn.STDEV.P(Table2[1Y Return vs Nifty])</f>
        <v>-0.20908879061112465</v>
      </c>
      <c r="I373">
        <v>10.1533701651102</v>
      </c>
      <c r="J373">
        <f>(Table2[[#This Row],[1M Return vs Nifty]]-AVERAGE(Table2[1M Return vs Nifty]))/_xlfn.STDEV.P(Table2[1M Return vs Nifty])</f>
        <v>0.48761798927910877</v>
      </c>
      <c r="K373">
        <v>-2.44831080700961</v>
      </c>
      <c r="L373">
        <f>(Table2[[#This Row],[6M Return vs Nifty]]-AVERAGE(Table2[6M Return vs Nifty]))/_xlfn.STDEV.P(Table2[6M Return vs Nifty])</f>
        <v>-0.37947801140130638</v>
      </c>
      <c r="M373">
        <v>4.0906628957197704</v>
      </c>
      <c r="N373">
        <f>(Table2[[#This Row],[1W Return vs Nifty]]-AVERAGE(Table2[1W Return vs Nifty]))/_xlfn.STDEV.P(Table2[1W Return vs Nifty])</f>
        <v>0.355806229615375</v>
      </c>
      <c r="O373">
        <v>354.1</v>
      </c>
      <c r="P373">
        <v>341.02747729016397</v>
      </c>
      <c r="Q373">
        <v>311.81744554382101</v>
      </c>
      <c r="R373">
        <v>57.131601428269299</v>
      </c>
      <c r="S373" s="2">
        <f>(Table2[[#This Row],[Close Price]]-Table2[[#This Row],[20D EMA]])/Table2[[#This Row],[20D EMA]]</f>
        <v>2.2451284947754838E-2</v>
      </c>
      <c r="T373" s="2">
        <f>(Table2[[#This Row],[Close Price]]-Table2[[#This Row],[50D EMA]])/Table2[[#This Row],[50D EMA]]</f>
        <v>6.1644659476951705E-2</v>
      </c>
      <c r="U373" s="2">
        <f>(Table2[[#This Row],[Close Price]]-Table2[[#This Row],[200D EMA]])/Table2[[#This Row],[200D EMA]]</f>
        <v>0.16109603607511952</v>
      </c>
      <c r="V373">
        <v>0.60955290382094396</v>
      </c>
      <c r="W373">
        <v>358.45</v>
      </c>
      <c r="X373">
        <v>366.6</v>
      </c>
      <c r="Y373">
        <v>353.9</v>
      </c>
      <c r="Z373">
        <v>367.25</v>
      </c>
      <c r="AA373">
        <v>347</v>
      </c>
      <c r="AB373">
        <v>379.05</v>
      </c>
      <c r="AC373" s="2">
        <f>(Table2[[#This Row],[Close Price]]/Table2[[#This Row],[Day Low]])-1</f>
        <v>1.0043241735248953E-2</v>
      </c>
      <c r="AD373" s="2">
        <f>(Table2[[#This Row],[Day High]]/Table2[[#This Row],[Close Price]])-1</f>
        <v>1.256732495511681E-2</v>
      </c>
      <c r="AE373" s="2">
        <f>(Table2[[#This Row],[Close Price]]/Table2[[#This Row],[Current Week Low]])-1</f>
        <v>2.3029104266742095E-2</v>
      </c>
      <c r="AF373" s="2">
        <f>(Table2[[#This Row],[Current Week High]]/Table2[[#This Row],[Close Price]])-1</f>
        <v>1.4362657091561815E-2</v>
      </c>
      <c r="AG373" s="2">
        <f>(Table2[[#This Row],[Close Price]]/Table2[[#This Row],[Current Month Low]])-1</f>
        <v>4.3371757925072085E-2</v>
      </c>
      <c r="AH373" s="2">
        <f>(Table2[[#This Row],[Current Month High]]/Table2[[#This Row],[Close Price]])-1</f>
        <v>4.6954840491644889E-2</v>
      </c>
      <c r="AI373">
        <v>6.8775031073056097</v>
      </c>
      <c r="AJ373">
        <v>71.587677725118496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0.08</v>
      </c>
      <c r="AM373" t="s">
        <v>10474</v>
      </c>
      <c r="AN373">
        <v>-0.45</v>
      </c>
      <c r="AO373" t="s">
        <v>10475</v>
      </c>
      <c r="AP373">
        <v>5.9807999730576003E-2</v>
      </c>
      <c r="AQ373">
        <f>(Table2[[#This Row],[Sharpe Ratio]]-AVERAGE(Table2[Sharpe Ratio]))/_xlfn.STDEV.P(Table2[Sharpe Ratio])</f>
        <v>6.0092746234394583E-2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0.31495016311644736</v>
      </c>
      <c r="AS373">
        <f>_xlfn.RANK.AVG(Table2[[#This Row],[1Y Return vs Nifty Z-Score]],Table2[1Y Return vs Nifty Z-Score])</f>
        <v>344</v>
      </c>
      <c r="AT373">
        <f>_xlfn.RANK.AVG(Table2[[#This Row],[6M Return vs Nifty Z-Score]],Table2[6M Return vs Nifty Z-Score])</f>
        <v>445</v>
      </c>
      <c r="AU373">
        <f>_xlfn.RANK.AVG(Table2[[#This Row],[Sharpe Ratio Z-Score]],Table2[Sharpe Ratio Z-Score])</f>
        <v>317</v>
      </c>
      <c r="AV373">
        <f>(Table2[[#This Row],[Rank 1Y]]+Table2[[#This Row],[Rank 6M]]+Table2[[#This Row],[Rank Sharpe]])/3</f>
        <v>368.66666666666669</v>
      </c>
    </row>
    <row r="374" spans="1:48" x14ac:dyDescent="0.3">
      <c r="A374" t="s">
        <v>133</v>
      </c>
      <c r="B374" t="s">
        <v>134</v>
      </c>
      <c r="C374" t="s">
        <v>10439</v>
      </c>
      <c r="D374" t="s">
        <v>130</v>
      </c>
      <c r="E374">
        <v>215066.281388348</v>
      </c>
      <c r="F374">
        <v>172.28</v>
      </c>
      <c r="G374">
        <v>23.732127096565002</v>
      </c>
      <c r="H374">
        <f>(Table2[[#This Row],[1Y Return vs Nifty]]-AVERAGE(Table2[1Y Return vs Nifty]))/_xlfn.STDEV.P(Table2[1Y Return vs Nifty])</f>
        <v>-0.2731015744962112</v>
      </c>
      <c r="I374">
        <v>-7.4405031559420101</v>
      </c>
      <c r="J374">
        <f>(Table2[[#This Row],[1M Return vs Nifty]]-AVERAGE(Table2[1M Return vs Nifty]))/_xlfn.STDEV.P(Table2[1M Return vs Nifty])</f>
        <v>-0.99900293498773984</v>
      </c>
      <c r="K374">
        <v>17.4158627130318</v>
      </c>
      <c r="L374">
        <f>(Table2[[#This Row],[6M Return vs Nifty]]-AVERAGE(Table2[6M Return vs Nifty]))/_xlfn.STDEV.P(Table2[6M Return vs Nifty])</f>
        <v>0.1794647600962237</v>
      </c>
      <c r="M374">
        <v>-0.52874326926158999</v>
      </c>
      <c r="N374">
        <f>(Table2[[#This Row],[1W Return vs Nifty]]-AVERAGE(Table2[1W Return vs Nifty]))/_xlfn.STDEV.P(Table2[1W Return vs Nifty])</f>
        <v>-0.49109754665399113</v>
      </c>
      <c r="O374">
        <v>175.33</v>
      </c>
      <c r="P374">
        <v>171.517071005074</v>
      </c>
      <c r="Q374">
        <v>150.58246931218201</v>
      </c>
      <c r="R374">
        <v>35.225543047050301</v>
      </c>
      <c r="S374" s="2">
        <f>(Table2[[#This Row],[Close Price]]-Table2[[#This Row],[20D EMA]])/Table2[[#This Row],[20D EMA]]</f>
        <v>-1.7395767980379919E-2</v>
      </c>
      <c r="T374" s="2">
        <f>(Table2[[#This Row],[Close Price]]-Table2[[#This Row],[50D EMA]])/Table2[[#This Row],[50D EMA]]</f>
        <v>4.4481228046590769E-3</v>
      </c>
      <c r="U374" s="2">
        <f>(Table2[[#This Row],[Close Price]]-Table2[[#This Row],[200D EMA]])/Table2[[#This Row],[200D EMA]]</f>
        <v>0.14409068191620281</v>
      </c>
      <c r="V374">
        <v>0.74076898500598198</v>
      </c>
      <c r="W374">
        <v>171.9</v>
      </c>
      <c r="X374">
        <v>173.7</v>
      </c>
      <c r="Y374">
        <v>172.09</v>
      </c>
      <c r="Z374">
        <v>175.47</v>
      </c>
      <c r="AA374">
        <v>172.09</v>
      </c>
      <c r="AB374">
        <v>178.19</v>
      </c>
      <c r="AC374" s="2">
        <f>(Table2[[#This Row],[Close Price]]/Table2[[#This Row],[Day Low]])-1</f>
        <v>2.2105875509017547E-3</v>
      </c>
      <c r="AD374" s="2">
        <f>(Table2[[#This Row],[Day High]]/Table2[[#This Row],[Close Price]])-1</f>
        <v>8.2423960993729395E-3</v>
      </c>
      <c r="AE374" s="2">
        <f>(Table2[[#This Row],[Close Price]]/Table2[[#This Row],[Current Week Low]])-1</f>
        <v>1.1040734499390137E-3</v>
      </c>
      <c r="AF374" s="2">
        <f>(Table2[[#This Row],[Current Week High]]/Table2[[#This Row],[Close Price]])-1</f>
        <v>1.8516368702112818E-2</v>
      </c>
      <c r="AG374" s="2">
        <f>(Table2[[#This Row],[Close Price]]/Table2[[#This Row],[Current Month Low]])-1</f>
        <v>1.1040734499390137E-3</v>
      </c>
      <c r="AH374" s="2">
        <f>(Table2[[#This Row],[Current Month High]]/Table2[[#This Row],[Close Price]])-1</f>
        <v>3.4304620385419149E-2</v>
      </c>
      <c r="AI374">
        <v>7.1511492918504702</v>
      </c>
      <c r="AJ374">
        <v>54.303627407075602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-0.04</v>
      </c>
      <c r="AM374" t="s">
        <v>10475</v>
      </c>
      <c r="AN374">
        <v>-5.49</v>
      </c>
      <c r="AO374" t="s">
        <v>10475</v>
      </c>
      <c r="AP374">
        <v>4.6147541894149997E-3</v>
      </c>
      <c r="AQ374">
        <f>(Table2[[#This Row],[Sharpe Ratio]]-AVERAGE(Table2[Sharpe Ratio]))/_xlfn.STDEV.P(Table2[Sharpe Ratio])</f>
        <v>-0.5621721309404919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-2.1459094269822105</v>
      </c>
      <c r="AS374">
        <f>_xlfn.RANK.AVG(Table2[[#This Row],[1Y Return vs Nifty Z-Score]],Table2[1Y Return vs Nifty Z-Score])</f>
        <v>373</v>
      </c>
      <c r="AT374">
        <f>_xlfn.RANK.AVG(Table2[[#This Row],[6M Return vs Nifty Z-Score]],Table2[6M Return vs Nifty Z-Score])</f>
        <v>246</v>
      </c>
      <c r="AU374">
        <f>_xlfn.RANK.AVG(Table2[[#This Row],[Sharpe Ratio Z-Score]],Table2[Sharpe Ratio Z-Score])</f>
        <v>488</v>
      </c>
      <c r="AV374">
        <f>(Table2[[#This Row],[Rank 1Y]]+Table2[[#This Row],[Rank 6M]]+Table2[[#This Row],[Rank Sharpe]])/3</f>
        <v>369</v>
      </c>
    </row>
    <row r="375" spans="1:48" x14ac:dyDescent="0.3">
      <c r="A375" t="s">
        <v>813</v>
      </c>
      <c r="B375" t="s">
        <v>814</v>
      </c>
      <c r="C375" t="s">
        <v>10430</v>
      </c>
      <c r="D375" t="s">
        <v>21</v>
      </c>
      <c r="E375">
        <v>19536.569703775</v>
      </c>
      <c r="F375">
        <v>707.75</v>
      </c>
      <c r="G375">
        <v>78.764705161641501</v>
      </c>
      <c r="H375">
        <f>(Table2[[#This Row],[1Y Return vs Nifty]]-AVERAGE(Table2[1Y Return vs Nifty]))/_xlfn.STDEV.P(Table2[1Y Return vs Nifty])</f>
        <v>0.35663268408247339</v>
      </c>
      <c r="I375">
        <v>7.2526359179600597E-2</v>
      </c>
      <c r="J375">
        <f>(Table2[[#This Row],[1M Return vs Nifty]]-AVERAGE(Table2[1M Return vs Nifty]))/_xlfn.STDEV.P(Table2[1M Return vs Nifty])</f>
        <v>-0.36417814808594162</v>
      </c>
      <c r="K375">
        <v>-13.458292040188001</v>
      </c>
      <c r="L375">
        <f>(Table2[[#This Row],[6M Return vs Nifty]]-AVERAGE(Table2[6M Return vs Nifty]))/_xlfn.STDEV.P(Table2[6M Return vs Nifty])</f>
        <v>-0.68927944453919476</v>
      </c>
      <c r="M375">
        <v>2.2174251561980598</v>
      </c>
      <c r="N375">
        <f>(Table2[[#This Row],[1W Return vs Nifty]]-AVERAGE(Table2[1W Return vs Nifty]))/_xlfn.STDEV.P(Table2[1W Return vs Nifty])</f>
        <v>1.2374182553189587E-2</v>
      </c>
      <c r="O375">
        <v>690.08</v>
      </c>
      <c r="P375">
        <v>677.73789594743005</v>
      </c>
      <c r="Q375">
        <v>644.89174120258599</v>
      </c>
      <c r="R375">
        <v>60.030265174735398</v>
      </c>
      <c r="S375" s="2">
        <f>(Table2[[#This Row],[Close Price]]-Table2[[#This Row],[20D EMA]])/Table2[[#This Row],[20D EMA]]</f>
        <v>2.5605726872246635E-2</v>
      </c>
      <c r="T375" s="2">
        <f>(Table2[[#This Row],[Close Price]]-Table2[[#This Row],[50D EMA]])/Table2[[#This Row],[50D EMA]]</f>
        <v>4.4282759208285283E-2</v>
      </c>
      <c r="U375" s="2">
        <f>(Table2[[#This Row],[Close Price]]-Table2[[#This Row],[200D EMA]])/Table2[[#This Row],[200D EMA]]</f>
        <v>9.747102464081292E-2</v>
      </c>
      <c r="V375">
        <v>1.0694419921157601</v>
      </c>
      <c r="W375">
        <v>701</v>
      </c>
      <c r="X375">
        <v>713.5</v>
      </c>
      <c r="Y375">
        <v>702</v>
      </c>
      <c r="Z375">
        <v>724</v>
      </c>
      <c r="AA375">
        <v>691.1</v>
      </c>
      <c r="AB375">
        <v>725.55</v>
      </c>
      <c r="AC375" s="2">
        <f>(Table2[[#This Row],[Close Price]]/Table2[[#This Row],[Day Low]])-1</f>
        <v>9.6291012838802814E-3</v>
      </c>
      <c r="AD375" s="2">
        <f>(Table2[[#This Row],[Day High]]/Table2[[#This Row],[Close Price]])-1</f>
        <v>8.1243376898623154E-3</v>
      </c>
      <c r="AE375" s="2">
        <f>(Table2[[#This Row],[Close Price]]/Table2[[#This Row],[Current Week Low]])-1</f>
        <v>8.1908831908832358E-3</v>
      </c>
      <c r="AF375" s="2">
        <f>(Table2[[#This Row],[Current Week High]]/Table2[[#This Row],[Close Price]])-1</f>
        <v>2.2960084775697664E-2</v>
      </c>
      <c r="AG375" s="2">
        <f>(Table2[[#This Row],[Close Price]]/Table2[[#This Row],[Current Month Low]])-1</f>
        <v>2.4092027203009625E-2</v>
      </c>
      <c r="AH375" s="2">
        <f>(Table2[[#This Row],[Current Month High]]/Table2[[#This Row],[Close Price]])-1</f>
        <v>2.5150123631225707E-2</v>
      </c>
      <c r="AI375">
        <v>21.773225008830799</v>
      </c>
      <c r="AJ375">
        <v>105.98079161816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</v>
      </c>
      <c r="AM375" t="s">
        <v>10475</v>
      </c>
      <c r="AN375">
        <v>2.88</v>
      </c>
      <c r="AO375" t="s">
        <v>10474</v>
      </c>
      <c r="AP375">
        <v>4.1879999621808002E-2</v>
      </c>
      <c r="AQ375">
        <f>(Table2[[#This Row],[Sharpe Ratio]]-AVERAGE(Table2[Sharpe Ratio]))/_xlfn.STDEV.P(Table2[Sharpe Ratio])</f>
        <v>-0.14203279786600048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-0.82648352385547397</v>
      </c>
      <c r="AS375">
        <f>_xlfn.RANK.AVG(Table2[[#This Row],[1Y Return vs Nifty Z-Score]],Table2[1Y Return vs Nifty Z-Score])</f>
        <v>171</v>
      </c>
      <c r="AT375">
        <f>_xlfn.RANK.AVG(Table2[[#This Row],[6M Return vs Nifty Z-Score]],Table2[6M Return vs Nifty Z-Score])</f>
        <v>557</v>
      </c>
      <c r="AU375">
        <f>_xlfn.RANK.AVG(Table2[[#This Row],[Sharpe Ratio Z-Score]],Table2[Sharpe Ratio Z-Score])</f>
        <v>380</v>
      </c>
      <c r="AV375">
        <f>(Table2[[#This Row],[Rank 1Y]]+Table2[[#This Row],[Rank 6M]]+Table2[[#This Row],[Rank Sharpe]])/3</f>
        <v>369.33333333333331</v>
      </c>
    </row>
    <row r="376" spans="1:48" x14ac:dyDescent="0.3">
      <c r="A376" t="s">
        <v>1544</v>
      </c>
      <c r="B376" t="s">
        <v>1545</v>
      </c>
      <c r="C376" t="s">
        <v>10436</v>
      </c>
      <c r="D376" t="s">
        <v>239</v>
      </c>
      <c r="E376">
        <v>6125.2084871400002</v>
      </c>
      <c r="F376">
        <v>772.35</v>
      </c>
      <c r="G376">
        <v>58.376563925132302</v>
      </c>
      <c r="H376">
        <f>(Table2[[#This Row],[1Y Return vs Nifty]]-AVERAGE(Table2[1Y Return vs Nifty]))/_xlfn.STDEV.P(Table2[1Y Return vs Nifty])</f>
        <v>0.12333249250888827</v>
      </c>
      <c r="I376">
        <v>12.6482485900976</v>
      </c>
      <c r="J376">
        <f>(Table2[[#This Row],[1M Return vs Nifty]]-AVERAGE(Table2[1M Return vs Nifty]))/_xlfn.STDEV.P(Table2[1M Return vs Nifty])</f>
        <v>0.69842651349703655</v>
      </c>
      <c r="K376">
        <v>4.41307331275293</v>
      </c>
      <c r="L376">
        <f>(Table2[[#This Row],[6M Return vs Nifty]]-AVERAGE(Table2[6M Return vs Nifty]))/_xlfn.STDEV.P(Table2[6M Return vs Nifty])</f>
        <v>-0.18641077644487211</v>
      </c>
      <c r="M376">
        <v>4.3322820260466202</v>
      </c>
      <c r="N376">
        <f>(Table2[[#This Row],[1W Return vs Nifty]]-AVERAGE(Table2[1W Return vs Nifty]))/_xlfn.STDEV.P(Table2[1W Return vs Nifty])</f>
        <v>0.40010373162850549</v>
      </c>
      <c r="O376">
        <v>735.5</v>
      </c>
      <c r="P376">
        <v>710.31071989391603</v>
      </c>
      <c r="Q376">
        <v>671.46378724086696</v>
      </c>
      <c r="R376">
        <v>69.310231497823906</v>
      </c>
      <c r="S376" s="2">
        <f>(Table2[[#This Row],[Close Price]]-Table2[[#This Row],[20D EMA]])/Table2[[#This Row],[20D EMA]]</f>
        <v>5.0101971447994595E-2</v>
      </c>
      <c r="T376" s="2">
        <f>(Table2[[#This Row],[Close Price]]-Table2[[#This Row],[50D EMA]])/Table2[[#This Row],[50D EMA]]</f>
        <v>8.7341044374706148E-2</v>
      </c>
      <c r="U376" s="2">
        <f>(Table2[[#This Row],[Close Price]]-Table2[[#This Row],[200D EMA]])/Table2[[#This Row],[200D EMA]]</f>
        <v>0.15024818117695934</v>
      </c>
      <c r="V376">
        <v>0.85695203928239205</v>
      </c>
      <c r="W376">
        <v>775</v>
      </c>
      <c r="X376">
        <v>792</v>
      </c>
      <c r="Y376">
        <v>766.05</v>
      </c>
      <c r="Z376">
        <v>795.3</v>
      </c>
      <c r="AA376">
        <v>735.4</v>
      </c>
      <c r="AB376">
        <v>795.3</v>
      </c>
      <c r="AC376" s="2">
        <f>(Table2[[#This Row],[Close Price]]/Table2[[#This Row],[Day Low]])-1</f>
        <v>-3.4193548387096984E-3</v>
      </c>
      <c r="AD376" s="2">
        <f>(Table2[[#This Row],[Day High]]/Table2[[#This Row],[Close Price]])-1</f>
        <v>2.5441833365702049E-2</v>
      </c>
      <c r="AE376" s="2">
        <f>(Table2[[#This Row],[Close Price]]/Table2[[#This Row],[Current Week Low]])-1</f>
        <v>8.2240062659095781E-3</v>
      </c>
      <c r="AF376" s="2">
        <f>(Table2[[#This Row],[Current Week High]]/Table2[[#This Row],[Close Price]])-1</f>
        <v>2.9714507671392498E-2</v>
      </c>
      <c r="AG376" s="2">
        <f>(Table2[[#This Row],[Close Price]]/Table2[[#This Row],[Current Month Low]])-1</f>
        <v>5.0244764753875515E-2</v>
      </c>
      <c r="AH376" s="2">
        <f>(Table2[[#This Row],[Current Month High]]/Table2[[#This Row],[Close Price]])-1</f>
        <v>2.9714507671392498E-2</v>
      </c>
      <c r="AI376">
        <v>14.429986405127201</v>
      </c>
      <c r="AJ376">
        <v>91.650124069478906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10474</v>
      </c>
      <c r="AN376">
        <v>3.59</v>
      </c>
      <c r="AO376" t="s">
        <v>10474</v>
      </c>
      <c r="AQ376">
        <f>(Table2[[#This Row],[Sharpe Ratio]]-AVERAGE(Table2[Sharpe Ratio]))/_xlfn.STDEV.P(Table2[Sharpe Ratio])</f>
        <v>-0.61420022642052829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0.42125173476902988</v>
      </c>
      <c r="AS376">
        <f>_xlfn.RANK.AVG(Table2[[#This Row],[1Y Return vs Nifty Z-Score]],Table2[1Y Return vs Nifty Z-Score])</f>
        <v>236</v>
      </c>
      <c r="AT376">
        <f>_xlfn.RANK.AVG(Table2[[#This Row],[6M Return vs Nifty Z-Score]],Table2[6M Return vs Nifty Z-Score])</f>
        <v>371</v>
      </c>
      <c r="AU376">
        <f>_xlfn.RANK.AVG(Table2[[#This Row],[Sharpe Ratio Z-Score]],Table2[Sharpe Ratio Z-Score])</f>
        <v>519.5</v>
      </c>
      <c r="AV376">
        <f>(Table2[[#This Row],[Rank 1Y]]+Table2[[#This Row],[Rank 6M]]+Table2[[#This Row],[Rank Sharpe]])/3</f>
        <v>375.5</v>
      </c>
    </row>
    <row r="377" spans="1:48" x14ac:dyDescent="0.3">
      <c r="A377" t="s">
        <v>1718</v>
      </c>
      <c r="B377" t="s">
        <v>1719</v>
      </c>
      <c r="C377" t="s">
        <v>10435</v>
      </c>
      <c r="D377" t="s">
        <v>239</v>
      </c>
      <c r="E377">
        <v>4480.9534598399996</v>
      </c>
      <c r="F377">
        <v>1427.4</v>
      </c>
      <c r="G377">
        <v>-6.6037226972408902</v>
      </c>
      <c r="H377">
        <f>(Table2[[#This Row],[1Y Return vs Nifty]]-AVERAGE(Table2[1Y Return vs Nifty]))/_xlfn.STDEV.P(Table2[1Y Return vs Nifty])</f>
        <v>-0.6202327566055903</v>
      </c>
      <c r="I377">
        <v>14.692550361102599</v>
      </c>
      <c r="J377">
        <f>(Table2[[#This Row],[1M Return vs Nifty]]-AVERAGE(Table2[1M Return vs Nifty]))/_xlfn.STDEV.P(Table2[1M Return vs Nifty])</f>
        <v>0.87116288216551652</v>
      </c>
      <c r="K377">
        <v>0.14148866713859001</v>
      </c>
      <c r="L377">
        <f>(Table2[[#This Row],[6M Return vs Nifty]]-AVERAGE(Table2[6M Return vs Nifty]))/_xlfn.STDEV.P(Table2[6M Return vs Nifty])</f>
        <v>-0.30660562664073349</v>
      </c>
      <c r="M377">
        <v>0.82292677558742999</v>
      </c>
      <c r="N377">
        <f>(Table2[[#This Row],[1W Return vs Nifty]]-AVERAGE(Table2[1W Return vs Nifty]))/_xlfn.STDEV.P(Table2[1W Return vs Nifty])</f>
        <v>-0.24328767145167979</v>
      </c>
      <c r="O377">
        <v>1364.58</v>
      </c>
      <c r="P377">
        <v>1308.1231098836899</v>
      </c>
      <c r="Q377">
        <v>1200.9551384640399</v>
      </c>
      <c r="R377">
        <v>61.939432194957199</v>
      </c>
      <c r="S377" s="2">
        <f>(Table2[[#This Row],[Close Price]]-Table2[[#This Row],[20D EMA]])/Table2[[#This Row],[20D EMA]]</f>
        <v>4.6036142989051697E-2</v>
      </c>
      <c r="T377" s="2">
        <f>(Table2[[#This Row],[Close Price]]-Table2[[#This Row],[50D EMA]])/Table2[[#This Row],[50D EMA]]</f>
        <v>9.1181700877462135E-2</v>
      </c>
      <c r="U377" s="2">
        <f>(Table2[[#This Row],[Close Price]]-Table2[[#This Row],[200D EMA]])/Table2[[#This Row],[200D EMA]]</f>
        <v>0.18855397198730633</v>
      </c>
      <c r="V377">
        <v>2.81808082798926</v>
      </c>
      <c r="W377">
        <v>1380</v>
      </c>
      <c r="X377">
        <v>1436.25</v>
      </c>
      <c r="Y377">
        <v>1421</v>
      </c>
      <c r="Z377">
        <v>1485.95</v>
      </c>
      <c r="AA377">
        <v>1421</v>
      </c>
      <c r="AB377">
        <v>1526.6</v>
      </c>
      <c r="AC377" s="2">
        <f>(Table2[[#This Row],[Close Price]]/Table2[[#This Row],[Day Low]])-1</f>
        <v>3.4347826086956523E-2</v>
      </c>
      <c r="AD377" s="2">
        <f>(Table2[[#This Row],[Day High]]/Table2[[#This Row],[Close Price]])-1</f>
        <v>6.2000840689364622E-3</v>
      </c>
      <c r="AE377" s="2">
        <f>(Table2[[#This Row],[Close Price]]/Table2[[#This Row],[Current Week Low]])-1</f>
        <v>4.5038705137228074E-3</v>
      </c>
      <c r="AF377" s="2">
        <f>(Table2[[#This Row],[Current Week High]]/Table2[[#This Row],[Close Price]])-1</f>
        <v>4.1018635280930305E-2</v>
      </c>
      <c r="AG377" s="2">
        <f>(Table2[[#This Row],[Close Price]]/Table2[[#This Row],[Current Month Low]])-1</f>
        <v>4.5038705137228074E-3</v>
      </c>
      <c r="AH377" s="2">
        <f>(Table2[[#This Row],[Current Month High]]/Table2[[#This Row],[Close Price]])-1</f>
        <v>6.9496987529774179E-2</v>
      </c>
      <c r="AI377">
        <v>6.9496987529774099</v>
      </c>
      <c r="AJ377">
        <v>48.085901027077497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-0.05</v>
      </c>
      <c r="AM377" t="s">
        <v>10475</v>
      </c>
      <c r="AN377">
        <v>14.05</v>
      </c>
      <c r="AO377" t="s">
        <v>10474</v>
      </c>
      <c r="AP377">
        <v>0.12489051894762</v>
      </c>
      <c r="AQ377">
        <f>(Table2[[#This Row],[Sharpe Ratio]]-AVERAGE(Table2[Sharpe Ratio]))/_xlfn.STDEV.P(Table2[Sharpe Ratio])</f>
        <v>0.79385220230087639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0.49488902976838928</v>
      </c>
      <c r="AS377">
        <f>_xlfn.RANK.AVG(Table2[[#This Row],[1Y Return vs Nifty Z-Score]],Table2[1Y Return vs Nifty Z-Score])</f>
        <v>548</v>
      </c>
      <c r="AT377">
        <f>_xlfn.RANK.AVG(Table2[[#This Row],[6M Return vs Nifty Z-Score]],Table2[6M Return vs Nifty Z-Score])</f>
        <v>425</v>
      </c>
      <c r="AU377">
        <f>_xlfn.RANK.AVG(Table2[[#This Row],[Sharpe Ratio Z-Score]],Table2[Sharpe Ratio Z-Score])</f>
        <v>155</v>
      </c>
      <c r="AV377">
        <f>(Table2[[#This Row],[Rank 1Y]]+Table2[[#This Row],[Rank 6M]]+Table2[[#This Row],[Rank Sharpe]])/3</f>
        <v>376</v>
      </c>
    </row>
    <row r="378" spans="1:48" x14ac:dyDescent="0.3">
      <c r="A378" t="s">
        <v>326</v>
      </c>
      <c r="B378" t="s">
        <v>327</v>
      </c>
      <c r="C378" t="s">
        <v>10437</v>
      </c>
      <c r="D378" t="s">
        <v>65</v>
      </c>
      <c r="E378">
        <v>76488.426018860002</v>
      </c>
      <c r="F378">
        <v>1305.4000000000001</v>
      </c>
      <c r="G378">
        <v>52.039147531537097</v>
      </c>
      <c r="H378">
        <f>(Table2[[#This Row],[1Y Return vs Nifty]]-AVERAGE(Table2[1Y Return vs Nifty]))/_xlfn.STDEV.P(Table2[1Y Return vs Nifty])</f>
        <v>5.0813843478748018E-2</v>
      </c>
      <c r="I378">
        <v>-1.8113724626100001</v>
      </c>
      <c r="J378">
        <f>(Table2[[#This Row],[1M Return vs Nifty]]-AVERAGE(Table2[1M Return vs Nifty]))/_xlfn.STDEV.P(Table2[1M Return vs Nifty])</f>
        <v>-0.52336102706705434</v>
      </c>
      <c r="K378">
        <v>3.9926966667775301</v>
      </c>
      <c r="L378">
        <f>(Table2[[#This Row],[6M Return vs Nifty]]-AVERAGE(Table2[6M Return vs Nifty]))/_xlfn.STDEV.P(Table2[6M Return vs Nifty])</f>
        <v>-0.19823943306314334</v>
      </c>
      <c r="M378">
        <v>6.6430174146478898</v>
      </c>
      <c r="N378">
        <f>(Table2[[#This Row],[1W Return vs Nifty]]-AVERAGE(Table2[1W Return vs Nifty]))/_xlfn.STDEV.P(Table2[1W Return vs Nifty])</f>
        <v>0.8237448787094902</v>
      </c>
      <c r="O378">
        <v>1238.48</v>
      </c>
      <c r="P378">
        <v>1204.3362622055299</v>
      </c>
      <c r="Q378">
        <v>1060.22549881536</v>
      </c>
      <c r="R378">
        <v>78.170576728747406</v>
      </c>
      <c r="S378" s="2">
        <f>(Table2[[#This Row],[Close Price]]-Table2[[#This Row],[20D EMA]])/Table2[[#This Row],[20D EMA]]</f>
        <v>5.4033977133260185E-2</v>
      </c>
      <c r="T378" s="2">
        <f>(Table2[[#This Row],[Close Price]]-Table2[[#This Row],[50D EMA]])/Table2[[#This Row],[50D EMA]]</f>
        <v>8.3916544711017602E-2</v>
      </c>
      <c r="U378" s="2">
        <f>(Table2[[#This Row],[Close Price]]-Table2[[#This Row],[200D EMA]])/Table2[[#This Row],[200D EMA]]</f>
        <v>0.23124750485494375</v>
      </c>
      <c r="V378">
        <v>1.06368947329994</v>
      </c>
      <c r="W378">
        <v>1290.25</v>
      </c>
      <c r="X378">
        <v>1324.45</v>
      </c>
      <c r="Y378">
        <v>1285.75</v>
      </c>
      <c r="Z378">
        <v>1327.7</v>
      </c>
      <c r="AA378">
        <v>1203</v>
      </c>
      <c r="AB378">
        <v>1327.7</v>
      </c>
      <c r="AC378" s="2">
        <f>(Table2[[#This Row],[Close Price]]/Table2[[#This Row],[Day Low]])-1</f>
        <v>1.1741910482464757E-2</v>
      </c>
      <c r="AD378" s="2">
        <f>(Table2[[#This Row],[Day High]]/Table2[[#This Row],[Close Price]])-1</f>
        <v>1.4593228129309077E-2</v>
      </c>
      <c r="AE378" s="2">
        <f>(Table2[[#This Row],[Close Price]]/Table2[[#This Row],[Current Week Low]])-1</f>
        <v>1.5282908808088802E-2</v>
      </c>
      <c r="AF378" s="2">
        <f>(Table2[[#This Row],[Current Week High]]/Table2[[#This Row],[Close Price]])-1</f>
        <v>1.7082886471579517E-2</v>
      </c>
      <c r="AG378" s="2">
        <f>(Table2[[#This Row],[Close Price]]/Table2[[#This Row],[Current Month Low]])-1</f>
        <v>8.5120532003325033E-2</v>
      </c>
      <c r="AH378" s="2">
        <f>(Table2[[#This Row],[Current Month High]]/Table2[[#This Row],[Close Price]])-1</f>
        <v>1.7082886471579517E-2</v>
      </c>
      <c r="AI378">
        <v>1.7082886471579499</v>
      </c>
      <c r="AJ378">
        <v>81.167163971965806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7.0000000000000007E-2</v>
      </c>
      <c r="AM378" t="s">
        <v>10474</v>
      </c>
      <c r="AN378">
        <v>5</v>
      </c>
      <c r="AO378" t="s">
        <v>10474</v>
      </c>
      <c r="AP378">
        <v>1.4498498915880001E-3</v>
      </c>
      <c r="AQ378">
        <f>(Table2[[#This Row],[Sharpe Ratio]]-AVERAGE(Table2[Sharpe Ratio]))/_xlfn.STDEV.P(Table2[Sharpe Ratio])</f>
        <v>-0.59785419248349136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-0.44489593042545084</v>
      </c>
      <c r="AS378">
        <f>_xlfn.RANK.AVG(Table2[[#This Row],[1Y Return vs Nifty Z-Score]],Table2[1Y Return vs Nifty Z-Score])</f>
        <v>255</v>
      </c>
      <c r="AT378">
        <f>_xlfn.RANK.AVG(Table2[[#This Row],[6M Return vs Nifty Z-Score]],Table2[6M Return vs Nifty Z-Score])</f>
        <v>377</v>
      </c>
      <c r="AU378">
        <f>_xlfn.RANK.AVG(Table2[[#This Row],[Sharpe Ratio Z-Score]],Table2[Sharpe Ratio Z-Score])</f>
        <v>498</v>
      </c>
      <c r="AV378">
        <f>(Table2[[#This Row],[Rank 1Y]]+Table2[[#This Row],[Rank 6M]]+Table2[[#This Row],[Rank Sharpe]])/3</f>
        <v>376.66666666666669</v>
      </c>
    </row>
    <row r="379" spans="1:48" x14ac:dyDescent="0.3">
      <c r="A379" t="s">
        <v>780</v>
      </c>
      <c r="B379" t="s">
        <v>781</v>
      </c>
      <c r="C379" t="s">
        <v>10437</v>
      </c>
      <c r="D379" t="s">
        <v>65</v>
      </c>
      <c r="E379">
        <v>20255.733548920001</v>
      </c>
      <c r="F379">
        <v>795.7</v>
      </c>
      <c r="G379">
        <v>38.239419609375702</v>
      </c>
      <c r="H379">
        <f>(Table2[[#This Row],[1Y Return vs Nifty]]-AVERAGE(Table2[1Y Return vs Nifty]))/_xlfn.STDEV.P(Table2[1Y Return vs Nifty])</f>
        <v>-0.10709555741055225</v>
      </c>
      <c r="I379">
        <v>19.328659270405399</v>
      </c>
      <c r="J379">
        <f>(Table2[[#This Row],[1M Return vs Nifty]]-AVERAGE(Table2[1M Return vs Nifty]))/_xlfn.STDEV.P(Table2[1M Return vs Nifty])</f>
        <v>1.262897913217639</v>
      </c>
      <c r="K379">
        <v>-3.0439637675414901</v>
      </c>
      <c r="L379">
        <f>(Table2[[#This Row],[6M Return vs Nifty]]-AVERAGE(Table2[6M Return vs Nifty]))/_xlfn.STDEV.P(Table2[6M Return vs Nifty])</f>
        <v>-0.39623863405064497</v>
      </c>
      <c r="M379">
        <v>0.83817225362360503</v>
      </c>
      <c r="N379">
        <f>(Table2[[#This Row],[1W Return vs Nifty]]-AVERAGE(Table2[1W Return vs Nifty]))/_xlfn.STDEV.P(Table2[1W Return vs Nifty])</f>
        <v>-0.24049262540923674</v>
      </c>
      <c r="O379">
        <v>757.19</v>
      </c>
      <c r="P379">
        <v>707.72567405984796</v>
      </c>
      <c r="Q379">
        <v>644.06617119150599</v>
      </c>
      <c r="R379">
        <v>59.955126705477198</v>
      </c>
      <c r="S379" s="2">
        <f>(Table2[[#This Row],[Close Price]]-Table2[[#This Row],[20D EMA]])/Table2[[#This Row],[20D EMA]]</f>
        <v>5.0859097452422758E-2</v>
      </c>
      <c r="T379" s="2">
        <f>(Table2[[#This Row],[Close Price]]-Table2[[#This Row],[50D EMA]])/Table2[[#This Row],[50D EMA]]</f>
        <v>0.12430568674369251</v>
      </c>
      <c r="U379" s="2">
        <f>(Table2[[#This Row],[Close Price]]-Table2[[#This Row],[200D EMA]])/Table2[[#This Row],[200D EMA]]</f>
        <v>0.23543206519910112</v>
      </c>
      <c r="V379">
        <v>2.43673861278014</v>
      </c>
      <c r="W379">
        <v>790</v>
      </c>
      <c r="X379">
        <v>817</v>
      </c>
      <c r="Y379">
        <v>789.1</v>
      </c>
      <c r="Z379">
        <v>817.85</v>
      </c>
      <c r="AA379">
        <v>789.1</v>
      </c>
      <c r="AB379">
        <v>839.95</v>
      </c>
      <c r="AC379" s="2">
        <f>(Table2[[#This Row],[Close Price]]/Table2[[#This Row],[Day Low]])-1</f>
        <v>7.2151898734178488E-3</v>
      </c>
      <c r="AD379" s="2">
        <f>(Table2[[#This Row],[Day High]]/Table2[[#This Row],[Close Price]])-1</f>
        <v>2.6768882744752975E-2</v>
      </c>
      <c r="AE379" s="2">
        <f>(Table2[[#This Row],[Close Price]]/Table2[[#This Row],[Current Week Low]])-1</f>
        <v>8.363958940565297E-3</v>
      </c>
      <c r="AF379" s="2">
        <f>(Table2[[#This Row],[Current Week High]]/Table2[[#This Row],[Close Price]])-1</f>
        <v>2.7837124544426217E-2</v>
      </c>
      <c r="AG379" s="2">
        <f>(Table2[[#This Row],[Close Price]]/Table2[[#This Row],[Current Month Low]])-1</f>
        <v>8.363958940565297E-3</v>
      </c>
      <c r="AH379" s="2">
        <f>(Table2[[#This Row],[Current Month High]]/Table2[[#This Row],[Close Price]])-1</f>
        <v>5.5611411335930727E-2</v>
      </c>
      <c r="AI379">
        <v>5.5611411335930701</v>
      </c>
      <c r="AJ379">
        <v>66.586412645242305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0.12</v>
      </c>
      <c r="AM379" t="s">
        <v>10474</v>
      </c>
      <c r="AN379">
        <v>9.89</v>
      </c>
      <c r="AO379" t="s">
        <v>10474</v>
      </c>
      <c r="AP379">
        <v>4.4521915392060997E-2</v>
      </c>
      <c r="AQ379">
        <f>(Table2[[#This Row],[Sharpe Ratio]]-AVERAGE(Table2[Sharpe Ratio]))/_xlfn.STDEV.P(Table2[Sharpe Ratio])</f>
        <v>-0.11224706274272593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0.40682403360447905</v>
      </c>
      <c r="AS379">
        <f>_xlfn.RANK.AVG(Table2[[#This Row],[1Y Return vs Nifty Z-Score]],Table2[1Y Return vs Nifty Z-Score])</f>
        <v>310</v>
      </c>
      <c r="AT379">
        <f>_xlfn.RANK.AVG(Table2[[#This Row],[6M Return vs Nifty Z-Score]],Table2[6M Return vs Nifty Z-Score])</f>
        <v>454</v>
      </c>
      <c r="AU379">
        <f>_xlfn.RANK.AVG(Table2[[#This Row],[Sharpe Ratio Z-Score]],Table2[Sharpe Ratio Z-Score])</f>
        <v>367</v>
      </c>
      <c r="AV379">
        <f>(Table2[[#This Row],[Rank 1Y]]+Table2[[#This Row],[Rank 6M]]+Table2[[#This Row],[Rank Sharpe]])/3</f>
        <v>377</v>
      </c>
    </row>
    <row r="380" spans="1:48" x14ac:dyDescent="0.3">
      <c r="A380" t="s">
        <v>1581</v>
      </c>
      <c r="B380" t="s">
        <v>1582</v>
      </c>
      <c r="C380" t="s">
        <v>10436</v>
      </c>
      <c r="D380" t="s">
        <v>1407</v>
      </c>
      <c r="E380">
        <v>5756.1259875699998</v>
      </c>
      <c r="F380">
        <v>889.7</v>
      </c>
      <c r="G380">
        <v>17.477363460161001</v>
      </c>
      <c r="H380">
        <f>(Table2[[#This Row],[1Y Return vs Nifty]]-AVERAGE(Table2[1Y Return vs Nifty]))/_xlfn.STDEV.P(Table2[1Y Return vs Nifty])</f>
        <v>-0.34467443333081055</v>
      </c>
      <c r="I380">
        <v>27.3738659105782</v>
      </c>
      <c r="J380">
        <f>(Table2[[#This Row],[1M Return vs Nifty]]-AVERAGE(Table2[1M Return vs Nifty]))/_xlfn.STDEV.P(Table2[1M Return vs Nifty])</f>
        <v>1.9426898108335184</v>
      </c>
      <c r="K380">
        <v>-11.570132120617799</v>
      </c>
      <c r="L380">
        <f>(Table2[[#This Row],[6M Return vs Nifty]]-AVERAGE(Table2[6M Return vs Nifty]))/_xlfn.STDEV.P(Table2[6M Return vs Nifty])</f>
        <v>-0.63614995805890751</v>
      </c>
      <c r="M380">
        <v>30.094262905181601</v>
      </c>
      <c r="N380">
        <f>(Table2[[#This Row],[1W Return vs Nifty]]-AVERAGE(Table2[1W Return vs Nifty]))/_xlfn.STDEV.P(Table2[1W Return vs Nifty])</f>
        <v>5.1232040851144509</v>
      </c>
      <c r="O380">
        <v>763.21</v>
      </c>
      <c r="P380">
        <v>742.88499094134704</v>
      </c>
      <c r="Q380">
        <v>750.35219165671197</v>
      </c>
      <c r="R380">
        <v>77.908267013472994</v>
      </c>
      <c r="S380" s="2">
        <f>(Table2[[#This Row],[Close Price]]-Table2[[#This Row],[20D EMA]])/Table2[[#This Row],[20D EMA]]</f>
        <v>0.16573420159589106</v>
      </c>
      <c r="T380" s="2">
        <f>(Table2[[#This Row],[Close Price]]-Table2[[#This Row],[50D EMA]])/Table2[[#This Row],[50D EMA]]</f>
        <v>0.19762818047059519</v>
      </c>
      <c r="U380" s="2">
        <f>(Table2[[#This Row],[Close Price]]-Table2[[#This Row],[200D EMA]])/Table2[[#This Row],[200D EMA]]</f>
        <v>0.18570987050177107</v>
      </c>
      <c r="V380">
        <v>2.6493645386378399</v>
      </c>
      <c r="W380">
        <v>870.3</v>
      </c>
      <c r="X380">
        <v>903.3</v>
      </c>
      <c r="Y380">
        <v>879</v>
      </c>
      <c r="Z380">
        <v>935.6</v>
      </c>
      <c r="AA380">
        <v>703.1</v>
      </c>
      <c r="AB380">
        <v>935.6</v>
      </c>
      <c r="AC380" s="2">
        <f>(Table2[[#This Row],[Close Price]]/Table2[[#This Row],[Day Low]])-1</f>
        <v>2.229116396644848E-2</v>
      </c>
      <c r="AD380" s="2">
        <f>(Table2[[#This Row],[Day High]]/Table2[[#This Row],[Close Price]])-1</f>
        <v>1.5286051478026197E-2</v>
      </c>
      <c r="AE380" s="2">
        <f>(Table2[[#This Row],[Close Price]]/Table2[[#This Row],[Current Week Low]])-1</f>
        <v>1.2172923777019395E-2</v>
      </c>
      <c r="AF380" s="2">
        <f>(Table2[[#This Row],[Current Week High]]/Table2[[#This Row],[Close Price]])-1</f>
        <v>5.1590423738338664E-2</v>
      </c>
      <c r="AG380" s="2">
        <f>(Table2[[#This Row],[Close Price]]/Table2[[#This Row],[Current Month Low]])-1</f>
        <v>0.26539610297255023</v>
      </c>
      <c r="AH380" s="2">
        <f>(Table2[[#This Row],[Current Month High]]/Table2[[#This Row],[Close Price]])-1</f>
        <v>5.1590423738338664E-2</v>
      </c>
      <c r="AI380">
        <v>22.400809261548801</v>
      </c>
      <c r="AJ380">
        <v>55.270506108202397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-0.02</v>
      </c>
      <c r="AM380" t="s">
        <v>10475</v>
      </c>
      <c r="AN380">
        <v>24.93</v>
      </c>
      <c r="AO380" t="s">
        <v>10474</v>
      </c>
      <c r="AP380">
        <v>0.111641371922005</v>
      </c>
      <c r="AQ380">
        <f>(Table2[[#This Row],[Sharpe Ratio]]-AVERAGE(Table2[Sharpe Ratio]))/_xlfn.STDEV.P(Table2[Sharpe Ratio])</f>
        <v>0.64447742345374537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412</v>
      </c>
      <c r="AT380">
        <f>_xlfn.RANK.AVG(Table2[[#This Row],[6M Return vs Nifty Z-Score]],Table2[6M Return vs Nifty Z-Score])</f>
        <v>535</v>
      </c>
      <c r="AU380">
        <f>_xlfn.RANK.AVG(Table2[[#This Row],[Sharpe Ratio Z-Score]],Table2[Sharpe Ratio Z-Score])</f>
        <v>186</v>
      </c>
      <c r="AV380">
        <f>(Table2[[#This Row],[Rank 1Y]]+Table2[[#This Row],[Rank 6M]]+Table2[[#This Row],[Rank Sharpe]])/3</f>
        <v>377.66666666666669</v>
      </c>
    </row>
    <row r="381" spans="1:48" x14ac:dyDescent="0.3">
      <c r="A381" t="s">
        <v>1412</v>
      </c>
      <c r="B381" t="s">
        <v>1413</v>
      </c>
      <c r="C381" t="s">
        <v>10435</v>
      </c>
      <c r="D381" t="s">
        <v>189</v>
      </c>
      <c r="E381">
        <v>7271.2779970949996</v>
      </c>
      <c r="F381">
        <v>525.15</v>
      </c>
      <c r="G381">
        <v>-2.8303653163215698</v>
      </c>
      <c r="H381">
        <f>(Table2[[#This Row],[1Y Return vs Nifty]]-AVERAGE(Table2[1Y Return vs Nifty]))/_xlfn.STDEV.P(Table2[1Y Return vs Nifty])</f>
        <v>-0.57705447028551737</v>
      </c>
      <c r="I381">
        <v>3.5681887771129799</v>
      </c>
      <c r="J381">
        <f>(Table2[[#This Row],[1M Return vs Nifty]]-AVERAGE(Table2[1M Return vs Nifty]))/_xlfn.STDEV.P(Table2[1M Return vs Nifty])</f>
        <v>-6.8806867422303492E-2</v>
      </c>
      <c r="K381">
        <v>22.074456371625502</v>
      </c>
      <c r="L381">
        <f>(Table2[[#This Row],[6M Return vs Nifty]]-AVERAGE(Table2[6M Return vs Nifty]))/_xlfn.STDEV.P(Table2[6M Return vs Nifty])</f>
        <v>0.31054936063034921</v>
      </c>
      <c r="M381">
        <v>1.85832880939659</v>
      </c>
      <c r="N381">
        <f>(Table2[[#This Row],[1W Return vs Nifty]]-AVERAGE(Table2[1W Return vs Nifty]))/_xlfn.STDEV.P(Table2[1W Return vs Nifty])</f>
        <v>-5.3461130750966659E-2</v>
      </c>
      <c r="O381">
        <v>505.19</v>
      </c>
      <c r="P381">
        <v>472.65054045572703</v>
      </c>
      <c r="Q381">
        <v>423.209241431968</v>
      </c>
      <c r="R381">
        <v>76.354992591143997</v>
      </c>
      <c r="S381" s="2">
        <f>(Table2[[#This Row],[Close Price]]-Table2[[#This Row],[20D EMA]])/Table2[[#This Row],[20D EMA]]</f>
        <v>3.9509887369108612E-2</v>
      </c>
      <c r="T381" s="2">
        <f>(Table2[[#This Row],[Close Price]]-Table2[[#This Row],[50D EMA]])/Table2[[#This Row],[50D EMA]]</f>
        <v>0.11107457846901701</v>
      </c>
      <c r="U381" s="2">
        <f>(Table2[[#This Row],[Close Price]]-Table2[[#This Row],[200D EMA]])/Table2[[#This Row],[200D EMA]]</f>
        <v>0.24087554946367878</v>
      </c>
      <c r="V381">
        <v>0.98734982061479304</v>
      </c>
      <c r="W381">
        <v>518.29999999999995</v>
      </c>
      <c r="X381">
        <v>533</v>
      </c>
      <c r="Y381">
        <v>515.25</v>
      </c>
      <c r="Z381">
        <v>531</v>
      </c>
      <c r="AA381">
        <v>510.75</v>
      </c>
      <c r="AB381">
        <v>542</v>
      </c>
      <c r="AC381" s="2">
        <f>(Table2[[#This Row],[Close Price]]/Table2[[#This Row],[Day Low]])-1</f>
        <v>1.3216284005402423E-2</v>
      </c>
      <c r="AD381" s="2">
        <f>(Table2[[#This Row],[Day High]]/Table2[[#This Row],[Close Price]])-1</f>
        <v>1.4948110063791376E-2</v>
      </c>
      <c r="AE381" s="2">
        <f>(Table2[[#This Row],[Close Price]]/Table2[[#This Row],[Current Week Low]])-1</f>
        <v>1.9213973799126594E-2</v>
      </c>
      <c r="AF381" s="2">
        <f>(Table2[[#This Row],[Current Week High]]/Table2[[#This Row],[Close Price]])-1</f>
        <v>1.1139674378749076E-2</v>
      </c>
      <c r="AG381" s="2">
        <f>(Table2[[#This Row],[Close Price]]/Table2[[#This Row],[Current Month Low]])-1</f>
        <v>2.8193832599118895E-2</v>
      </c>
      <c r="AH381" s="2">
        <f>(Table2[[#This Row],[Current Month High]]/Table2[[#This Row],[Close Price]])-1</f>
        <v>3.2086070646482057E-2</v>
      </c>
      <c r="AI381">
        <v>3.2086070646481999</v>
      </c>
      <c r="AJ381">
        <v>48.452296819787897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7.0000000000000007E-2</v>
      </c>
      <c r="AM381" t="s">
        <v>10474</v>
      </c>
      <c r="AN381">
        <v>3.11</v>
      </c>
      <c r="AO381" t="s">
        <v>10474</v>
      </c>
      <c r="AP381">
        <v>3.4734175259642001E-2</v>
      </c>
      <c r="AQ381">
        <f>(Table2[[#This Row],[Sharpe Ratio]]-AVERAGE(Table2[Sharpe Ratio]))/_xlfn.STDEV.P(Table2[Sharpe Ratio])</f>
        <v>-0.22259692261420788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-0.61137003044264626</v>
      </c>
      <c r="AS381">
        <f>_xlfn.RANK.AVG(Table2[[#This Row],[1Y Return vs Nifty Z-Score]],Table2[1Y Return vs Nifty Z-Score])</f>
        <v>528</v>
      </c>
      <c r="AT381">
        <f>_xlfn.RANK.AVG(Table2[[#This Row],[6M Return vs Nifty Z-Score]],Table2[6M Return vs Nifty Z-Score])</f>
        <v>207</v>
      </c>
      <c r="AU381">
        <f>_xlfn.RANK.AVG(Table2[[#This Row],[Sharpe Ratio Z-Score]],Table2[Sharpe Ratio Z-Score])</f>
        <v>400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1706</v>
      </c>
      <c r="B382" t="s">
        <v>1707</v>
      </c>
      <c r="C382" t="s">
        <v>10448</v>
      </c>
      <c r="D382" t="s">
        <v>692</v>
      </c>
      <c r="E382">
        <v>4577.1893244000003</v>
      </c>
      <c r="F382">
        <v>693</v>
      </c>
      <c r="G382">
        <v>25.137752812543201</v>
      </c>
      <c r="H382">
        <f>(Table2[[#This Row],[1Y Return vs Nifty]]-AVERAGE(Table2[1Y Return vs Nifty]))/_xlfn.STDEV.P(Table2[1Y Return vs Nifty])</f>
        <v>-0.25701708964718334</v>
      </c>
      <c r="I382">
        <v>14.038809882365101</v>
      </c>
      <c r="J382">
        <f>(Table2[[#This Row],[1M Return vs Nifty]]-AVERAGE(Table2[1M Return vs Nifty]))/_xlfn.STDEV.P(Table2[1M Return vs Nifty])</f>
        <v>0.81592409210508698</v>
      </c>
      <c r="K382">
        <v>-14.6897460585808</v>
      </c>
      <c r="L382">
        <f>(Table2[[#This Row],[6M Return vs Nifty]]-AVERAGE(Table2[6M Return vs Nifty]))/_xlfn.STDEV.P(Table2[6M Return vs Nifty])</f>
        <v>-0.72393038641290475</v>
      </c>
      <c r="M382">
        <v>5.3482450511276802</v>
      </c>
      <c r="N382">
        <f>(Table2[[#This Row],[1W Return vs Nifty]]-AVERAGE(Table2[1W Return vs Nifty]))/_xlfn.STDEV.P(Table2[1W Return vs Nifty])</f>
        <v>0.58636640084643743</v>
      </c>
      <c r="O382">
        <v>681.98</v>
      </c>
      <c r="P382">
        <v>656.42796449333002</v>
      </c>
      <c r="Q382">
        <v>642.49165381442197</v>
      </c>
      <c r="R382">
        <v>50.687575175772402</v>
      </c>
      <c r="S382" s="2">
        <f>(Table2[[#This Row],[Close Price]]-Table2[[#This Row],[20D EMA]])/Table2[[#This Row],[20D EMA]]</f>
        <v>1.6158831637291388E-2</v>
      </c>
      <c r="T382" s="2">
        <f>(Table2[[#This Row],[Close Price]]-Table2[[#This Row],[50D EMA]])/Table2[[#This Row],[50D EMA]]</f>
        <v>5.5713707344717464E-2</v>
      </c>
      <c r="U382" s="2">
        <f>(Table2[[#This Row],[Close Price]]-Table2[[#This Row],[200D EMA]])/Table2[[#This Row],[200D EMA]]</f>
        <v>7.8613233161417731E-2</v>
      </c>
      <c r="V382">
        <v>2.33534785105957</v>
      </c>
      <c r="W382">
        <v>689.2</v>
      </c>
      <c r="X382">
        <v>714.4</v>
      </c>
      <c r="Y382">
        <v>688.2</v>
      </c>
      <c r="Z382">
        <v>723.9</v>
      </c>
      <c r="AA382">
        <v>670.05</v>
      </c>
      <c r="AB382">
        <v>753.5</v>
      </c>
      <c r="AC382" s="2">
        <f>(Table2[[#This Row],[Close Price]]/Table2[[#This Row],[Day Low]])-1</f>
        <v>5.5136390017411774E-3</v>
      </c>
      <c r="AD382" s="2">
        <f>(Table2[[#This Row],[Day High]]/Table2[[#This Row],[Close Price]])-1</f>
        <v>3.0880230880230952E-2</v>
      </c>
      <c r="AE382" s="2">
        <f>(Table2[[#This Row],[Close Price]]/Table2[[#This Row],[Current Week Low]])-1</f>
        <v>6.9747166521358928E-3</v>
      </c>
      <c r="AF382" s="2">
        <f>(Table2[[#This Row],[Current Week High]]/Table2[[#This Row],[Close Price]])-1</f>
        <v>4.4588744588744511E-2</v>
      </c>
      <c r="AG382" s="2">
        <f>(Table2[[#This Row],[Close Price]]/Table2[[#This Row],[Current Month Low]])-1</f>
        <v>3.4251175285426427E-2</v>
      </c>
      <c r="AH382" s="2">
        <f>(Table2[[#This Row],[Current Month High]]/Table2[[#This Row],[Close Price]])-1</f>
        <v>8.7301587301587213E-2</v>
      </c>
      <c r="AI382">
        <v>17.604617604617602</v>
      </c>
      <c r="AJ382">
        <v>48.936170212765902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0.02</v>
      </c>
      <c r="AM382" t="s">
        <v>10474</v>
      </c>
      <c r="AN382">
        <v>-0.39</v>
      </c>
      <c r="AO382" t="s">
        <v>10475</v>
      </c>
      <c r="AP382">
        <v>0.102556122023804</v>
      </c>
      <c r="AQ382">
        <f>(Table2[[#This Row],[Sharpe Ratio]]-AVERAGE(Table2[Sharpe Ratio]))/_xlfn.STDEV.P(Table2[Sharpe Ratio])</f>
        <v>0.54204764501661595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0.96339066190805223</v>
      </c>
      <c r="AS382">
        <f>_xlfn.RANK.AVG(Table2[[#This Row],[1Y Return vs Nifty Z-Score]],Table2[1Y Return vs Nifty Z-Score])</f>
        <v>361</v>
      </c>
      <c r="AT382">
        <f>_xlfn.RANK.AVG(Table2[[#This Row],[6M Return vs Nifty Z-Score]],Table2[6M Return vs Nifty Z-Score])</f>
        <v>571</v>
      </c>
      <c r="AU382">
        <f>_xlfn.RANK.AVG(Table2[[#This Row],[Sharpe Ratio Z-Score]],Table2[Sharpe Ratio Z-Score])</f>
        <v>204</v>
      </c>
      <c r="AV382">
        <f>(Table2[[#This Row],[Rank 1Y]]+Table2[[#This Row],[Rank 6M]]+Table2[[#This Row],[Rank Sharpe]])/3</f>
        <v>378.66666666666669</v>
      </c>
    </row>
    <row r="383" spans="1:48" x14ac:dyDescent="0.3">
      <c r="A383" t="s">
        <v>512</v>
      </c>
      <c r="B383" t="s">
        <v>513</v>
      </c>
      <c r="C383" t="s">
        <v>10436</v>
      </c>
      <c r="D383" t="s">
        <v>239</v>
      </c>
      <c r="E383">
        <v>39667.374807200002</v>
      </c>
      <c r="F383">
        <v>4205.6000000000004</v>
      </c>
      <c r="G383">
        <v>6.4351316314636096</v>
      </c>
      <c r="H383">
        <f>(Table2[[#This Row],[1Y Return vs Nifty]]-AVERAGE(Table2[1Y Return vs Nifty]))/_xlfn.STDEV.P(Table2[1Y Return vs Nifty])</f>
        <v>-0.47102998341018221</v>
      </c>
      <c r="I383">
        <v>9.6636228464088205</v>
      </c>
      <c r="J383">
        <f>(Table2[[#This Row],[1M Return vs Nifty]]-AVERAGE(Table2[1M Return vs Nifty]))/_xlfn.STDEV.P(Table2[1M Return vs Nifty])</f>
        <v>0.44623604919693971</v>
      </c>
      <c r="K383">
        <v>3.4348351691735499</v>
      </c>
      <c r="L383">
        <f>(Table2[[#This Row],[6M Return vs Nifty]]-AVERAGE(Table2[6M Return vs Nifty]))/_xlfn.STDEV.P(Table2[6M Return vs Nifty])</f>
        <v>-0.21393667066872191</v>
      </c>
      <c r="M383">
        <v>-1.31258855120629</v>
      </c>
      <c r="N383">
        <f>(Table2[[#This Row],[1W Return vs Nifty]]-AVERAGE(Table2[1W Return vs Nifty]))/_xlfn.STDEV.P(Table2[1W Return vs Nifty])</f>
        <v>-0.63480466085458254</v>
      </c>
      <c r="O383">
        <v>4119.5</v>
      </c>
      <c r="P383">
        <v>3975.5553505268499</v>
      </c>
      <c r="Q383">
        <v>3728.4835732664001</v>
      </c>
      <c r="R383">
        <v>56.795020548622901</v>
      </c>
      <c r="S383" s="2">
        <f>(Table2[[#This Row],[Close Price]]-Table2[[#This Row],[20D EMA]])/Table2[[#This Row],[20D EMA]]</f>
        <v>2.090059473237052E-2</v>
      </c>
      <c r="T383" s="2">
        <f>(Table2[[#This Row],[Close Price]]-Table2[[#This Row],[50D EMA]])/Table2[[#This Row],[50D EMA]]</f>
        <v>5.7864783455389299E-2</v>
      </c>
      <c r="U383" s="2">
        <f>(Table2[[#This Row],[Close Price]]-Table2[[#This Row],[200D EMA]])/Table2[[#This Row],[200D EMA]]</f>
        <v>0.12796527525414697</v>
      </c>
      <c r="V383">
        <v>0.44587808869620199</v>
      </c>
      <c r="W383">
        <v>4205.6000000000004</v>
      </c>
      <c r="X383">
        <v>4249.95</v>
      </c>
      <c r="Y383">
        <v>4167.7</v>
      </c>
      <c r="Z383">
        <v>4278.8999999999996</v>
      </c>
      <c r="AA383">
        <v>4167.7</v>
      </c>
      <c r="AB383">
        <v>4327.2</v>
      </c>
      <c r="AC383" s="2">
        <f>(Table2[[#This Row],[Close Price]]/Table2[[#This Row],[Day Low]])-1</f>
        <v>0</v>
      </c>
      <c r="AD383" s="2">
        <f>(Table2[[#This Row],[Day High]]/Table2[[#This Row],[Close Price]])-1</f>
        <v>1.054546319193439E-2</v>
      </c>
      <c r="AE383" s="2">
        <f>(Table2[[#This Row],[Close Price]]/Table2[[#This Row],[Current Week Low]])-1</f>
        <v>9.0937447513017577E-3</v>
      </c>
      <c r="AF383" s="2">
        <f>(Table2[[#This Row],[Current Week High]]/Table2[[#This Row],[Close Price]])-1</f>
        <v>1.7429142096252459E-2</v>
      </c>
      <c r="AG383" s="2">
        <f>(Table2[[#This Row],[Close Price]]/Table2[[#This Row],[Current Month Low]])-1</f>
        <v>9.0937447513017577E-3</v>
      </c>
      <c r="AH383" s="2">
        <f>(Table2[[#This Row],[Current Month High]]/Table2[[#This Row],[Close Price]])-1</f>
        <v>2.8913829180140738E-2</v>
      </c>
      <c r="AI383">
        <v>10.0913068289899</v>
      </c>
      <c r="AJ383">
        <v>32.168447517284697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-7.0000000000000007E-2</v>
      </c>
      <c r="AM383" t="s">
        <v>10475</v>
      </c>
      <c r="AN383">
        <v>-0.92</v>
      </c>
      <c r="AO383" t="s">
        <v>10475</v>
      </c>
      <c r="AP383">
        <v>6.8889851658145998E-2</v>
      </c>
      <c r="AQ383">
        <f>(Table2[[#This Row],[Sharpe Ratio]]-AVERAGE(Table2[Sharpe Ratio]))/_xlfn.STDEV.P(Table2[Sharpe Ratio])</f>
        <v>0.16248421495161855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-0.71105105078492836</v>
      </c>
      <c r="AS383">
        <f>_xlfn.RANK.AVG(Table2[[#This Row],[1Y Return vs Nifty Z-Score]],Table2[1Y Return vs Nifty Z-Score])</f>
        <v>471</v>
      </c>
      <c r="AT383">
        <f>_xlfn.RANK.AVG(Table2[[#This Row],[6M Return vs Nifty Z-Score]],Table2[6M Return vs Nifty Z-Score])</f>
        <v>382</v>
      </c>
      <c r="AU383">
        <f>_xlfn.RANK.AVG(Table2[[#This Row],[Sharpe Ratio Z-Score]],Table2[Sharpe Ratio Z-Score])</f>
        <v>283</v>
      </c>
      <c r="AV383">
        <f>(Table2[[#This Row],[Rank 1Y]]+Table2[[#This Row],[Rank 6M]]+Table2[[#This Row],[Rank Sharpe]])/3</f>
        <v>378.66666666666669</v>
      </c>
    </row>
    <row r="384" spans="1:48" x14ac:dyDescent="0.3">
      <c r="A384" t="s">
        <v>1345</v>
      </c>
      <c r="B384" t="s">
        <v>1346</v>
      </c>
      <c r="C384" t="s">
        <v>10437</v>
      </c>
      <c r="D384" t="s">
        <v>287</v>
      </c>
      <c r="E384">
        <v>8028.2504625000001</v>
      </c>
      <c r="F384">
        <v>782.5</v>
      </c>
      <c r="G384">
        <v>42.3899995652</v>
      </c>
      <c r="H384">
        <f>(Table2[[#This Row],[1Y Return vs Nifty]]-AVERAGE(Table2[1Y Return vs Nifty]))/_xlfn.STDEV.P(Table2[1Y Return vs Nifty])</f>
        <v>-5.9600737377557118E-2</v>
      </c>
      <c r="I384">
        <v>-8.0896235948129007</v>
      </c>
      <c r="J384">
        <f>(Table2[[#This Row],[1M Return vs Nifty]]-AVERAGE(Table2[1M Return vs Nifty]))/_xlfn.STDEV.P(Table2[1M Return vs Nifty])</f>
        <v>-1.0538513477951723</v>
      </c>
      <c r="K384">
        <v>3.6569033793187198</v>
      </c>
      <c r="L384">
        <f>(Table2[[#This Row],[6M Return vs Nifty]]-AVERAGE(Table2[6M Return vs Nifty]))/_xlfn.STDEV.P(Table2[6M Return vs Nifty])</f>
        <v>-0.20768806330960843</v>
      </c>
      <c r="M384">
        <v>4.3591630401104497</v>
      </c>
      <c r="N384">
        <f>(Table2[[#This Row],[1W Return vs Nifty]]-AVERAGE(Table2[1W Return vs Nifty]))/_xlfn.STDEV.P(Table2[1W Return vs Nifty])</f>
        <v>0.40503199112930194</v>
      </c>
      <c r="O384">
        <v>780.57</v>
      </c>
      <c r="P384">
        <v>761.09258792729497</v>
      </c>
      <c r="Q384">
        <v>659.13333942938903</v>
      </c>
      <c r="R384">
        <v>52.116437033599603</v>
      </c>
      <c r="S384" s="2">
        <f>(Table2[[#This Row],[Close Price]]-Table2[[#This Row],[20D EMA]])/Table2[[#This Row],[20D EMA]]</f>
        <v>2.4725521093559191E-3</v>
      </c>
      <c r="T384" s="2">
        <f>(Table2[[#This Row],[Close Price]]-Table2[[#This Row],[50D EMA]])/Table2[[#This Row],[50D EMA]]</f>
        <v>2.8127211343634866E-2</v>
      </c>
      <c r="U384" s="2">
        <f>(Table2[[#This Row],[Close Price]]-Table2[[#This Row],[200D EMA]])/Table2[[#This Row],[200D EMA]]</f>
        <v>0.18716495311466017</v>
      </c>
      <c r="V384">
        <v>0.28233617857057097</v>
      </c>
      <c r="W384">
        <v>778</v>
      </c>
      <c r="X384">
        <v>837.2</v>
      </c>
      <c r="Y384">
        <v>771.05</v>
      </c>
      <c r="Z384">
        <v>796.95</v>
      </c>
      <c r="AA384">
        <v>745</v>
      </c>
      <c r="AB384">
        <v>807.85</v>
      </c>
      <c r="AC384" s="2">
        <f>(Table2[[#This Row],[Close Price]]/Table2[[#This Row],[Day Low]])-1</f>
        <v>5.7840616966580161E-3</v>
      </c>
      <c r="AD384" s="2">
        <f>(Table2[[#This Row],[Day High]]/Table2[[#This Row],[Close Price]])-1</f>
        <v>6.9904153354632736E-2</v>
      </c>
      <c r="AE384" s="2">
        <f>(Table2[[#This Row],[Close Price]]/Table2[[#This Row],[Current Week Low]])-1</f>
        <v>1.4849880033720231E-2</v>
      </c>
      <c r="AF384" s="2">
        <f>(Table2[[#This Row],[Current Week High]]/Table2[[#This Row],[Close Price]])-1</f>
        <v>1.8466453674121475E-2</v>
      </c>
      <c r="AG384" s="2">
        <f>(Table2[[#This Row],[Close Price]]/Table2[[#This Row],[Current Month Low]])-1</f>
        <v>5.0335570469798752E-2</v>
      </c>
      <c r="AH384" s="2">
        <f>(Table2[[#This Row],[Current Month High]]/Table2[[#This Row],[Close Price]])-1</f>
        <v>3.2396166134185389E-2</v>
      </c>
      <c r="AI384">
        <v>12.460063897763501</v>
      </c>
      <c r="AJ384">
        <v>78.959405374499696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0.05</v>
      </c>
      <c r="AM384" t="s">
        <v>10474</v>
      </c>
      <c r="AN384">
        <v>1.46</v>
      </c>
      <c r="AO384" t="s">
        <v>10474</v>
      </c>
      <c r="AP384">
        <v>1.0604356813782001E-2</v>
      </c>
      <c r="AQ384">
        <f>(Table2[[#This Row],[Sharpe Ratio]]-AVERAGE(Table2[Sharpe Ratio]))/_xlfn.STDEV.P(Table2[Sharpe Ratio])</f>
        <v>-0.49464358999613722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-1.4107517473491731</v>
      </c>
      <c r="AS384">
        <f>_xlfn.RANK.AVG(Table2[[#This Row],[1Y Return vs Nifty Z-Score]],Table2[1Y Return vs Nifty Z-Score])</f>
        <v>289</v>
      </c>
      <c r="AT384">
        <f>_xlfn.RANK.AVG(Table2[[#This Row],[6M Return vs Nifty Z-Score]],Table2[6M Return vs Nifty Z-Score])</f>
        <v>379</v>
      </c>
      <c r="AU384">
        <f>_xlfn.RANK.AVG(Table2[[#This Row],[Sharpe Ratio Z-Score]],Table2[Sharpe Ratio Z-Score])</f>
        <v>470</v>
      </c>
      <c r="AV384">
        <f>(Table2[[#This Row],[Rank 1Y]]+Table2[[#This Row],[Rank 6M]]+Table2[[#This Row],[Rank Sharpe]])/3</f>
        <v>379.33333333333331</v>
      </c>
    </row>
    <row r="385" spans="1:48" x14ac:dyDescent="0.3">
      <c r="A385" t="s">
        <v>441</v>
      </c>
      <c r="B385" t="s">
        <v>442</v>
      </c>
      <c r="C385" t="s">
        <v>10436</v>
      </c>
      <c r="D385" t="s">
        <v>125</v>
      </c>
      <c r="E385">
        <v>50856.882372150001</v>
      </c>
      <c r="F385">
        <v>57520.5</v>
      </c>
      <c r="G385">
        <v>6.8356298785690903</v>
      </c>
      <c r="H385">
        <f>(Table2[[#This Row],[1Y Return vs Nifty]]-AVERAGE(Table2[1Y Return vs Nifty]))/_xlfn.STDEV.P(Table2[1Y Return vs Nifty])</f>
        <v>-0.46644710767419917</v>
      </c>
      <c r="I385">
        <v>5.3362935871873702</v>
      </c>
      <c r="J385">
        <f>(Table2[[#This Row],[1M Return vs Nifty]]-AVERAGE(Table2[1M Return vs Nifty]))/_xlfn.STDEV.P(Table2[1M Return vs Nifty])</f>
        <v>8.0591821484264817E-2</v>
      </c>
      <c r="K385">
        <v>40.942051870787701</v>
      </c>
      <c r="L385">
        <f>(Table2[[#This Row],[6M Return vs Nifty]]-AVERAGE(Table2[6M Return vs Nifty]))/_xlfn.STDEV.P(Table2[6M Return vs Nifty])</f>
        <v>0.8414501861369349</v>
      </c>
      <c r="M385">
        <v>0.82296925858590497</v>
      </c>
      <c r="N385">
        <f>(Table2[[#This Row],[1W Return vs Nifty]]-AVERAGE(Table2[1W Return vs Nifty]))/_xlfn.STDEV.P(Table2[1W Return vs Nifty])</f>
        <v>-0.24327988278565854</v>
      </c>
      <c r="O385">
        <v>56042.720000000001</v>
      </c>
      <c r="P385">
        <v>52429.381460405901</v>
      </c>
      <c r="Q385">
        <v>44364.138546240698</v>
      </c>
      <c r="R385">
        <v>58.692093917153798</v>
      </c>
      <c r="S385" s="2">
        <f>(Table2[[#This Row],[Close Price]]-Table2[[#This Row],[20D EMA]])/Table2[[#This Row],[20D EMA]]</f>
        <v>2.6368812934133082E-2</v>
      </c>
      <c r="T385" s="2">
        <f>(Table2[[#This Row],[Close Price]]-Table2[[#This Row],[50D EMA]])/Table2[[#This Row],[50D EMA]]</f>
        <v>9.7104302926763628E-2</v>
      </c>
      <c r="U385" s="2">
        <f>(Table2[[#This Row],[Close Price]]-Table2[[#This Row],[200D EMA]])/Table2[[#This Row],[200D EMA]]</f>
        <v>0.2965539709521563</v>
      </c>
      <c r="V385">
        <v>0.80227570727500996</v>
      </c>
      <c r="W385">
        <v>56998.2</v>
      </c>
      <c r="X385">
        <v>58280</v>
      </c>
      <c r="Y385">
        <v>56411.95</v>
      </c>
      <c r="Z385">
        <v>58500</v>
      </c>
      <c r="AA385">
        <v>56200.05</v>
      </c>
      <c r="AB385">
        <v>59000</v>
      </c>
      <c r="AC385" s="2">
        <f>(Table2[[#This Row],[Close Price]]/Table2[[#This Row],[Day Low]])-1</f>
        <v>9.1634472667558864E-3</v>
      </c>
      <c r="AD385" s="2">
        <f>(Table2[[#This Row],[Day High]]/Table2[[#This Row],[Close Price]])-1</f>
        <v>1.3203988143357659E-2</v>
      </c>
      <c r="AE385" s="2">
        <f>(Table2[[#This Row],[Close Price]]/Table2[[#This Row],[Current Week Low]])-1</f>
        <v>1.9650978205858927E-2</v>
      </c>
      <c r="AF385" s="2">
        <f>(Table2[[#This Row],[Current Week High]]/Table2[[#This Row],[Close Price]])-1</f>
        <v>1.7028711502855565E-2</v>
      </c>
      <c r="AG385" s="2">
        <f>(Table2[[#This Row],[Close Price]]/Table2[[#This Row],[Current Month Low]])-1</f>
        <v>2.3495530697926315E-2</v>
      </c>
      <c r="AH385" s="2">
        <f>(Table2[[#This Row],[Current Month High]]/Table2[[#This Row],[Close Price]])-1</f>
        <v>2.5721264592623472E-2</v>
      </c>
      <c r="AI385">
        <v>4.3002060135082196</v>
      </c>
      <c r="AJ385">
        <v>64.449063260305806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0.18</v>
      </c>
      <c r="AM385" t="s">
        <v>10474</v>
      </c>
      <c r="AN385">
        <v>3.78</v>
      </c>
      <c r="AO385" t="s">
        <v>10474</v>
      </c>
      <c r="AP385">
        <v>-1.2014458430503E-2</v>
      </c>
      <c r="AQ385">
        <f>(Table2[[#This Row],[Sharpe Ratio]]-AVERAGE(Table2[Sharpe Ratio]))/_xlfn.STDEV.P(Table2[Sharpe Ratio])</f>
        <v>-0.74965476304501943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-0.53733974588367728</v>
      </c>
      <c r="AS385">
        <f>_xlfn.RANK.AVG(Table2[[#This Row],[1Y Return vs Nifty Z-Score]],Table2[1Y Return vs Nifty Z-Score])</f>
        <v>468</v>
      </c>
      <c r="AT385">
        <f>_xlfn.RANK.AVG(Table2[[#This Row],[6M Return vs Nifty Z-Score]],Table2[6M Return vs Nifty Z-Score])</f>
        <v>104</v>
      </c>
      <c r="AU385">
        <f>_xlfn.RANK.AVG(Table2[[#This Row],[Sharpe Ratio Z-Score]],Table2[Sharpe Ratio Z-Score])</f>
        <v>566</v>
      </c>
      <c r="AV385">
        <f>(Table2[[#This Row],[Rank 1Y]]+Table2[[#This Row],[Rank 6M]]+Table2[[#This Row],[Rank Sharpe]])/3</f>
        <v>379.33333333333331</v>
      </c>
    </row>
    <row r="386" spans="1:48" x14ac:dyDescent="0.3">
      <c r="A386" t="s">
        <v>462</v>
      </c>
      <c r="B386" t="s">
        <v>463</v>
      </c>
      <c r="C386" t="s">
        <v>10431</v>
      </c>
      <c r="D386" t="s">
        <v>49</v>
      </c>
      <c r="E386">
        <v>46306.032528867901</v>
      </c>
      <c r="F386">
        <v>185.98</v>
      </c>
      <c r="G386">
        <v>14.5243747448405</v>
      </c>
      <c r="H386">
        <f>(Table2[[#This Row],[1Y Return vs Nifty]]-AVERAGE(Table2[1Y Return vs Nifty]))/_xlfn.STDEV.P(Table2[1Y Return vs Nifty])</f>
        <v>-0.37846529366511267</v>
      </c>
      <c r="I386">
        <v>7.4333861301916704</v>
      </c>
      <c r="J386">
        <f>(Table2[[#This Row],[1M Return vs Nifty]]-AVERAGE(Table2[1M Return vs Nifty]))/_xlfn.STDEV.P(Table2[1M Return vs Nifty])</f>
        <v>0.25778882624067512</v>
      </c>
      <c r="K386">
        <v>-2.6270583298891701</v>
      </c>
      <c r="L386">
        <f>(Table2[[#This Row],[6M Return vs Nifty]]-AVERAGE(Table2[6M Return vs Nifty]))/_xlfn.STDEV.P(Table2[6M Return vs Nifty])</f>
        <v>-0.38450765110596452</v>
      </c>
      <c r="M386">
        <v>2.0704215761168201</v>
      </c>
      <c r="N386">
        <f>(Table2[[#This Row],[1W Return vs Nifty]]-AVERAGE(Table2[1W Return vs Nifty]))/_xlfn.STDEV.P(Table2[1W Return vs Nifty])</f>
        <v>-1.4576876230016682E-2</v>
      </c>
      <c r="O386">
        <v>180.62</v>
      </c>
      <c r="P386">
        <v>172.457564595825</v>
      </c>
      <c r="Q386">
        <v>156.119018397145</v>
      </c>
      <c r="R386">
        <v>56.062123396289003</v>
      </c>
      <c r="S386" s="2">
        <f>(Table2[[#This Row],[Close Price]]-Table2[[#This Row],[20D EMA]])/Table2[[#This Row],[20D EMA]]</f>
        <v>2.9675561953271982E-2</v>
      </c>
      <c r="T386" s="2">
        <f>(Table2[[#This Row],[Close Price]]-Table2[[#This Row],[50D EMA]])/Table2[[#This Row],[50D EMA]]</f>
        <v>7.8410218976862137E-2</v>
      </c>
      <c r="U386" s="2">
        <f>(Table2[[#This Row],[Close Price]]-Table2[[#This Row],[200D EMA]])/Table2[[#This Row],[200D EMA]]</f>
        <v>0.19127062102640704</v>
      </c>
      <c r="V386">
        <v>1.5270766025691001</v>
      </c>
      <c r="W386">
        <v>183.26</v>
      </c>
      <c r="X386">
        <v>187.13</v>
      </c>
      <c r="Y386">
        <v>185.17</v>
      </c>
      <c r="Z386">
        <v>190.58</v>
      </c>
      <c r="AA386">
        <v>182.96</v>
      </c>
      <c r="AB386">
        <v>194.25</v>
      </c>
      <c r="AC386" s="2">
        <f>(Table2[[#This Row],[Close Price]]/Table2[[#This Row],[Day Low]])-1</f>
        <v>1.4842300556586308E-2</v>
      </c>
      <c r="AD386" s="2">
        <f>(Table2[[#This Row],[Day High]]/Table2[[#This Row],[Close Price]])-1</f>
        <v>6.1834605871600168E-3</v>
      </c>
      <c r="AE386" s="2">
        <f>(Table2[[#This Row],[Close Price]]/Table2[[#This Row],[Current Week Low]])-1</f>
        <v>4.3743586974132054E-3</v>
      </c>
      <c r="AF386" s="2">
        <f>(Table2[[#This Row],[Current Week High]]/Table2[[#This Row],[Close Price]])-1</f>
        <v>2.4733842348639845E-2</v>
      </c>
      <c r="AG386" s="2">
        <f>(Table2[[#This Row],[Close Price]]/Table2[[#This Row],[Current Month Low]])-1</f>
        <v>1.6506340183646495E-2</v>
      </c>
      <c r="AH386" s="2">
        <f>(Table2[[#This Row],[Current Month High]]/Table2[[#This Row],[Close Price]])-1</f>
        <v>4.4467147005054386E-2</v>
      </c>
      <c r="AI386">
        <v>4.4467147005054297</v>
      </c>
      <c r="AJ386">
        <v>59.6394849785407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10474</v>
      </c>
      <c r="AN386">
        <v>1.27</v>
      </c>
      <c r="AO386" t="s">
        <v>10474</v>
      </c>
      <c r="AP386">
        <v>7.0296095341312995E-2</v>
      </c>
      <c r="AQ386">
        <f>(Table2[[#This Row],[Sharpe Ratio]]-AVERAGE(Table2[Sharpe Ratio]))/_xlfn.STDEV.P(Table2[Sharpe Ratio])</f>
        <v>0.17833861967458939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-0.3414223750858294</v>
      </c>
      <c r="AS386">
        <f>_xlfn.RANK.AVG(Table2[[#This Row],[1Y Return vs Nifty Z-Score]],Table2[1Y Return vs Nifty Z-Score])</f>
        <v>425</v>
      </c>
      <c r="AT386">
        <f>_xlfn.RANK.AVG(Table2[[#This Row],[6M Return vs Nifty Z-Score]],Table2[6M Return vs Nifty Z-Score])</f>
        <v>448</v>
      </c>
      <c r="AU386">
        <f>_xlfn.RANK.AVG(Table2[[#This Row],[Sharpe Ratio Z-Score]],Table2[Sharpe Ratio Z-Score])</f>
        <v>273</v>
      </c>
      <c r="AV386">
        <f>(Table2[[#This Row],[Rank 1Y]]+Table2[[#This Row],[Rank 6M]]+Table2[[#This Row],[Rank Sharpe]])/3</f>
        <v>382</v>
      </c>
    </row>
    <row r="387" spans="1:48" x14ac:dyDescent="0.3">
      <c r="A387" t="s">
        <v>860</v>
      </c>
      <c r="B387" t="s">
        <v>861</v>
      </c>
      <c r="C387" t="s">
        <v>10433</v>
      </c>
      <c r="D387" t="s">
        <v>120</v>
      </c>
      <c r="E387">
        <v>17430.355460700001</v>
      </c>
      <c r="F387">
        <v>696.15</v>
      </c>
      <c r="G387">
        <v>43.730402635078903</v>
      </c>
      <c r="H387">
        <f>(Table2[[#This Row],[1Y Return vs Nifty]]-AVERAGE(Table2[1Y Return vs Nifty]))/_xlfn.STDEV.P(Table2[1Y Return vs Nifty])</f>
        <v>-4.4262591081582564E-2</v>
      </c>
      <c r="I387">
        <v>-2.9390989305305601</v>
      </c>
      <c r="J387">
        <f>(Table2[[#This Row],[1M Return vs Nifty]]-AVERAGE(Table2[1M Return vs Nifty]))/_xlfn.STDEV.P(Table2[1M Return vs Nifty])</f>
        <v>-0.61864997984439474</v>
      </c>
      <c r="K387">
        <v>6.8541875483585004</v>
      </c>
      <c r="L387">
        <f>(Table2[[#This Row],[6M Return vs Nifty]]-AVERAGE(Table2[6M Return vs Nifty]))/_xlfn.STDEV.P(Table2[6M Return vs Nifty])</f>
        <v>-0.1177221317844318</v>
      </c>
      <c r="M387">
        <v>-2.3808856517488399</v>
      </c>
      <c r="N387">
        <f>(Table2[[#This Row],[1W Return vs Nifty]]-AVERAGE(Table2[1W Return vs Nifty]))/_xlfn.STDEV.P(Table2[1W Return vs Nifty])</f>
        <v>-0.83066205384283276</v>
      </c>
      <c r="O387">
        <v>697.46</v>
      </c>
      <c r="P387">
        <v>642.24917404685004</v>
      </c>
      <c r="Q387">
        <v>552.07823032222598</v>
      </c>
      <c r="R387">
        <v>38.6443199073858</v>
      </c>
      <c r="S387" s="2">
        <f>(Table2[[#This Row],[Close Price]]-Table2[[#This Row],[20D EMA]])/Table2[[#This Row],[20D EMA]]</f>
        <v>-1.8782439136295402E-3</v>
      </c>
      <c r="T387" s="2">
        <f>(Table2[[#This Row],[Close Price]]-Table2[[#This Row],[50D EMA]])/Table2[[#This Row],[50D EMA]]</f>
        <v>8.392509968291223E-2</v>
      </c>
      <c r="U387" s="2">
        <f>(Table2[[#This Row],[Close Price]]-Table2[[#This Row],[200D EMA]])/Table2[[#This Row],[200D EMA]]</f>
        <v>0.2609625987130213</v>
      </c>
      <c r="V387">
        <v>0.68188800285196505</v>
      </c>
      <c r="W387">
        <v>687.05</v>
      </c>
      <c r="X387">
        <v>700.7</v>
      </c>
      <c r="Y387">
        <v>692</v>
      </c>
      <c r="Z387">
        <v>713.7</v>
      </c>
      <c r="AA387">
        <v>692</v>
      </c>
      <c r="AB387">
        <v>739</v>
      </c>
      <c r="AC387" s="2">
        <f>(Table2[[#This Row],[Close Price]]/Table2[[#This Row],[Day Low]])-1</f>
        <v>1.3245033112582849E-2</v>
      </c>
      <c r="AD387" s="2">
        <f>(Table2[[#This Row],[Day High]]/Table2[[#This Row],[Close Price]])-1</f>
        <v>6.5359477124184995E-3</v>
      </c>
      <c r="AE387" s="2">
        <f>(Table2[[#This Row],[Close Price]]/Table2[[#This Row],[Current Week Low]])-1</f>
        <v>5.9971098265896305E-3</v>
      </c>
      <c r="AF387" s="2">
        <f>(Table2[[#This Row],[Current Week High]]/Table2[[#This Row],[Close Price]])-1</f>
        <v>2.5210084033613578E-2</v>
      </c>
      <c r="AG387" s="2">
        <f>(Table2[[#This Row],[Close Price]]/Table2[[#This Row],[Current Month Low]])-1</f>
        <v>5.9971098265896305E-3</v>
      </c>
      <c r="AH387" s="2">
        <f>(Table2[[#This Row],[Current Month High]]/Table2[[#This Row],[Close Price]])-1</f>
        <v>6.1552826258708615E-2</v>
      </c>
      <c r="AI387">
        <v>7.3044602456367098</v>
      </c>
      <c r="AJ387">
        <v>72.293033040465204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0.21</v>
      </c>
      <c r="AM387" t="s">
        <v>10474</v>
      </c>
      <c r="AN387">
        <v>-3.39</v>
      </c>
      <c r="AO387" t="s">
        <v>10475</v>
      </c>
      <c r="AQ387">
        <f>(Table2[[#This Row],[Sharpe Ratio]]-AVERAGE(Table2[Sharpe Ratio]))/_xlfn.STDEV.P(Table2[Sharpe Ratio])</f>
        <v>-0.61420022642052829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-2.2254969829737701</v>
      </c>
      <c r="AS387">
        <f>_xlfn.RANK.AVG(Table2[[#This Row],[1Y Return vs Nifty Z-Score]],Table2[1Y Return vs Nifty Z-Score])</f>
        <v>284</v>
      </c>
      <c r="AT387">
        <f>_xlfn.RANK.AVG(Table2[[#This Row],[6M Return vs Nifty Z-Score]],Table2[6M Return vs Nifty Z-Score])</f>
        <v>343</v>
      </c>
      <c r="AU387">
        <f>_xlfn.RANK.AVG(Table2[[#This Row],[Sharpe Ratio Z-Score]],Table2[Sharpe Ratio Z-Score])</f>
        <v>519.5</v>
      </c>
      <c r="AV387">
        <f>(Table2[[#This Row],[Rank 1Y]]+Table2[[#This Row],[Rank 6M]]+Table2[[#This Row],[Rank Sharpe]])/3</f>
        <v>382.16666666666669</v>
      </c>
    </row>
    <row r="388" spans="1:48" x14ac:dyDescent="0.3">
      <c r="A388" t="s">
        <v>1089</v>
      </c>
      <c r="B388" t="s">
        <v>1090</v>
      </c>
      <c r="C388" t="s">
        <v>10438</v>
      </c>
      <c r="D388" t="s">
        <v>72</v>
      </c>
      <c r="E388">
        <v>11380.078746678</v>
      </c>
      <c r="F388">
        <v>28.33</v>
      </c>
      <c r="G388">
        <v>62.777633114377899</v>
      </c>
      <c r="H388">
        <f>(Table2[[#This Row],[1Y Return vs Nifty]]-AVERAGE(Table2[1Y Return vs Nifty]))/_xlfn.STDEV.P(Table2[1Y Return vs Nifty])</f>
        <v>0.17369364476248142</v>
      </c>
      <c r="I388">
        <v>10.1831773128643</v>
      </c>
      <c r="J388">
        <f>(Table2[[#This Row],[1M Return vs Nifty]]-AVERAGE(Table2[1M Return vs Nifty]))/_xlfn.STDEV.P(Table2[1M Return vs Nifty])</f>
        <v>0.49013658929033749</v>
      </c>
      <c r="K388">
        <v>-24.706153076690601</v>
      </c>
      <c r="L388">
        <f>(Table2[[#This Row],[6M Return vs Nifty]]-AVERAGE(Table2[6M Return vs Nifty]))/_xlfn.STDEV.P(Table2[6M Return vs Nifty])</f>
        <v>-1.0057743953519653</v>
      </c>
      <c r="M388">
        <v>-1.47805506578755</v>
      </c>
      <c r="N388">
        <f>(Table2[[#This Row],[1W Return vs Nifty]]-AVERAGE(Table2[1W Return vs Nifty]))/_xlfn.STDEV.P(Table2[1W Return vs Nifty])</f>
        <v>-0.66514064150666807</v>
      </c>
      <c r="O388">
        <v>28.61</v>
      </c>
      <c r="P388">
        <v>27.7887514428079</v>
      </c>
      <c r="Q388">
        <v>24.6702644444048</v>
      </c>
      <c r="R388">
        <v>43.041403294207797</v>
      </c>
      <c r="S388" s="2">
        <f>(Table2[[#This Row],[Close Price]]-Table2[[#This Row],[20D EMA]])/Table2[[#This Row],[20D EMA]]</f>
        <v>-9.7867878364208717E-3</v>
      </c>
      <c r="T388" s="2">
        <f>(Table2[[#This Row],[Close Price]]-Table2[[#This Row],[50D EMA]])/Table2[[#This Row],[50D EMA]]</f>
        <v>1.9477253532100686E-2</v>
      </c>
      <c r="U388" s="2">
        <f>(Table2[[#This Row],[Close Price]]-Table2[[#This Row],[200D EMA]])/Table2[[#This Row],[200D EMA]]</f>
        <v>0.1483460205237169</v>
      </c>
      <c r="V388">
        <v>0.70749648379215702</v>
      </c>
      <c r="W388">
        <v>28.07</v>
      </c>
      <c r="X388">
        <v>28.83</v>
      </c>
      <c r="Y388">
        <v>28.11</v>
      </c>
      <c r="Z388">
        <v>29.3</v>
      </c>
      <c r="AA388">
        <v>28.02</v>
      </c>
      <c r="AB388">
        <v>29.38</v>
      </c>
      <c r="AC388" s="2">
        <f>(Table2[[#This Row],[Close Price]]/Table2[[#This Row],[Day Low]])-1</f>
        <v>9.2625578909868445E-3</v>
      </c>
      <c r="AD388" s="2">
        <f>(Table2[[#This Row],[Day High]]/Table2[[#This Row],[Close Price]])-1</f>
        <v>1.7649135192375542E-2</v>
      </c>
      <c r="AE388" s="2">
        <f>(Table2[[#This Row],[Close Price]]/Table2[[#This Row],[Current Week Low]])-1</f>
        <v>7.8263963002489501E-3</v>
      </c>
      <c r="AF388" s="2">
        <f>(Table2[[#This Row],[Current Week High]]/Table2[[#This Row],[Close Price]])-1</f>
        <v>3.4239322273208694E-2</v>
      </c>
      <c r="AG388" s="2">
        <f>(Table2[[#This Row],[Close Price]]/Table2[[#This Row],[Current Month Low]])-1</f>
        <v>1.106352605281935E-2</v>
      </c>
      <c r="AH388" s="2">
        <f>(Table2[[#This Row],[Current Month High]]/Table2[[#This Row],[Close Price]])-1</f>
        <v>3.7063183903988772E-2</v>
      </c>
      <c r="AI388">
        <v>21.602541475467699</v>
      </c>
      <c r="AJ388">
        <v>90.774410774410697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-0.09</v>
      </c>
      <c r="AM388" t="s">
        <v>10475</v>
      </c>
      <c r="AN388">
        <v>-7.54</v>
      </c>
      <c r="AO388" t="s">
        <v>10475</v>
      </c>
      <c r="AP388">
        <v>7.1529549897087999E-2</v>
      </c>
      <c r="AQ388">
        <f>(Table2[[#This Row],[Sharpe Ratio]]-AVERAGE(Table2[Sharpe Ratio]))/_xlfn.STDEV.P(Table2[Sharpe Ratio])</f>
        <v>0.19224494897493355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-0.81483985383088098</v>
      </c>
      <c r="AS388">
        <f>_xlfn.RANK.AVG(Table2[[#This Row],[1Y Return vs Nifty Z-Score]],Table2[1Y Return vs Nifty Z-Score])</f>
        <v>219</v>
      </c>
      <c r="AT388">
        <f>_xlfn.RANK.AVG(Table2[[#This Row],[6M Return vs Nifty Z-Score]],Table2[6M Return vs Nifty Z-Score])</f>
        <v>657</v>
      </c>
      <c r="AU388">
        <f>_xlfn.RANK.AVG(Table2[[#This Row],[Sharpe Ratio Z-Score]],Table2[Sharpe Ratio Z-Score])</f>
        <v>271</v>
      </c>
      <c r="AV388">
        <f>(Table2[[#This Row],[Rank 1Y]]+Table2[[#This Row],[Rank 6M]]+Table2[[#This Row],[Rank Sharpe]])/3</f>
        <v>382.33333333333331</v>
      </c>
    </row>
    <row r="389" spans="1:48" x14ac:dyDescent="0.3">
      <c r="A389" t="s">
        <v>1684</v>
      </c>
      <c r="B389" t="s">
        <v>1685</v>
      </c>
      <c r="C389" t="s">
        <v>10436</v>
      </c>
      <c r="D389" t="s">
        <v>505</v>
      </c>
      <c r="E389">
        <v>4759.5420257099904</v>
      </c>
      <c r="F389">
        <v>427.3</v>
      </c>
      <c r="G389">
        <v>36.979007794463101</v>
      </c>
      <c r="H389">
        <f>(Table2[[#This Row],[1Y Return vs Nifty]]-AVERAGE(Table2[1Y Return vs Nifty]))/_xlfn.STDEV.P(Table2[1Y Return vs Nifty])</f>
        <v>-0.12151836891011919</v>
      </c>
      <c r="I389">
        <v>43.149776274723898</v>
      </c>
      <c r="J389">
        <f>(Table2[[#This Row],[1M Return vs Nifty]]-AVERAGE(Table2[1M Return vs Nifty]))/_xlfn.STDEV.P(Table2[1M Return vs Nifty])</f>
        <v>3.2756992067028432</v>
      </c>
      <c r="K389">
        <v>10.201822148681099</v>
      </c>
      <c r="L389">
        <f>(Table2[[#This Row],[6M Return vs Nifty]]-AVERAGE(Table2[6M Return vs Nifty]))/_xlfn.STDEV.P(Table2[6M Return vs Nifty])</f>
        <v>-2.3525604575408546E-2</v>
      </c>
      <c r="M389">
        <v>18.434023782007898</v>
      </c>
      <c r="N389">
        <f>(Table2[[#This Row],[1W Return vs Nifty]]-AVERAGE(Table2[1W Return vs Nifty]))/_xlfn.STDEV.P(Table2[1W Return vs Nifty])</f>
        <v>2.9854616582890201</v>
      </c>
      <c r="O389">
        <v>381.62</v>
      </c>
      <c r="P389">
        <v>349.709017401707</v>
      </c>
      <c r="Q389">
        <v>317.47514622333</v>
      </c>
      <c r="R389">
        <v>70.743759671699195</v>
      </c>
      <c r="S389" s="2">
        <f>(Table2[[#This Row],[Close Price]]-Table2[[#This Row],[20D EMA]])/Table2[[#This Row],[20D EMA]]</f>
        <v>0.11970022535506526</v>
      </c>
      <c r="T389" s="2">
        <f>(Table2[[#This Row],[Close Price]]-Table2[[#This Row],[50D EMA]])/Table2[[#This Row],[50D EMA]]</f>
        <v>0.22187298221471105</v>
      </c>
      <c r="U389" s="2">
        <f>(Table2[[#This Row],[Close Price]]-Table2[[#This Row],[200D EMA]])/Table2[[#This Row],[200D EMA]]</f>
        <v>0.34593213069791923</v>
      </c>
      <c r="V389">
        <v>2.3356593524866298</v>
      </c>
      <c r="W389">
        <v>422</v>
      </c>
      <c r="X389">
        <v>434</v>
      </c>
      <c r="Y389">
        <v>420</v>
      </c>
      <c r="Z389">
        <v>445.45</v>
      </c>
      <c r="AA389">
        <v>364.95</v>
      </c>
      <c r="AB389">
        <v>451.9</v>
      </c>
      <c r="AC389" s="2">
        <f>(Table2[[#This Row],[Close Price]]/Table2[[#This Row],[Day Low]])-1</f>
        <v>1.2559241706161073E-2</v>
      </c>
      <c r="AD389" s="2">
        <f>(Table2[[#This Row],[Day High]]/Table2[[#This Row],[Close Price]])-1</f>
        <v>1.5679850222326097E-2</v>
      </c>
      <c r="AE389" s="2">
        <f>(Table2[[#This Row],[Close Price]]/Table2[[#This Row],[Current Week Low]])-1</f>
        <v>1.7380952380952497E-2</v>
      </c>
      <c r="AF389" s="2">
        <f>(Table2[[#This Row],[Current Week High]]/Table2[[#This Row],[Close Price]])-1</f>
        <v>4.2476012169435862E-2</v>
      </c>
      <c r="AG389" s="2">
        <f>(Table2[[#This Row],[Close Price]]/Table2[[#This Row],[Current Month Low]])-1</f>
        <v>0.17084532127688723</v>
      </c>
      <c r="AH389" s="2">
        <f>(Table2[[#This Row],[Current Month High]]/Table2[[#This Row],[Close Price]])-1</f>
        <v>5.757079335361559E-2</v>
      </c>
      <c r="AI389">
        <v>5.7570793353615501</v>
      </c>
      <c r="AJ389">
        <v>81.597960050998694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0.24</v>
      </c>
      <c r="AM389" t="s">
        <v>10474</v>
      </c>
      <c r="AN389">
        <v>20.399999999999999</v>
      </c>
      <c r="AO389" t="s">
        <v>10474</v>
      </c>
      <c r="AQ389">
        <f>(Table2[[#This Row],[Sharpe Ratio]]-AVERAGE(Table2[Sharpe Ratio]))/_xlfn.STDEV.P(Table2[Sharpe Ratio])</f>
        <v>-0.61420022642052829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5.5019166650858065</v>
      </c>
      <c r="AS389">
        <f>_xlfn.RANK.AVG(Table2[[#This Row],[1Y Return vs Nifty Z-Score]],Table2[1Y Return vs Nifty Z-Score])</f>
        <v>319</v>
      </c>
      <c r="AT389">
        <f>_xlfn.RANK.AVG(Table2[[#This Row],[6M Return vs Nifty Z-Score]],Table2[6M Return vs Nifty Z-Score])</f>
        <v>314</v>
      </c>
      <c r="AU389">
        <f>_xlfn.RANK.AVG(Table2[[#This Row],[Sharpe Ratio Z-Score]],Table2[Sharpe Ratio Z-Score])</f>
        <v>519.5</v>
      </c>
      <c r="AV389">
        <f>(Table2[[#This Row],[Rank 1Y]]+Table2[[#This Row],[Rank 6M]]+Table2[[#This Row],[Rank Sharpe]])/3</f>
        <v>384.16666666666669</v>
      </c>
    </row>
    <row r="390" spans="1:48" x14ac:dyDescent="0.3">
      <c r="A390" t="s">
        <v>877</v>
      </c>
      <c r="B390" t="s">
        <v>878</v>
      </c>
      <c r="C390" t="s">
        <v>10434</v>
      </c>
      <c r="D390" t="s">
        <v>46</v>
      </c>
      <c r="E390">
        <v>16989.709392150002</v>
      </c>
      <c r="F390">
        <v>1757.15</v>
      </c>
      <c r="G390">
        <v>6.5546946206888199</v>
      </c>
      <c r="H390">
        <f>(Table2[[#This Row],[1Y Return vs Nifty]]-AVERAGE(Table2[1Y Return vs Nifty]))/_xlfn.STDEV.P(Table2[1Y Return vs Nifty])</f>
        <v>-0.46966183179852855</v>
      </c>
      <c r="I390">
        <v>10.3151229061896</v>
      </c>
      <c r="J390">
        <f>(Table2[[#This Row],[1M Return vs Nifty]]-AVERAGE(Table2[1M Return vs Nifty]))/_xlfn.STDEV.P(Table2[1M Return vs Nifty])</f>
        <v>0.5012855316706083</v>
      </c>
      <c r="K390">
        <v>46.816073411203902</v>
      </c>
      <c r="L390">
        <f>(Table2[[#This Row],[6M Return vs Nifty]]-AVERAGE(Table2[6M Return vs Nifty]))/_xlfn.STDEV.P(Table2[6M Return vs Nifty])</f>
        <v>1.0067347813567604</v>
      </c>
      <c r="M390">
        <v>2.5370161842594299</v>
      </c>
      <c r="N390">
        <f>(Table2[[#This Row],[1W Return vs Nifty]]-AVERAGE(Table2[1W Return vs Nifty]))/_xlfn.STDEV.P(Table2[1W Return vs Nifty])</f>
        <v>7.0966745939110301E-2</v>
      </c>
      <c r="O390">
        <v>1723.13</v>
      </c>
      <c r="P390">
        <v>1608.01491418774</v>
      </c>
      <c r="Q390">
        <v>1375.2262549089201</v>
      </c>
      <c r="R390">
        <v>52.554232680723302</v>
      </c>
      <c r="S390" s="2">
        <f>(Table2[[#This Row],[Close Price]]-Table2[[#This Row],[20D EMA]])/Table2[[#This Row],[20D EMA]]</f>
        <v>1.9743141840720072E-2</v>
      </c>
      <c r="T390" s="2">
        <f>(Table2[[#This Row],[Close Price]]-Table2[[#This Row],[50D EMA]])/Table2[[#This Row],[50D EMA]]</f>
        <v>9.2744839924319339E-2</v>
      </c>
      <c r="U390" s="2">
        <f>(Table2[[#This Row],[Close Price]]-Table2[[#This Row],[200D EMA]])/Table2[[#This Row],[200D EMA]]</f>
        <v>0.27771702563690109</v>
      </c>
      <c r="V390">
        <v>0.74393993331288799</v>
      </c>
      <c r="W390">
        <v>1760.05</v>
      </c>
      <c r="X390">
        <v>1837.55</v>
      </c>
      <c r="Y390">
        <v>1746.8</v>
      </c>
      <c r="Z390">
        <v>1813.85</v>
      </c>
      <c r="AA390">
        <v>1707.3</v>
      </c>
      <c r="AB390">
        <v>1844.85</v>
      </c>
      <c r="AC390" s="2">
        <f>(Table2[[#This Row],[Close Price]]/Table2[[#This Row],[Day Low]])-1</f>
        <v>-1.6476804636230691E-3</v>
      </c>
      <c r="AD390" s="2">
        <f>(Table2[[#This Row],[Day High]]/Table2[[#This Row],[Close Price]])-1</f>
        <v>4.5755911561335072E-2</v>
      </c>
      <c r="AE390" s="2">
        <f>(Table2[[#This Row],[Close Price]]/Table2[[#This Row],[Current Week Low]])-1</f>
        <v>5.9251202198307151E-3</v>
      </c>
      <c r="AF390" s="2">
        <f>(Table2[[#This Row],[Current Week High]]/Table2[[#This Row],[Close Price]])-1</f>
        <v>3.2268161511538551E-2</v>
      </c>
      <c r="AG390" s="2">
        <f>(Table2[[#This Row],[Close Price]]/Table2[[#This Row],[Current Month Low]])-1</f>
        <v>2.9198149124348483E-2</v>
      </c>
      <c r="AH390" s="2">
        <f>(Table2[[#This Row],[Current Month High]]/Table2[[#This Row],[Close Price]])-1</f>
        <v>4.9910366218023361E-2</v>
      </c>
      <c r="AI390">
        <v>5.8532282389095904</v>
      </c>
      <c r="AJ390">
        <v>71.437631103956207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0.19</v>
      </c>
      <c r="AM390" t="s">
        <v>10474</v>
      </c>
      <c r="AN390">
        <v>0.36</v>
      </c>
      <c r="AO390" t="s">
        <v>10474</v>
      </c>
      <c r="AP390">
        <v>-3.1375123577901003E-2</v>
      </c>
      <c r="AQ390">
        <f>(Table2[[#This Row],[Sharpe Ratio]]-AVERAGE(Table2[Sharpe Ratio]))/_xlfn.STDEV.P(Table2[Sharpe Ratio])</f>
        <v>-0.96793259399781573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0.14139263317013478</v>
      </c>
      <c r="AS390">
        <f>_xlfn.RANK.AVG(Table2[[#This Row],[1Y Return vs Nifty Z-Score]],Table2[1Y Return vs Nifty Z-Score])</f>
        <v>470</v>
      </c>
      <c r="AT390">
        <f>_xlfn.RANK.AVG(Table2[[#This Row],[6M Return vs Nifty Z-Score]],Table2[6M Return vs Nifty Z-Score])</f>
        <v>89</v>
      </c>
      <c r="AU390">
        <f>_xlfn.RANK.AVG(Table2[[#This Row],[Sharpe Ratio Z-Score]],Table2[Sharpe Ratio Z-Score])</f>
        <v>594</v>
      </c>
      <c r="AV390">
        <f>(Table2[[#This Row],[Rank 1Y]]+Table2[[#This Row],[Rank 6M]]+Table2[[#This Row],[Rank Sharpe]])/3</f>
        <v>384.33333333333331</v>
      </c>
    </row>
    <row r="391" spans="1:48" x14ac:dyDescent="0.3">
      <c r="A391" t="s">
        <v>318</v>
      </c>
      <c r="B391" t="s">
        <v>319</v>
      </c>
      <c r="C391" t="s">
        <v>10431</v>
      </c>
      <c r="D391" t="s">
        <v>24</v>
      </c>
      <c r="E391">
        <v>80469.979276415994</v>
      </c>
      <c r="F391">
        <v>25.68</v>
      </c>
      <c r="G391">
        <v>30.3860936710755</v>
      </c>
      <c r="H391">
        <f>(Table2[[#This Row],[1Y Return vs Nifty]]-AVERAGE(Table2[1Y Return vs Nifty]))/_xlfn.STDEV.P(Table2[1Y Return vs Nifty])</f>
        <v>-0.19696066206336579</v>
      </c>
      <c r="I391">
        <v>9.5718245460872993</v>
      </c>
      <c r="J391">
        <f>(Table2[[#This Row],[1M Return vs Nifty]]-AVERAGE(Table2[1M Return vs Nifty]))/_xlfn.STDEV.P(Table2[1M Return vs Nifty])</f>
        <v>0.43847941303275795</v>
      </c>
      <c r="K391">
        <v>-6.9835863227808002</v>
      </c>
      <c r="L391">
        <f>(Table2[[#This Row],[6M Return vs Nifty]]-AVERAGE(Table2[6M Return vs Nifty]))/_xlfn.STDEV.P(Table2[6M Return vs Nifty])</f>
        <v>-0.50709265712177709</v>
      </c>
      <c r="M391">
        <v>11.165085626205601</v>
      </c>
      <c r="N391">
        <f>(Table2[[#This Row],[1W Return vs Nifty]]-AVERAGE(Table2[1W Return vs Nifty]))/_xlfn.STDEV.P(Table2[1W Return vs Nifty])</f>
        <v>1.6528030970468115</v>
      </c>
      <c r="O391">
        <v>24.17</v>
      </c>
      <c r="P391">
        <v>23.882876334584399</v>
      </c>
      <c r="Q391">
        <v>22.405580325983699</v>
      </c>
      <c r="R391">
        <v>67.305722838607196</v>
      </c>
      <c r="S391" s="2">
        <f>(Table2[[#This Row],[Close Price]]-Table2[[#This Row],[20D EMA]])/Table2[[#This Row],[20D EMA]]</f>
        <v>6.2474141497724366E-2</v>
      </c>
      <c r="T391" s="2">
        <f>(Table2[[#This Row],[Close Price]]-Table2[[#This Row],[50D EMA]])/Table2[[#This Row],[50D EMA]]</f>
        <v>7.5247371390238113E-2</v>
      </c>
      <c r="U391" s="2">
        <f>(Table2[[#This Row],[Close Price]]-Table2[[#This Row],[200D EMA]])/Table2[[#This Row],[200D EMA]]</f>
        <v>0.14614304233035033</v>
      </c>
      <c r="V391">
        <v>1.1175134145676699</v>
      </c>
      <c r="W391">
        <v>25.75</v>
      </c>
      <c r="X391">
        <v>26.44</v>
      </c>
      <c r="Y391">
        <v>25.57</v>
      </c>
      <c r="Z391">
        <v>27.44</v>
      </c>
      <c r="AA391">
        <v>23.61</v>
      </c>
      <c r="AB391">
        <v>27.44</v>
      </c>
      <c r="AC391" s="2">
        <f>(Table2[[#This Row],[Close Price]]/Table2[[#This Row],[Day Low]])-1</f>
        <v>-2.7184466019417597E-3</v>
      </c>
      <c r="AD391" s="2">
        <f>(Table2[[#This Row],[Day High]]/Table2[[#This Row],[Close Price]])-1</f>
        <v>2.9595015576324046E-2</v>
      </c>
      <c r="AE391" s="2">
        <f>(Table2[[#This Row],[Close Price]]/Table2[[#This Row],[Current Week Low]])-1</f>
        <v>4.30191630817367E-3</v>
      </c>
      <c r="AF391" s="2">
        <f>(Table2[[#This Row],[Current Week High]]/Table2[[#This Row],[Close Price]])-1</f>
        <v>6.8535825545171347E-2</v>
      </c>
      <c r="AG391" s="2">
        <f>(Table2[[#This Row],[Close Price]]/Table2[[#This Row],[Current Month Low]])-1</f>
        <v>8.7674714104193141E-2</v>
      </c>
      <c r="AH391" s="2">
        <f>(Table2[[#This Row],[Current Month High]]/Table2[[#This Row],[Close Price]])-1</f>
        <v>6.8535825545171347E-2</v>
      </c>
      <c r="AI391">
        <v>27.920560747663501</v>
      </c>
      <c r="AJ391">
        <v>63.566878980891701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-0.04</v>
      </c>
      <c r="AM391" t="s">
        <v>10475</v>
      </c>
      <c r="AN391">
        <v>7.18</v>
      </c>
      <c r="AO391" t="s">
        <v>10474</v>
      </c>
      <c r="AP391">
        <v>5.843878902967E-2</v>
      </c>
      <c r="AQ391">
        <f>(Table2[[#This Row],[Sharpe Ratio]]-AVERAGE(Table2[Sharpe Ratio]))/_xlfn.STDEV.P(Table2[Sharpe Ratio])</f>
        <v>4.4655862241217981E-2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1.4318850531356446</v>
      </c>
      <c r="AS391">
        <f>_xlfn.RANK.AVG(Table2[[#This Row],[1Y Return vs Nifty Z-Score]],Table2[1Y Return vs Nifty Z-Score])</f>
        <v>340</v>
      </c>
      <c r="AT391">
        <f>_xlfn.RANK.AVG(Table2[[#This Row],[6M Return vs Nifty Z-Score]],Table2[6M Return vs Nifty Z-Score])</f>
        <v>489</v>
      </c>
      <c r="AU391">
        <f>_xlfn.RANK.AVG(Table2[[#This Row],[Sharpe Ratio Z-Score]],Table2[Sharpe Ratio Z-Score])</f>
        <v>325</v>
      </c>
      <c r="AV391">
        <f>(Table2[[#This Row],[Rank 1Y]]+Table2[[#This Row],[Rank 6M]]+Table2[[#This Row],[Rank Sharpe]])/3</f>
        <v>384.66666666666669</v>
      </c>
    </row>
    <row r="392" spans="1:48" x14ac:dyDescent="0.3">
      <c r="A392" t="s">
        <v>564</v>
      </c>
      <c r="B392" t="s">
        <v>565</v>
      </c>
      <c r="C392" t="s">
        <v>10435</v>
      </c>
      <c r="D392" t="s">
        <v>400</v>
      </c>
      <c r="E392">
        <v>33174.497914309999</v>
      </c>
      <c r="F392">
        <v>522.35</v>
      </c>
      <c r="G392">
        <v>-3.7429502118863298</v>
      </c>
      <c r="H392">
        <f>(Table2[[#This Row],[1Y Return vs Nifty]]-AVERAGE(Table2[1Y Return vs Nifty]))/_xlfn.STDEV.P(Table2[1Y Return vs Nifty])</f>
        <v>-0.58749712067196691</v>
      </c>
      <c r="I392">
        <v>3.1780290046806399</v>
      </c>
      <c r="J392">
        <f>(Table2[[#This Row],[1M Return vs Nifty]]-AVERAGE(Table2[1M Return vs Nifty]))/_xlfn.STDEV.P(Table2[1M Return vs Nifty])</f>
        <v>-0.10177400722835618</v>
      </c>
      <c r="K392">
        <v>1.7660218081057499</v>
      </c>
      <c r="L392">
        <f>(Table2[[#This Row],[6M Return vs Nifty]]-AVERAGE(Table2[6M Return vs Nifty]))/_xlfn.STDEV.P(Table2[6M Return vs Nifty])</f>
        <v>-0.26089413226188862</v>
      </c>
      <c r="M392">
        <v>-4.4828184641412898</v>
      </c>
      <c r="N392">
        <f>(Table2[[#This Row],[1W Return vs Nifty]]-AVERAGE(Table2[1W Return vs Nifty]))/_xlfn.STDEV.P(Table2[1W Return vs Nifty])</f>
        <v>-1.2160221570038066</v>
      </c>
      <c r="O392">
        <v>512.4</v>
      </c>
      <c r="P392">
        <v>498.10691548222098</v>
      </c>
      <c r="Q392">
        <v>464.686789072956</v>
      </c>
      <c r="R392">
        <v>54.777473126788003</v>
      </c>
      <c r="S392" s="2">
        <f>(Table2[[#This Row],[Close Price]]-Table2[[#This Row],[20D EMA]])/Table2[[#This Row],[20D EMA]]</f>
        <v>1.9418423106947788E-2</v>
      </c>
      <c r="T392" s="2">
        <f>(Table2[[#This Row],[Close Price]]-Table2[[#This Row],[50D EMA]])/Table2[[#This Row],[50D EMA]]</f>
        <v>4.8670443561919088E-2</v>
      </c>
      <c r="U392" s="2">
        <f>(Table2[[#This Row],[Close Price]]-Table2[[#This Row],[200D EMA]])/Table2[[#This Row],[200D EMA]]</f>
        <v>0.12409048908423104</v>
      </c>
      <c r="V392">
        <v>1.3306991221795299</v>
      </c>
      <c r="W392">
        <v>522.54999999999995</v>
      </c>
      <c r="X392">
        <v>533</v>
      </c>
      <c r="Y392">
        <v>520</v>
      </c>
      <c r="Z392">
        <v>533.5</v>
      </c>
      <c r="AA392">
        <v>520</v>
      </c>
      <c r="AB392">
        <v>550.15</v>
      </c>
      <c r="AC392" s="2">
        <f>(Table2[[#This Row],[Close Price]]/Table2[[#This Row],[Day Low]])-1</f>
        <v>-3.8273849392389536E-4</v>
      </c>
      <c r="AD392" s="2">
        <f>(Table2[[#This Row],[Day High]]/Table2[[#This Row],[Close Price]])-1</f>
        <v>2.0388628314348622E-2</v>
      </c>
      <c r="AE392" s="2">
        <f>(Table2[[#This Row],[Close Price]]/Table2[[#This Row],[Current Week Low]])-1</f>
        <v>4.5192307692307754E-3</v>
      </c>
      <c r="AF392" s="2">
        <f>(Table2[[#This Row],[Current Week High]]/Table2[[#This Row],[Close Price]])-1</f>
        <v>2.1345840911266345E-2</v>
      </c>
      <c r="AG392" s="2">
        <f>(Table2[[#This Row],[Close Price]]/Table2[[#This Row],[Current Month Low]])-1</f>
        <v>4.5192307692307754E-3</v>
      </c>
      <c r="AH392" s="2">
        <f>(Table2[[#This Row],[Current Month High]]/Table2[[#This Row],[Close Price]])-1</f>
        <v>5.3221020388628304E-2</v>
      </c>
      <c r="AI392">
        <v>6.8057815640853701</v>
      </c>
      <c r="AJ392">
        <v>43.109589041095802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-0.06</v>
      </c>
      <c r="AM392" t="s">
        <v>10475</v>
      </c>
      <c r="AN392">
        <v>5.73</v>
      </c>
      <c r="AO392" t="s">
        <v>10474</v>
      </c>
      <c r="AP392">
        <v>9.6604847787901002E-2</v>
      </c>
      <c r="AQ392">
        <f>(Table2[[#This Row],[Sharpe Ratio]]-AVERAGE(Table2[Sharpe Ratio]))/_xlfn.STDEV.P(Table2[Sharpe Ratio])</f>
        <v>0.47495122959244079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-1.6912361875735775</v>
      </c>
      <c r="AS392">
        <f>_xlfn.RANK.AVG(Table2[[#This Row],[1Y Return vs Nifty Z-Score]],Table2[1Y Return vs Nifty Z-Score])</f>
        <v>534</v>
      </c>
      <c r="AT392">
        <f>_xlfn.RANK.AVG(Table2[[#This Row],[6M Return vs Nifty Z-Score]],Table2[6M Return vs Nifty Z-Score])</f>
        <v>402</v>
      </c>
      <c r="AU392">
        <f>_xlfn.RANK.AVG(Table2[[#This Row],[Sharpe Ratio Z-Score]],Table2[Sharpe Ratio Z-Score])</f>
        <v>227</v>
      </c>
      <c r="AV392">
        <f>(Table2[[#This Row],[Rank 1Y]]+Table2[[#This Row],[Rank 6M]]+Table2[[#This Row],[Rank Sharpe]])/3</f>
        <v>387.66666666666669</v>
      </c>
    </row>
    <row r="393" spans="1:48" x14ac:dyDescent="0.3">
      <c r="A393" t="s">
        <v>1984</v>
      </c>
      <c r="B393" t="s">
        <v>1985</v>
      </c>
      <c r="C393" t="s">
        <v>10431</v>
      </c>
      <c r="D393" t="s">
        <v>539</v>
      </c>
      <c r="E393">
        <v>3201.13371336</v>
      </c>
      <c r="F393">
        <v>54.96</v>
      </c>
      <c r="G393">
        <v>47.557480879212399</v>
      </c>
      <c r="H393">
        <f>(Table2[[#This Row],[1Y Return vs Nifty]]-AVERAGE(Table2[1Y Return vs Nifty]))/_xlfn.STDEV.P(Table2[1Y Return vs Nifty])</f>
        <v>-4.695803717785431E-4</v>
      </c>
      <c r="I393">
        <v>24.3050700073372</v>
      </c>
      <c r="J393">
        <f>(Table2[[#This Row],[1M Return vs Nifty]]-AVERAGE(Table2[1M Return vs Nifty]))/_xlfn.STDEV.P(Table2[1M Return vs Nifty])</f>
        <v>1.6833872616555861</v>
      </c>
      <c r="K393">
        <v>18.070162271866</v>
      </c>
      <c r="L393">
        <f>(Table2[[#This Row],[6M Return vs Nifty]]-AVERAGE(Table2[6M Return vs Nifty]))/_xlfn.STDEV.P(Table2[6M Return vs Nifty])</f>
        <v>0.19787559447780115</v>
      </c>
      <c r="M393">
        <v>11.2890102424504</v>
      </c>
      <c r="N393">
        <f>(Table2[[#This Row],[1W Return vs Nifty]]-AVERAGE(Table2[1W Return vs Nifty]))/_xlfn.STDEV.P(Table2[1W Return vs Nifty])</f>
        <v>1.6755229492793497</v>
      </c>
      <c r="O393">
        <v>51.76</v>
      </c>
      <c r="P393">
        <v>48.726051289093398</v>
      </c>
      <c r="Q393">
        <v>44.1829459260913</v>
      </c>
      <c r="R393">
        <v>60.292295952937401</v>
      </c>
      <c r="S393" s="2">
        <f>(Table2[[#This Row],[Close Price]]-Table2[[#This Row],[20D EMA]])/Table2[[#This Row],[20D EMA]]</f>
        <v>6.1823802163833132E-2</v>
      </c>
      <c r="T393" s="2">
        <f>(Table2[[#This Row],[Close Price]]-Table2[[#This Row],[50D EMA]])/Table2[[#This Row],[50D EMA]]</f>
        <v>0.12793872160746955</v>
      </c>
      <c r="U393" s="2">
        <f>(Table2[[#This Row],[Close Price]]-Table2[[#This Row],[200D EMA]])/Table2[[#This Row],[200D EMA]]</f>
        <v>0.24391886616017924</v>
      </c>
      <c r="V393">
        <v>1.3130272621454799</v>
      </c>
      <c r="W393">
        <v>54.6</v>
      </c>
      <c r="X393">
        <v>57.3</v>
      </c>
      <c r="Y393">
        <v>54.8</v>
      </c>
      <c r="Z393">
        <v>57.15</v>
      </c>
      <c r="AA393">
        <v>49.8</v>
      </c>
      <c r="AB393">
        <v>59.8</v>
      </c>
      <c r="AC393" s="2">
        <f>(Table2[[#This Row],[Close Price]]/Table2[[#This Row],[Day Low]])-1</f>
        <v>6.59340659340657E-3</v>
      </c>
      <c r="AD393" s="2">
        <f>(Table2[[#This Row],[Day High]]/Table2[[#This Row],[Close Price]])-1</f>
        <v>4.2576419213973704E-2</v>
      </c>
      <c r="AE393" s="2">
        <f>(Table2[[#This Row],[Close Price]]/Table2[[#This Row],[Current Week Low]])-1</f>
        <v>2.9197080291971655E-3</v>
      </c>
      <c r="AF393" s="2">
        <f>(Table2[[#This Row],[Current Week High]]/Table2[[#This Row],[Close Price]])-1</f>
        <v>3.984716157205237E-2</v>
      </c>
      <c r="AG393" s="2">
        <f>(Table2[[#This Row],[Close Price]]/Table2[[#This Row],[Current Month Low]])-1</f>
        <v>0.10361445783132539</v>
      </c>
      <c r="AH393" s="2">
        <f>(Table2[[#This Row],[Current Month High]]/Table2[[#This Row],[Close Price]])-1</f>
        <v>8.8064046579330313E-2</v>
      </c>
      <c r="AI393">
        <v>8.8064046579330295</v>
      </c>
      <c r="AJ393">
        <v>83.812709030100294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-0.05</v>
      </c>
      <c r="AM393" t="s">
        <v>10475</v>
      </c>
      <c r="AN393">
        <v>10.14</v>
      </c>
      <c r="AO393" t="s">
        <v>10474</v>
      </c>
      <c r="AP393">
        <v>-6.2146575728198997E-2</v>
      </c>
      <c r="AQ393">
        <f>(Table2[[#This Row],[Sharpe Ratio]]-AVERAGE(Table2[Sharpe Ratio]))/_xlfn.STDEV.P(Table2[Sharpe Ratio])</f>
        <v>-1.3148589924194893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2.2414572326214692</v>
      </c>
      <c r="AS393">
        <f>_xlfn.RANK.AVG(Table2[[#This Row],[1Y Return vs Nifty Z-Score]],Table2[1Y Return vs Nifty Z-Score])</f>
        <v>270</v>
      </c>
      <c r="AT393">
        <f>_xlfn.RANK.AVG(Table2[[#This Row],[6M Return vs Nifty Z-Score]],Table2[6M Return vs Nifty Z-Score])</f>
        <v>240</v>
      </c>
      <c r="AU393">
        <f>_xlfn.RANK.AVG(Table2[[#This Row],[Sharpe Ratio Z-Score]],Table2[Sharpe Ratio Z-Score])</f>
        <v>654</v>
      </c>
      <c r="AV393">
        <f>(Table2[[#This Row],[Rank 1Y]]+Table2[[#This Row],[Rank 6M]]+Table2[[#This Row],[Rank Sharpe]])/3</f>
        <v>388</v>
      </c>
    </row>
    <row r="394" spans="1:48" x14ac:dyDescent="0.3">
      <c r="A394" t="s">
        <v>953</v>
      </c>
      <c r="B394" t="s">
        <v>954</v>
      </c>
      <c r="C394" t="s">
        <v>10437</v>
      </c>
      <c r="D394" t="s">
        <v>65</v>
      </c>
      <c r="E394">
        <v>14959.885979429901</v>
      </c>
      <c r="F394">
        <v>6495.65</v>
      </c>
      <c r="G394">
        <v>24.251994803262999</v>
      </c>
      <c r="H394">
        <f>(Table2[[#This Row],[1Y Return vs Nifty]]-AVERAGE(Table2[1Y Return vs Nifty]))/_xlfn.STDEV.P(Table2[1Y Return vs Nifty])</f>
        <v>-0.26715276169573987</v>
      </c>
      <c r="I394">
        <v>2.4607188950654599</v>
      </c>
      <c r="J394">
        <f>(Table2[[#This Row],[1M Return vs Nifty]]-AVERAGE(Table2[1M Return vs Nifty]))/_xlfn.STDEV.P(Table2[1M Return vs Nifty])</f>
        <v>-0.16238420935287043</v>
      </c>
      <c r="K394">
        <v>10.083291353932299</v>
      </c>
      <c r="L394">
        <f>(Table2[[#This Row],[6M Return vs Nifty]]-AVERAGE(Table2[6M Return vs Nifty]))/_xlfn.STDEV.P(Table2[6M Return vs Nifty])</f>
        <v>-2.6860851866611277E-2</v>
      </c>
      <c r="M394">
        <v>-1.3459463857004399</v>
      </c>
      <c r="N394">
        <f>(Table2[[#This Row],[1W Return vs Nifty]]-AVERAGE(Table2[1W Return vs Nifty]))/_xlfn.STDEV.P(Table2[1W Return vs Nifty])</f>
        <v>-0.64092035516512558</v>
      </c>
      <c r="O394">
        <v>7099.27</v>
      </c>
      <c r="P394">
        <v>6071.6140858461304</v>
      </c>
      <c r="Q394">
        <v>5330.36466954351</v>
      </c>
      <c r="R394">
        <v>43.123410396011998</v>
      </c>
      <c r="S394" s="2">
        <f>(Table2[[#This Row],[Close Price]]-Table2[[#This Row],[20D EMA]])/Table2[[#This Row],[20D EMA]]</f>
        <v>-8.5025643481653854E-2</v>
      </c>
      <c r="T394" s="2">
        <f>(Table2[[#This Row],[Close Price]]-Table2[[#This Row],[50D EMA]])/Table2[[#This Row],[50D EMA]]</f>
        <v>6.9839075435041642E-2</v>
      </c>
      <c r="U394" s="2">
        <f>(Table2[[#This Row],[Close Price]]-Table2[[#This Row],[200D EMA]])/Table2[[#This Row],[200D EMA]]</f>
        <v>0.21861268462825156</v>
      </c>
      <c r="V394">
        <v>0.46243462395745699</v>
      </c>
      <c r="W394">
        <v>6438.1</v>
      </c>
      <c r="X394">
        <v>6521.45</v>
      </c>
      <c r="Y394">
        <v>6480.05</v>
      </c>
      <c r="Z394">
        <v>6600</v>
      </c>
      <c r="AA394">
        <v>6480.05</v>
      </c>
      <c r="AB394">
        <v>6680</v>
      </c>
      <c r="AC394" s="2">
        <f>(Table2[[#This Row],[Close Price]]/Table2[[#This Row],[Day Low]])-1</f>
        <v>8.9389726782744816E-3</v>
      </c>
      <c r="AD394" s="2">
        <f>(Table2[[#This Row],[Day High]]/Table2[[#This Row],[Close Price]])-1</f>
        <v>3.971888879480856E-3</v>
      </c>
      <c r="AE394" s="2">
        <f>(Table2[[#This Row],[Close Price]]/Table2[[#This Row],[Current Week Low]])-1</f>
        <v>2.4073888318763004E-3</v>
      </c>
      <c r="AF394" s="2">
        <f>(Table2[[#This Row],[Current Week High]]/Table2[[#This Row],[Close Price]])-1</f>
        <v>1.6064597076505205E-2</v>
      </c>
      <c r="AG394" s="2">
        <f>(Table2[[#This Row],[Close Price]]/Table2[[#This Row],[Current Month Low]])-1</f>
        <v>2.4073888318763004E-3</v>
      </c>
      <c r="AH394" s="2">
        <f>(Table2[[#This Row],[Current Month High]]/Table2[[#This Row],[Close Price]])-1</f>
        <v>2.8380531586523317E-2</v>
      </c>
      <c r="AI394">
        <v>16.071524789666899</v>
      </c>
      <c r="AJ394">
        <v>51.6125801703162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-0.3</v>
      </c>
      <c r="AM394" t="s">
        <v>10475</v>
      </c>
      <c r="AN394">
        <v>-6.15</v>
      </c>
      <c r="AO394" t="s">
        <v>10475</v>
      </c>
      <c r="AP394">
        <v>6.1089917261229996E-3</v>
      </c>
      <c r="AQ394">
        <f>(Table2[[#This Row],[Sharpe Ratio]]-AVERAGE(Table2[Sharpe Ratio]))/_xlfn.STDEV.P(Table2[Sharpe Ratio])</f>
        <v>-0.54532565764230012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-1.6426438357226472</v>
      </c>
      <c r="AS394">
        <f>_xlfn.RANK.AVG(Table2[[#This Row],[1Y Return vs Nifty Z-Score]],Table2[1Y Return vs Nifty Z-Score])</f>
        <v>368</v>
      </c>
      <c r="AT394">
        <f>_xlfn.RANK.AVG(Table2[[#This Row],[6M Return vs Nifty Z-Score]],Table2[6M Return vs Nifty Z-Score])</f>
        <v>316</v>
      </c>
      <c r="AU394">
        <f>_xlfn.RANK.AVG(Table2[[#This Row],[Sharpe Ratio Z-Score]],Table2[Sharpe Ratio Z-Score])</f>
        <v>483</v>
      </c>
      <c r="AV394">
        <f>(Table2[[#This Row],[Rank 1Y]]+Table2[[#This Row],[Rank 6M]]+Table2[[#This Row],[Rank Sharpe]])/3</f>
        <v>389</v>
      </c>
    </row>
    <row r="395" spans="1:48" x14ac:dyDescent="0.3">
      <c r="A395" t="s">
        <v>391</v>
      </c>
      <c r="B395" t="s">
        <v>392</v>
      </c>
      <c r="C395" t="s">
        <v>10436</v>
      </c>
      <c r="D395" t="s">
        <v>393</v>
      </c>
      <c r="E395">
        <v>62602.181312405002</v>
      </c>
      <c r="F395">
        <v>2330.4499999999998</v>
      </c>
      <c r="G395">
        <v>5.3188818086332601</v>
      </c>
      <c r="H395">
        <f>(Table2[[#This Row],[1Y Return vs Nifty]]-AVERAGE(Table2[1Y Return vs Nifty]))/_xlfn.STDEV.P(Table2[1Y Return vs Nifty])</f>
        <v>-0.48380315848726885</v>
      </c>
      <c r="I395">
        <v>6.17817428036021</v>
      </c>
      <c r="J395">
        <f>(Table2[[#This Row],[1M Return vs Nifty]]-AVERAGE(Table2[1M Return vs Nifty]))/_xlfn.STDEV.P(Table2[1M Return vs Nifty])</f>
        <v>0.15172780338936653</v>
      </c>
      <c r="K395">
        <v>15.7937174753616</v>
      </c>
      <c r="L395">
        <f>(Table2[[#This Row],[6M Return vs Nifty]]-AVERAGE(Table2[6M Return vs Nifty]))/_xlfn.STDEV.P(Table2[6M Return vs Nifty])</f>
        <v>0.13382045710017279</v>
      </c>
      <c r="M395">
        <v>0.38362278272969302</v>
      </c>
      <c r="N395">
        <f>(Table2[[#This Row],[1W Return vs Nifty]]-AVERAGE(Table2[1W Return vs Nifty]))/_xlfn.STDEV.P(Table2[1W Return vs Nifty])</f>
        <v>-0.3238279394415004</v>
      </c>
      <c r="O395">
        <v>2319.64</v>
      </c>
      <c r="P395">
        <v>2221.8274505148001</v>
      </c>
      <c r="Q395">
        <v>2022.9163924515301</v>
      </c>
      <c r="R395">
        <v>46.585140130537397</v>
      </c>
      <c r="S395" s="2">
        <f>(Table2[[#This Row],[Close Price]]-Table2[[#This Row],[20D EMA]])/Table2[[#This Row],[20D EMA]]</f>
        <v>4.6602058940180139E-3</v>
      </c>
      <c r="T395" s="2">
        <f>(Table2[[#This Row],[Close Price]]-Table2[[#This Row],[50D EMA]])/Table2[[#This Row],[50D EMA]]</f>
        <v>4.8888832235838876E-2</v>
      </c>
      <c r="U395" s="2">
        <f>(Table2[[#This Row],[Close Price]]-Table2[[#This Row],[200D EMA]])/Table2[[#This Row],[200D EMA]]</f>
        <v>0.15202487294879061</v>
      </c>
      <c r="V395">
        <v>1.09973987547514</v>
      </c>
      <c r="W395">
        <v>2303.0500000000002</v>
      </c>
      <c r="X395">
        <v>2347.9499999999998</v>
      </c>
      <c r="Y395">
        <v>2307.85</v>
      </c>
      <c r="Z395">
        <v>2414.1999999999998</v>
      </c>
      <c r="AA395">
        <v>2307.85</v>
      </c>
      <c r="AB395">
        <v>2454</v>
      </c>
      <c r="AC395" s="2">
        <f>(Table2[[#This Row],[Close Price]]/Table2[[#This Row],[Day Low]])-1</f>
        <v>1.1897266668113859E-2</v>
      </c>
      <c r="AD395" s="2">
        <f>(Table2[[#This Row],[Day High]]/Table2[[#This Row],[Close Price]])-1</f>
        <v>7.5092793237356847E-3</v>
      </c>
      <c r="AE395" s="2">
        <f>(Table2[[#This Row],[Close Price]]/Table2[[#This Row],[Current Week Low]])-1</f>
        <v>9.7926641679484394E-3</v>
      </c>
      <c r="AF395" s="2">
        <f>(Table2[[#This Row],[Current Week High]]/Table2[[#This Row],[Close Price]])-1</f>
        <v>3.5937265335021173E-2</v>
      </c>
      <c r="AG395" s="2">
        <f>(Table2[[#This Row],[Close Price]]/Table2[[#This Row],[Current Month Low]])-1</f>
        <v>9.7926641679484394E-3</v>
      </c>
      <c r="AH395" s="2">
        <f>(Table2[[#This Row],[Current Month High]]/Table2[[#This Row],[Close Price]])-1</f>
        <v>5.301551202557464E-2</v>
      </c>
      <c r="AI395">
        <v>5.3015512025574596</v>
      </c>
      <c r="AJ395">
        <v>33.933908045976999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0.05</v>
      </c>
      <c r="AM395" t="s">
        <v>10474</v>
      </c>
      <c r="AN395">
        <v>5.38</v>
      </c>
      <c r="AO395" t="s">
        <v>10474</v>
      </c>
      <c r="AP395">
        <v>2.4185398367335999E-2</v>
      </c>
      <c r="AQ395">
        <f>(Table2[[#This Row],[Sharpe Ratio]]-AVERAGE(Table2[Sharpe Ratio]))/_xlfn.STDEV.P(Table2[Sharpe Ratio])</f>
        <v>-0.34152693466325101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-0.86360977210248091</v>
      </c>
      <c r="AS395">
        <f>_xlfn.RANK.AVG(Table2[[#This Row],[1Y Return vs Nifty Z-Score]],Table2[1Y Return vs Nifty Z-Score])</f>
        <v>480</v>
      </c>
      <c r="AT395">
        <f>_xlfn.RANK.AVG(Table2[[#This Row],[6M Return vs Nifty Z-Score]],Table2[6M Return vs Nifty Z-Score])</f>
        <v>257</v>
      </c>
      <c r="AU395">
        <f>_xlfn.RANK.AVG(Table2[[#This Row],[Sharpe Ratio Z-Score]],Table2[Sharpe Ratio Z-Score])</f>
        <v>430</v>
      </c>
      <c r="AV395">
        <f>(Table2[[#This Row],[Rank 1Y]]+Table2[[#This Row],[Rank 6M]]+Table2[[#This Row],[Rank Sharpe]])/3</f>
        <v>389</v>
      </c>
    </row>
    <row r="396" spans="1:48" x14ac:dyDescent="0.3">
      <c r="A396" t="s">
        <v>1196</v>
      </c>
      <c r="B396" t="s">
        <v>1197</v>
      </c>
      <c r="C396" t="s">
        <v>10444</v>
      </c>
      <c r="D396" t="s">
        <v>140</v>
      </c>
      <c r="E396">
        <v>9500.6939555200006</v>
      </c>
      <c r="F396">
        <v>612.79999999999995</v>
      </c>
      <c r="G396">
        <v>1.02236715886345</v>
      </c>
      <c r="H396">
        <f>(Table2[[#This Row],[1Y Return vs Nifty]]-AVERAGE(Table2[1Y Return vs Nifty]))/_xlfn.STDEV.P(Table2[1Y Return vs Nifty])</f>
        <v>-0.53296789985638615</v>
      </c>
      <c r="I396">
        <v>-0.35466198233798102</v>
      </c>
      <c r="J396">
        <f>(Table2[[#This Row],[1M Return vs Nifty]]-AVERAGE(Table2[1M Return vs Nifty]))/_xlfn.STDEV.P(Table2[1M Return vs Nifty])</f>
        <v>-0.40027407281577299</v>
      </c>
      <c r="K396">
        <v>-5.2404487070743198</v>
      </c>
      <c r="L396">
        <f>(Table2[[#This Row],[6M Return vs Nifty]]-AVERAGE(Table2[6M Return vs Nifty]))/_xlfn.STDEV.P(Table2[6M Return vs Nifty])</f>
        <v>-0.45804384222688255</v>
      </c>
      <c r="M396">
        <v>3.3395727204458798</v>
      </c>
      <c r="N396">
        <f>(Table2[[#This Row],[1W Return vs Nifty]]-AVERAGE(Table2[1W Return vs Nifty]))/_xlfn.STDEV.P(Table2[1W Return vs Nifty])</f>
        <v>0.21810430797436148</v>
      </c>
      <c r="O396">
        <v>608.62</v>
      </c>
      <c r="P396">
        <v>605.26699097559595</v>
      </c>
      <c r="Q396">
        <v>567.98009060222103</v>
      </c>
      <c r="R396">
        <v>52.531890295635101</v>
      </c>
      <c r="S396" s="2">
        <f>(Table2[[#This Row],[Close Price]]-Table2[[#This Row],[20D EMA]])/Table2[[#This Row],[20D EMA]]</f>
        <v>6.8679964509873979E-3</v>
      </c>
      <c r="T396" s="2">
        <f>(Table2[[#This Row],[Close Price]]-Table2[[#This Row],[50D EMA]])/Table2[[#This Row],[50D EMA]]</f>
        <v>1.2445762178872458E-2</v>
      </c>
      <c r="U396" s="2">
        <f>(Table2[[#This Row],[Close Price]]-Table2[[#This Row],[200D EMA]])/Table2[[#This Row],[200D EMA]]</f>
        <v>7.8911057164445728E-2</v>
      </c>
      <c r="V396">
        <v>0.97216775790147103</v>
      </c>
      <c r="W396">
        <v>612.79999999999995</v>
      </c>
      <c r="X396">
        <v>625.25</v>
      </c>
      <c r="Y396">
        <v>611.25</v>
      </c>
      <c r="Z396">
        <v>627.5</v>
      </c>
      <c r="AA396">
        <v>592</v>
      </c>
      <c r="AB396">
        <v>647</v>
      </c>
      <c r="AC396" s="2">
        <f>(Table2[[#This Row],[Close Price]]/Table2[[#This Row],[Day Low]])-1</f>
        <v>0</v>
      </c>
      <c r="AD396" s="2">
        <f>(Table2[[#This Row],[Day High]]/Table2[[#This Row],[Close Price]])-1</f>
        <v>2.0316579634464871E-2</v>
      </c>
      <c r="AE396" s="2">
        <f>(Table2[[#This Row],[Close Price]]/Table2[[#This Row],[Current Week Low]])-1</f>
        <v>2.5357873210634096E-3</v>
      </c>
      <c r="AF396" s="2">
        <f>(Table2[[#This Row],[Current Week High]]/Table2[[#This Row],[Close Price]])-1</f>
        <v>2.3988250652741572E-2</v>
      </c>
      <c r="AG396" s="2">
        <f>(Table2[[#This Row],[Close Price]]/Table2[[#This Row],[Current Month Low]])-1</f>
        <v>3.5135135135134998E-2</v>
      </c>
      <c r="AH396" s="2">
        <f>(Table2[[#This Row],[Current Month High]]/Table2[[#This Row],[Close Price]])-1</f>
        <v>5.5809399477806831E-2</v>
      </c>
      <c r="AI396">
        <v>10.7702349869451</v>
      </c>
      <c r="AJ396">
        <v>29.775518847945701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-0.18</v>
      </c>
      <c r="AM396" t="s">
        <v>10475</v>
      </c>
      <c r="AN396">
        <v>-2.81</v>
      </c>
      <c r="AO396" t="s">
        <v>10475</v>
      </c>
      <c r="AP396">
        <v>0.11071455427302</v>
      </c>
      <c r="AQ396">
        <f>(Table2[[#This Row],[Sharpe Ratio]]-AVERAGE(Table2[Sharpe Ratio]))/_xlfn.STDEV.P(Table2[Sharpe Ratio])</f>
        <v>0.63402820879252253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-0.53915329813215762</v>
      </c>
      <c r="AS396">
        <f>_xlfn.RANK.AVG(Table2[[#This Row],[1Y Return vs Nifty Z-Score]],Table2[1Y Return vs Nifty Z-Score])</f>
        <v>507</v>
      </c>
      <c r="AT396">
        <f>_xlfn.RANK.AVG(Table2[[#This Row],[6M Return vs Nifty Z-Score]],Table2[6M Return vs Nifty Z-Score])</f>
        <v>479</v>
      </c>
      <c r="AU396">
        <f>_xlfn.RANK.AVG(Table2[[#This Row],[Sharpe Ratio Z-Score]],Table2[Sharpe Ratio Z-Score])</f>
        <v>189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615</v>
      </c>
      <c r="B397" t="s">
        <v>616</v>
      </c>
      <c r="C397" t="s">
        <v>10446</v>
      </c>
      <c r="D397" t="s">
        <v>168</v>
      </c>
      <c r="E397">
        <v>30317.317773344999</v>
      </c>
      <c r="F397">
        <v>900.45</v>
      </c>
      <c r="G397">
        <v>58.396080375682097</v>
      </c>
      <c r="H397">
        <f>(Table2[[#This Row],[1Y Return vs Nifty]]-AVERAGE(Table2[1Y Return vs Nifty]))/_xlfn.STDEV.P(Table2[1Y Return vs Nifty])</f>
        <v>0.12355581799988251</v>
      </c>
      <c r="I397">
        <v>4.6455188077931302</v>
      </c>
      <c r="J397">
        <f>(Table2[[#This Row],[1M Return vs Nifty]]-AVERAGE(Table2[1M Return vs Nifty]))/_xlfn.STDEV.P(Table2[1M Return vs Nifty])</f>
        <v>2.2223762202257996E-2</v>
      </c>
      <c r="K397">
        <v>-10.6123778073552</v>
      </c>
      <c r="L397">
        <f>(Table2[[#This Row],[6M Return vs Nifty]]-AVERAGE(Table2[6M Return vs Nifty]))/_xlfn.STDEV.P(Table2[6M Return vs Nifty])</f>
        <v>-0.60920044265477535</v>
      </c>
      <c r="M397">
        <v>2.98119550943755</v>
      </c>
      <c r="N397">
        <f>(Table2[[#This Row],[1W Return vs Nifty]]-AVERAGE(Table2[1W Return vs Nifty]))/_xlfn.STDEV.P(Table2[1W Return vs Nifty])</f>
        <v>0.15240083820097716</v>
      </c>
      <c r="O397">
        <v>857.37</v>
      </c>
      <c r="P397">
        <v>838.44710757882501</v>
      </c>
      <c r="Q397">
        <v>757.31752720116799</v>
      </c>
      <c r="R397">
        <v>76.212910030551697</v>
      </c>
      <c r="S397" s="2">
        <f>(Table2[[#This Row],[Close Price]]-Table2[[#This Row],[20D EMA]])/Table2[[#This Row],[20D EMA]]</f>
        <v>5.0246684628573478E-2</v>
      </c>
      <c r="T397" s="2">
        <f>(Table2[[#This Row],[Close Price]]-Table2[[#This Row],[50D EMA]])/Table2[[#This Row],[50D EMA]]</f>
        <v>7.3949676563641736E-2</v>
      </c>
      <c r="U397" s="2">
        <f>(Table2[[#This Row],[Close Price]]-Table2[[#This Row],[200D EMA]])/Table2[[#This Row],[200D EMA]]</f>
        <v>0.18899928716533118</v>
      </c>
      <c r="V397">
        <v>1.38392807827321</v>
      </c>
      <c r="W397">
        <v>898</v>
      </c>
      <c r="X397">
        <v>928.15</v>
      </c>
      <c r="Y397">
        <v>894</v>
      </c>
      <c r="Z397">
        <v>916.45</v>
      </c>
      <c r="AA397">
        <v>858.05</v>
      </c>
      <c r="AB397">
        <v>920.4</v>
      </c>
      <c r="AC397" s="2">
        <f>(Table2[[#This Row],[Close Price]]/Table2[[#This Row],[Day Low]])-1</f>
        <v>2.728285077951087E-3</v>
      </c>
      <c r="AD397" s="2">
        <f>(Table2[[#This Row],[Day High]]/Table2[[#This Row],[Close Price]])-1</f>
        <v>3.0762396579487872E-2</v>
      </c>
      <c r="AE397" s="2">
        <f>(Table2[[#This Row],[Close Price]]/Table2[[#This Row],[Current Week Low]])-1</f>
        <v>7.2147651006710944E-3</v>
      </c>
      <c r="AF397" s="2">
        <f>(Table2[[#This Row],[Current Week High]]/Table2[[#This Row],[Close Price]])-1</f>
        <v>1.7768893331112201E-2</v>
      </c>
      <c r="AG397" s="2">
        <f>(Table2[[#This Row],[Close Price]]/Table2[[#This Row],[Current Month Low]])-1</f>
        <v>4.9414369791970225E-2</v>
      </c>
      <c r="AH397" s="2">
        <f>(Table2[[#This Row],[Current Month High]]/Table2[[#This Row],[Close Price]])-1</f>
        <v>2.2155588872230458E-2</v>
      </c>
      <c r="AI397">
        <v>9.9450274862568708</v>
      </c>
      <c r="AJ397">
        <v>92.198505869797202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-0.02</v>
      </c>
      <c r="AM397" t="s">
        <v>10475</v>
      </c>
      <c r="AN397">
        <v>9.57</v>
      </c>
      <c r="AO397" t="s">
        <v>10474</v>
      </c>
      <c r="AP397">
        <v>2.8462593130491001E-2</v>
      </c>
      <c r="AQ397">
        <f>(Table2[[#This Row],[Sharpe Ratio]]-AVERAGE(Table2[Sharpe Ratio]))/_xlfn.STDEV.P(Table2[Sharpe Ratio])</f>
        <v>-0.29330458339813409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-0.60432460764979179</v>
      </c>
      <c r="AS397">
        <f>_xlfn.RANK.AVG(Table2[[#This Row],[1Y Return vs Nifty Z-Score]],Table2[1Y Return vs Nifty Z-Score])</f>
        <v>235</v>
      </c>
      <c r="AT397">
        <f>_xlfn.RANK.AVG(Table2[[#This Row],[6M Return vs Nifty Z-Score]],Table2[6M Return vs Nifty Z-Score])</f>
        <v>524</v>
      </c>
      <c r="AU397">
        <f>_xlfn.RANK.AVG(Table2[[#This Row],[Sharpe Ratio Z-Score]],Table2[Sharpe Ratio Z-Score])</f>
        <v>417</v>
      </c>
      <c r="AV397">
        <f>(Table2[[#This Row],[Rank 1Y]]+Table2[[#This Row],[Rank 6M]]+Table2[[#This Row],[Rank Sharpe]])/3</f>
        <v>392</v>
      </c>
    </row>
    <row r="398" spans="1:48" x14ac:dyDescent="0.3">
      <c r="A398" t="s">
        <v>1443</v>
      </c>
      <c r="B398" t="s">
        <v>1444</v>
      </c>
      <c r="C398" t="s">
        <v>10431</v>
      </c>
      <c r="D398" t="s">
        <v>24</v>
      </c>
      <c r="E398">
        <v>6964.2332903879997</v>
      </c>
      <c r="F398">
        <v>26.62</v>
      </c>
      <c r="G398">
        <v>9.9234505785734299</v>
      </c>
      <c r="H398">
        <f>(Table2[[#This Row],[1Y Return vs Nifty]]-AVERAGE(Table2[1Y Return vs Nifty]))/_xlfn.STDEV.P(Table2[1Y Return vs Nifty])</f>
        <v>-0.43111337359323804</v>
      </c>
      <c r="I398">
        <v>-6.8845561316343904</v>
      </c>
      <c r="J398">
        <f>(Table2[[#This Row],[1M Return vs Nifty]]-AVERAGE(Table2[1M Return vs Nifty]))/_xlfn.STDEV.P(Table2[1M Return vs Nifty])</f>
        <v>-0.95202735070121114</v>
      </c>
      <c r="K398">
        <v>-4.5639632407614803</v>
      </c>
      <c r="L398">
        <f>(Table2[[#This Row],[6M Return vs Nifty]]-AVERAGE(Table2[6M Return vs Nifty]))/_xlfn.STDEV.P(Table2[6M Return vs Nifty])</f>
        <v>-0.43900873557936926</v>
      </c>
      <c r="M398">
        <v>-0.71384402458579699</v>
      </c>
      <c r="N398">
        <f>(Table2[[#This Row],[1W Return vs Nifty]]-AVERAGE(Table2[1W Return vs Nifty]))/_xlfn.STDEV.P(Table2[1W Return vs Nifty])</f>
        <v>-0.52503319185937769</v>
      </c>
      <c r="O398">
        <v>27.17</v>
      </c>
      <c r="P398">
        <v>27.594971891440501</v>
      </c>
      <c r="Q398">
        <v>26.163147503364499</v>
      </c>
      <c r="R398">
        <v>37.759999865284897</v>
      </c>
      <c r="S398" s="2">
        <f>(Table2[[#This Row],[Close Price]]-Table2[[#This Row],[20D EMA]])/Table2[[#This Row],[20D EMA]]</f>
        <v>-2.024291497975711E-2</v>
      </c>
      <c r="T398" s="2">
        <f>(Table2[[#This Row],[Close Price]]-Table2[[#This Row],[50D EMA]])/Table2[[#This Row],[50D EMA]]</f>
        <v>-3.5331505147969372E-2</v>
      </c>
      <c r="U398" s="2">
        <f>(Table2[[#This Row],[Close Price]]-Table2[[#This Row],[200D EMA]])/Table2[[#This Row],[200D EMA]]</f>
        <v>1.746167950842888E-2</v>
      </c>
      <c r="V398">
        <v>0.62535762609607304</v>
      </c>
      <c r="W398">
        <v>26.52</v>
      </c>
      <c r="X398">
        <v>27.39</v>
      </c>
      <c r="Y398">
        <v>26.54</v>
      </c>
      <c r="Z398">
        <v>27.27</v>
      </c>
      <c r="AA398">
        <v>26.41</v>
      </c>
      <c r="AB398">
        <v>27.47</v>
      </c>
      <c r="AC398" s="2">
        <f>(Table2[[#This Row],[Close Price]]/Table2[[#This Row],[Day Low]])-1</f>
        <v>3.7707390648566985E-3</v>
      </c>
      <c r="AD398" s="2">
        <f>(Table2[[#This Row],[Day High]]/Table2[[#This Row],[Close Price]])-1</f>
        <v>2.8925619834710758E-2</v>
      </c>
      <c r="AE398" s="2">
        <f>(Table2[[#This Row],[Close Price]]/Table2[[#This Row],[Current Week Low]])-1</f>
        <v>3.0143180105501877E-3</v>
      </c>
      <c r="AF398" s="2">
        <f>(Table2[[#This Row],[Current Week High]]/Table2[[#This Row],[Close Price]])-1</f>
        <v>2.4417731029301226E-2</v>
      </c>
      <c r="AG398" s="2">
        <f>(Table2[[#This Row],[Close Price]]/Table2[[#This Row],[Current Month Low]])-1</f>
        <v>7.9515335100341922E-3</v>
      </c>
      <c r="AH398" s="2">
        <f>(Table2[[#This Row],[Current Month High]]/Table2[[#This Row],[Close Price]])-1</f>
        <v>3.1930879038317039E-2</v>
      </c>
      <c r="AI398">
        <v>38.548929629547096</v>
      </c>
      <c r="AJ398">
        <v>48.609907307090403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-0.13</v>
      </c>
      <c r="AM398" t="s">
        <v>10475</v>
      </c>
      <c r="AN398">
        <v>-6.66</v>
      </c>
      <c r="AO398" t="s">
        <v>10475</v>
      </c>
      <c r="AP398">
        <v>7.7809667285844E-2</v>
      </c>
      <c r="AQ398">
        <f>(Table2[[#This Row],[Sharpe Ratio]]-AVERAGE(Table2[Sharpe Ratio]))/_xlfn.STDEV.P(Table2[Sharpe Ratio])</f>
        <v>0.26304883878503293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452</v>
      </c>
      <c r="AT398">
        <f>_xlfn.RANK.AVG(Table2[[#This Row],[6M Return vs Nifty Z-Score]],Table2[6M Return vs Nifty Z-Score])</f>
        <v>474</v>
      </c>
      <c r="AU398">
        <f>_xlfn.RANK.AVG(Table2[[#This Row],[Sharpe Ratio Z-Score]],Table2[Sharpe Ratio Z-Score])</f>
        <v>254</v>
      </c>
      <c r="AV398">
        <f>(Table2[[#This Row],[Rank 1Y]]+Table2[[#This Row],[Rank 6M]]+Table2[[#This Row],[Rank Sharpe]])/3</f>
        <v>393.33333333333331</v>
      </c>
    </row>
    <row r="399" spans="1:48" x14ac:dyDescent="0.3">
      <c r="A399" t="s">
        <v>1103</v>
      </c>
      <c r="B399" t="s">
        <v>1104</v>
      </c>
      <c r="C399" t="s">
        <v>10442</v>
      </c>
      <c r="D399" t="s">
        <v>919</v>
      </c>
      <c r="E399">
        <v>11066.433258456</v>
      </c>
      <c r="F399">
        <v>80.14</v>
      </c>
      <c r="G399">
        <v>76.873936575415001</v>
      </c>
      <c r="H399">
        <f>(Table2[[#This Row],[1Y Return vs Nifty]]-AVERAGE(Table2[1Y Return vs Nifty]))/_xlfn.STDEV.P(Table2[1Y Return vs Nifty])</f>
        <v>0.33499674050768352</v>
      </c>
      <c r="I399">
        <v>1.9546558338297699</v>
      </c>
      <c r="J399">
        <f>(Table2[[#This Row],[1M Return vs Nifty]]-AVERAGE(Table2[1M Return vs Nifty]))/_xlfn.STDEV.P(Table2[1M Return vs Nifty])</f>
        <v>-0.2051447727662325</v>
      </c>
      <c r="K399">
        <v>-19.5870367601126</v>
      </c>
      <c r="L399">
        <f>(Table2[[#This Row],[6M Return vs Nifty]]-AVERAGE(Table2[6M Return vs Nifty]))/_xlfn.STDEV.P(Table2[6M Return vs Nifty])</f>
        <v>-0.86173150030176293</v>
      </c>
      <c r="M399">
        <v>-4.0097567404592303</v>
      </c>
      <c r="N399">
        <f>(Table2[[#This Row],[1W Return vs Nifty]]-AVERAGE(Table2[1W Return vs Nifty]))/_xlfn.STDEV.P(Table2[1W Return vs Nifty])</f>
        <v>-1.1292928792814938</v>
      </c>
      <c r="O399">
        <v>80.430000000000007</v>
      </c>
      <c r="P399">
        <v>78.097353174729804</v>
      </c>
      <c r="Q399">
        <v>71.705337099365707</v>
      </c>
      <c r="R399">
        <v>45.412121783986798</v>
      </c>
      <c r="S399" s="2">
        <f>(Table2[[#This Row],[Close Price]]-Table2[[#This Row],[20D EMA]])/Table2[[#This Row],[20D EMA]]</f>
        <v>-3.6056197936094273E-3</v>
      </c>
      <c r="T399" s="2">
        <f>(Table2[[#This Row],[Close Price]]-Table2[[#This Row],[50D EMA]])/Table2[[#This Row],[50D EMA]]</f>
        <v>2.6155135126028087E-2</v>
      </c>
      <c r="U399" s="2">
        <f>(Table2[[#This Row],[Close Price]]-Table2[[#This Row],[200D EMA]])/Table2[[#This Row],[200D EMA]]</f>
        <v>0.11762949930694776</v>
      </c>
      <c r="V399">
        <v>1.7114604516173799</v>
      </c>
      <c r="W399">
        <v>80.06</v>
      </c>
      <c r="X399">
        <v>81.400000000000006</v>
      </c>
      <c r="Y399">
        <v>79.8</v>
      </c>
      <c r="Z399">
        <v>82.34</v>
      </c>
      <c r="AA399">
        <v>79.8</v>
      </c>
      <c r="AB399">
        <v>84.8</v>
      </c>
      <c r="AC399" s="2">
        <f>(Table2[[#This Row],[Close Price]]/Table2[[#This Row],[Day Low]])-1</f>
        <v>9.9925056207839091E-4</v>
      </c>
      <c r="AD399" s="2">
        <f>(Table2[[#This Row],[Day High]]/Table2[[#This Row],[Close Price]])-1</f>
        <v>1.5722485650112361E-2</v>
      </c>
      <c r="AE399" s="2">
        <f>(Table2[[#This Row],[Close Price]]/Table2[[#This Row],[Current Week Low]])-1</f>
        <v>4.2606516290726315E-3</v>
      </c>
      <c r="AF399" s="2">
        <f>(Table2[[#This Row],[Current Week High]]/Table2[[#This Row],[Close Price]])-1</f>
        <v>2.7451959071624676E-2</v>
      </c>
      <c r="AG399" s="2">
        <f>(Table2[[#This Row],[Close Price]]/Table2[[#This Row],[Current Month Low]])-1</f>
        <v>4.2606516290726315E-3</v>
      </c>
      <c r="AH399" s="2">
        <f>(Table2[[#This Row],[Current Month High]]/Table2[[#This Row],[Close Price]])-1</f>
        <v>5.8148240578986821E-2</v>
      </c>
      <c r="AI399">
        <v>18.355378088345301</v>
      </c>
      <c r="AJ399">
        <v>104.699872286079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</v>
      </c>
      <c r="AM399">
        <v>0</v>
      </c>
      <c r="AN399">
        <v>-2.0699999999999998</v>
      </c>
      <c r="AO399" t="s">
        <v>10475</v>
      </c>
      <c r="AP399">
        <v>4.0032615549232001E-2</v>
      </c>
      <c r="AQ399">
        <f>(Table2[[#This Row],[Sharpe Ratio]]-AVERAGE(Table2[Sharpe Ratio]))/_xlfn.STDEV.P(Table2[Sharpe Ratio])</f>
        <v>-0.16286074903547915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-2.024033160877285</v>
      </c>
      <c r="AS399">
        <f>_xlfn.RANK.AVG(Table2[[#This Row],[1Y Return vs Nifty Z-Score]],Table2[1Y Return vs Nifty Z-Score])</f>
        <v>177</v>
      </c>
      <c r="AT399">
        <f>_xlfn.RANK.AVG(Table2[[#This Row],[6M Return vs Nifty Z-Score]],Table2[6M Return vs Nifty Z-Score])</f>
        <v>618</v>
      </c>
      <c r="AU399">
        <f>_xlfn.RANK.AVG(Table2[[#This Row],[Sharpe Ratio Z-Score]],Table2[Sharpe Ratio Z-Score])</f>
        <v>385</v>
      </c>
      <c r="AV399">
        <f>(Table2[[#This Row],[Rank 1Y]]+Table2[[#This Row],[Rank 6M]]+Table2[[#This Row],[Rank Sharpe]])/3</f>
        <v>393.33333333333331</v>
      </c>
    </row>
    <row r="400" spans="1:48" x14ac:dyDescent="0.3">
      <c r="A400" t="s">
        <v>1325</v>
      </c>
      <c r="B400" t="s">
        <v>1326</v>
      </c>
      <c r="C400" t="s">
        <v>10433</v>
      </c>
      <c r="D400" t="s">
        <v>414</v>
      </c>
      <c r="E400">
        <v>8189.7248192999996</v>
      </c>
      <c r="F400">
        <v>601.1</v>
      </c>
      <c r="G400">
        <v>23.946901328621198</v>
      </c>
      <c r="H400">
        <f>(Table2[[#This Row],[1Y Return vs Nifty]]-AVERAGE(Table2[1Y Return vs Nifty]))/_xlfn.STDEV.P(Table2[1Y Return vs Nifty])</f>
        <v>-0.27064392674389653</v>
      </c>
      <c r="I400">
        <v>-9.1304206260226</v>
      </c>
      <c r="J400">
        <f>(Table2[[#This Row],[1M Return vs Nifty]]-AVERAGE(Table2[1M Return vs Nifty]))/_xlfn.STDEV.P(Table2[1M Return vs Nifty])</f>
        <v>-1.1417950663997474</v>
      </c>
      <c r="K400">
        <v>23.919174840460698</v>
      </c>
      <c r="L400">
        <f>(Table2[[#This Row],[6M Return vs Nifty]]-AVERAGE(Table2[6M Return vs Nifty]))/_xlfn.STDEV.P(Table2[6M Return vs Nifty])</f>
        <v>0.36245648138536746</v>
      </c>
      <c r="M400">
        <v>0.83718116509190099</v>
      </c>
      <c r="N400">
        <f>(Table2[[#This Row],[1W Return vs Nifty]]-AVERAGE(Table2[1W Return vs Nifty]))/_xlfn.STDEV.P(Table2[1W Return vs Nifty])</f>
        <v>-0.24067432768657282</v>
      </c>
      <c r="O400">
        <v>600.41999999999996</v>
      </c>
      <c r="P400">
        <v>572.56912664475306</v>
      </c>
      <c r="Q400">
        <v>504.63158978670202</v>
      </c>
      <c r="R400">
        <v>46.430426400284198</v>
      </c>
      <c r="S400" s="2">
        <f>(Table2[[#This Row],[Close Price]]-Table2[[#This Row],[20D EMA]])/Table2[[#This Row],[20D EMA]]</f>
        <v>1.132540554944978E-3</v>
      </c>
      <c r="T400" s="2">
        <f>(Table2[[#This Row],[Close Price]]-Table2[[#This Row],[50D EMA]])/Table2[[#This Row],[50D EMA]]</f>
        <v>4.9829569963783203E-2</v>
      </c>
      <c r="U400" s="2">
        <f>(Table2[[#This Row],[Close Price]]-Table2[[#This Row],[200D EMA]])/Table2[[#This Row],[200D EMA]]</f>
        <v>0.1911660152985534</v>
      </c>
      <c r="V400">
        <v>0.53258026440595596</v>
      </c>
      <c r="W400">
        <v>601.6</v>
      </c>
      <c r="X400">
        <v>632</v>
      </c>
      <c r="Y400">
        <v>597.1</v>
      </c>
      <c r="Z400">
        <v>615</v>
      </c>
      <c r="AA400">
        <v>597.1</v>
      </c>
      <c r="AB400">
        <v>630.9</v>
      </c>
      <c r="AC400" s="2">
        <f>(Table2[[#This Row],[Close Price]]/Table2[[#This Row],[Day Low]])-1</f>
        <v>-8.3111702127658393E-4</v>
      </c>
      <c r="AD400" s="2">
        <f>(Table2[[#This Row],[Day High]]/Table2[[#This Row],[Close Price]])-1</f>
        <v>5.1405756113791279E-2</v>
      </c>
      <c r="AE400" s="2">
        <f>(Table2[[#This Row],[Close Price]]/Table2[[#This Row],[Current Week Low]])-1</f>
        <v>6.6990453860324983E-3</v>
      </c>
      <c r="AF400" s="2">
        <f>(Table2[[#This Row],[Current Week High]]/Table2[[#This Row],[Close Price]])-1</f>
        <v>2.3124272167692528E-2</v>
      </c>
      <c r="AG400" s="2">
        <f>(Table2[[#This Row],[Close Price]]/Table2[[#This Row],[Current Month Low]])-1</f>
        <v>6.6990453860324983E-3</v>
      </c>
      <c r="AH400" s="2">
        <f>(Table2[[#This Row],[Current Month High]]/Table2[[#This Row],[Close Price]])-1</f>
        <v>4.9575777740808347E-2</v>
      </c>
      <c r="AI400">
        <v>11.795042422225899</v>
      </c>
      <c r="AJ400">
        <v>55.765742420316101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0.09</v>
      </c>
      <c r="AM400" t="s">
        <v>10474</v>
      </c>
      <c r="AN400">
        <v>-5.09</v>
      </c>
      <c r="AO400" t="s">
        <v>10475</v>
      </c>
      <c r="AP400">
        <v>-4.4812658406663999E-2</v>
      </c>
      <c r="AQ400">
        <f>(Table2[[#This Row],[Sharpe Ratio]]-AVERAGE(Table2[Sharpe Ratio]))/_xlfn.STDEV.P(Table2[Sharpe Ratio])</f>
        <v>-1.1194313123240942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-2.4100881517689432</v>
      </c>
      <c r="AS400">
        <f>_xlfn.RANK.AVG(Table2[[#This Row],[1Y Return vs Nifty Z-Score]],Table2[1Y Return vs Nifty Z-Score])</f>
        <v>370</v>
      </c>
      <c r="AT400">
        <f>_xlfn.RANK.AVG(Table2[[#This Row],[6M Return vs Nifty Z-Score]],Table2[6M Return vs Nifty Z-Score])</f>
        <v>187</v>
      </c>
      <c r="AU400">
        <f>_xlfn.RANK.AVG(Table2[[#This Row],[Sharpe Ratio Z-Score]],Table2[Sharpe Ratio Z-Score])</f>
        <v>626</v>
      </c>
      <c r="AV400">
        <f>(Table2[[#This Row],[Rank 1Y]]+Table2[[#This Row],[Rank 6M]]+Table2[[#This Row],[Rank Sharpe]])/3</f>
        <v>394.33333333333331</v>
      </c>
    </row>
    <row r="401" spans="1:48" x14ac:dyDescent="0.3">
      <c r="A401" t="s">
        <v>1972</v>
      </c>
      <c r="B401" t="s">
        <v>1973</v>
      </c>
      <c r="C401" t="s">
        <v>10431</v>
      </c>
      <c r="D401" t="s">
        <v>591</v>
      </c>
      <c r="E401">
        <v>3222.1115948699999</v>
      </c>
      <c r="F401">
        <v>1078.45</v>
      </c>
      <c r="G401">
        <v>24.531696650258699</v>
      </c>
      <c r="H401">
        <f>(Table2[[#This Row],[1Y Return vs Nifty]]-AVERAGE(Table2[1Y Return vs Nifty]))/_xlfn.STDEV.P(Table2[1Y Return vs Nifty])</f>
        <v>-0.2639521514129971</v>
      </c>
      <c r="I401">
        <v>2.04821517697982</v>
      </c>
      <c r="J401">
        <f>(Table2[[#This Row],[1M Return vs Nifty]]-AVERAGE(Table2[1M Return vs Nifty]))/_xlfn.STDEV.P(Table2[1M Return vs Nifty])</f>
        <v>-0.19723933462595103</v>
      </c>
      <c r="K401">
        <v>1.9108423698969801</v>
      </c>
      <c r="L401">
        <f>(Table2[[#This Row],[6M Return vs Nifty]]-AVERAGE(Table2[6M Return vs Nifty]))/_xlfn.STDEV.P(Table2[6M Return vs Nifty])</f>
        <v>-0.25681913734222833</v>
      </c>
      <c r="M401">
        <v>2.49943897893495</v>
      </c>
      <c r="N401">
        <f>(Table2[[#This Row],[1W Return vs Nifty]]-AVERAGE(Table2[1W Return vs Nifty]))/_xlfn.STDEV.P(Table2[1W Return vs Nifty])</f>
        <v>6.4077488758781859E-2</v>
      </c>
      <c r="O401">
        <v>1076.58</v>
      </c>
      <c r="P401">
        <v>1081.6025407470399</v>
      </c>
      <c r="Q401">
        <v>1010.48857014084</v>
      </c>
      <c r="R401">
        <v>49.551458420511501</v>
      </c>
      <c r="S401" s="2">
        <f>(Table2[[#This Row],[Close Price]]-Table2[[#This Row],[20D EMA]])/Table2[[#This Row],[20D EMA]]</f>
        <v>1.7369819242416898E-3</v>
      </c>
      <c r="T401" s="2">
        <f>(Table2[[#This Row],[Close Price]]-Table2[[#This Row],[50D EMA]])/Table2[[#This Row],[50D EMA]]</f>
        <v>-2.9146942876655045E-3</v>
      </c>
      <c r="U401" s="2">
        <f>(Table2[[#This Row],[Close Price]]-Table2[[#This Row],[200D EMA]])/Table2[[#This Row],[200D EMA]]</f>
        <v>6.7256010475890582E-2</v>
      </c>
      <c r="V401">
        <v>0.86909774889712499</v>
      </c>
      <c r="W401">
        <v>1065.1500000000001</v>
      </c>
      <c r="X401">
        <v>1088.0999999999999</v>
      </c>
      <c r="Y401">
        <v>1072.3499999999999</v>
      </c>
      <c r="Z401">
        <v>1117.05</v>
      </c>
      <c r="AA401">
        <v>1062.5999999999999</v>
      </c>
      <c r="AB401">
        <v>1128</v>
      </c>
      <c r="AC401" s="2">
        <f>(Table2[[#This Row],[Close Price]]/Table2[[#This Row],[Day Low]])-1</f>
        <v>1.2486504248227837E-2</v>
      </c>
      <c r="AD401" s="2">
        <f>(Table2[[#This Row],[Day High]]/Table2[[#This Row],[Close Price]])-1</f>
        <v>8.9480272613471357E-3</v>
      </c>
      <c r="AE401" s="2">
        <f>(Table2[[#This Row],[Close Price]]/Table2[[#This Row],[Current Week Low]])-1</f>
        <v>5.6884412738380519E-3</v>
      </c>
      <c r="AF401" s="2">
        <f>(Table2[[#This Row],[Current Week High]]/Table2[[#This Row],[Close Price]])-1</f>
        <v>3.5792109045389209E-2</v>
      </c>
      <c r="AG401" s="2">
        <f>(Table2[[#This Row],[Close Price]]/Table2[[#This Row],[Current Month Low]])-1</f>
        <v>1.491624317711282E-2</v>
      </c>
      <c r="AH401" s="2">
        <f>(Table2[[#This Row],[Current Month High]]/Table2[[#This Row],[Close Price]])-1</f>
        <v>4.5945570031063143E-2</v>
      </c>
      <c r="AI401">
        <v>17.200611989429198</v>
      </c>
      <c r="AJ401">
        <v>56.240492575153901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-0.13</v>
      </c>
      <c r="AM401" t="s">
        <v>10475</v>
      </c>
      <c r="AN401">
        <v>0.66</v>
      </c>
      <c r="AO401" t="s">
        <v>10474</v>
      </c>
      <c r="AP401">
        <v>2.7297863261413001E-2</v>
      </c>
      <c r="AQ401">
        <f>(Table2[[#This Row],[Sharpe Ratio]]-AVERAGE(Table2[Sharpe Ratio]))/_xlfn.STDEV.P(Table2[Sharpe Ratio])</f>
        <v>-0.3064360903754369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365</v>
      </c>
      <c r="AT401">
        <f>_xlfn.RANK.AVG(Table2[[#This Row],[6M Return vs Nifty Z-Score]],Table2[6M Return vs Nifty Z-Score])</f>
        <v>400</v>
      </c>
      <c r="AU401">
        <f>_xlfn.RANK.AVG(Table2[[#This Row],[Sharpe Ratio Z-Score]],Table2[Sharpe Ratio Z-Score])</f>
        <v>421</v>
      </c>
      <c r="AV401">
        <f>(Table2[[#This Row],[Rank 1Y]]+Table2[[#This Row],[Rank 6M]]+Table2[[#This Row],[Rank Sharpe]])/3</f>
        <v>395.33333333333331</v>
      </c>
    </row>
    <row r="402" spans="1:48" x14ac:dyDescent="0.3">
      <c r="A402" t="s">
        <v>16</v>
      </c>
      <c r="B402" t="s">
        <v>17</v>
      </c>
      <c r="C402" t="s">
        <v>10429</v>
      </c>
      <c r="D402" t="s">
        <v>18</v>
      </c>
      <c r="E402">
        <v>2166277.5568072801</v>
      </c>
      <c r="F402">
        <v>3201.8</v>
      </c>
      <c r="G402">
        <v>3.0744198662686002</v>
      </c>
      <c r="H402">
        <f>(Table2[[#This Row],[1Y Return vs Nifty]]-AVERAGE(Table2[1Y Return vs Nifty]))/_xlfn.STDEV.P(Table2[1Y Return vs Nifty])</f>
        <v>-0.50948639243483551</v>
      </c>
      <c r="I402">
        <v>3.0391455944483901</v>
      </c>
      <c r="J402">
        <f>(Table2[[#This Row],[1M Return vs Nifty]]-AVERAGE(Table2[1M Return vs Nifty]))/_xlfn.STDEV.P(Table2[1M Return vs Nifty])</f>
        <v>-0.11350917093660841</v>
      </c>
      <c r="K402">
        <v>10.6489478106308</v>
      </c>
      <c r="L402">
        <f>(Table2[[#This Row],[6M Return vs Nifty]]-AVERAGE(Table2[6M Return vs Nifty]))/_xlfn.STDEV.P(Table2[6M Return vs Nifty])</f>
        <v>-1.0944277874567677E-2</v>
      </c>
      <c r="M402">
        <v>0.80854552765121201</v>
      </c>
      <c r="N402">
        <f>(Table2[[#This Row],[1W Return vs Nifty]]-AVERAGE(Table2[1W Return vs Nifty]))/_xlfn.STDEV.P(Table2[1W Return vs Nifty])</f>
        <v>-0.2459242729432263</v>
      </c>
      <c r="O402">
        <v>3040.58</v>
      </c>
      <c r="P402">
        <v>2967.5403062005598</v>
      </c>
      <c r="Q402">
        <v>2764.8427833708201</v>
      </c>
      <c r="R402">
        <v>78.417111846147293</v>
      </c>
      <c r="S402" s="2">
        <f>(Table2[[#This Row],[Close Price]]-Table2[[#This Row],[20D EMA]])/Table2[[#This Row],[20D EMA]]</f>
        <v>5.3022778548829586E-2</v>
      </c>
      <c r="T402" s="2">
        <f>(Table2[[#This Row],[Close Price]]-Table2[[#This Row],[50D EMA]])/Table2[[#This Row],[50D EMA]]</f>
        <v>7.8940694860980945E-2</v>
      </c>
      <c r="U402" s="2">
        <f>(Table2[[#This Row],[Close Price]]-Table2[[#This Row],[200D EMA]])/Table2[[#This Row],[200D EMA]]</f>
        <v>0.1580405291965476</v>
      </c>
      <c r="V402">
        <v>1.0600789924548599</v>
      </c>
      <c r="W402">
        <v>3165.35</v>
      </c>
      <c r="X402">
        <v>3201</v>
      </c>
      <c r="Y402">
        <v>3165.05</v>
      </c>
      <c r="Z402">
        <v>3217.6</v>
      </c>
      <c r="AA402">
        <v>3085.55</v>
      </c>
      <c r="AB402">
        <v>3217.6</v>
      </c>
      <c r="AC402" s="2">
        <f>(Table2[[#This Row],[Close Price]]/Table2[[#This Row],[Day Low]])-1</f>
        <v>1.1515314262245946E-2</v>
      </c>
      <c r="AD402" s="2">
        <f>(Table2[[#This Row],[Day High]]/Table2[[#This Row],[Close Price]])-1</f>
        <v>-2.4985945405719967E-4</v>
      </c>
      <c r="AE402" s="2">
        <f>(Table2[[#This Row],[Close Price]]/Table2[[#This Row],[Current Week Low]])-1</f>
        <v>1.1611190976445807E-2</v>
      </c>
      <c r="AF402" s="2">
        <f>(Table2[[#This Row],[Current Week High]]/Table2[[#This Row],[Close Price]])-1</f>
        <v>4.9347242176274175E-3</v>
      </c>
      <c r="AG402" s="2">
        <f>(Table2[[#This Row],[Close Price]]/Table2[[#This Row],[Current Month Low]])-1</f>
        <v>3.7675616988867455E-2</v>
      </c>
      <c r="AH402" s="2">
        <f>(Table2[[#This Row],[Current Month High]]/Table2[[#This Row],[Close Price]])-1</f>
        <v>4.9347242176274175E-3</v>
      </c>
      <c r="AI402">
        <v>0.49347242176274098</v>
      </c>
      <c r="AJ402">
        <v>44.205737963338201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0.01</v>
      </c>
      <c r="AM402" t="s">
        <v>10474</v>
      </c>
      <c r="AN402">
        <v>8.6300000000000008</v>
      </c>
      <c r="AO402" t="s">
        <v>10474</v>
      </c>
      <c r="AP402">
        <v>3.9063190285627998E-2</v>
      </c>
      <c r="AQ402">
        <f>(Table2[[#This Row],[Sharpe Ratio]]-AVERAGE(Table2[Sharpe Ratio]))/_xlfn.STDEV.P(Table2[Sharpe Ratio])</f>
        <v>-0.17379033447065534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-1.0536544486598933</v>
      </c>
      <c r="AS402">
        <f>_xlfn.RANK.AVG(Table2[[#This Row],[1Y Return vs Nifty Z-Score]],Table2[1Y Return vs Nifty Z-Score])</f>
        <v>492</v>
      </c>
      <c r="AT402">
        <f>_xlfn.RANK.AVG(Table2[[#This Row],[6M Return vs Nifty Z-Score]],Table2[6M Return vs Nifty Z-Score])</f>
        <v>310</v>
      </c>
      <c r="AU402">
        <f>_xlfn.RANK.AVG(Table2[[#This Row],[Sharpe Ratio Z-Score]],Table2[Sharpe Ratio Z-Score])</f>
        <v>387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1910</v>
      </c>
      <c r="B403" t="s">
        <v>1911</v>
      </c>
      <c r="C403" t="s">
        <v>10443</v>
      </c>
      <c r="D403" t="s">
        <v>46</v>
      </c>
      <c r="E403">
        <v>3493.6730883999999</v>
      </c>
      <c r="F403">
        <v>2061.4</v>
      </c>
      <c r="G403">
        <v>9.8488694320253902</v>
      </c>
      <c r="H403">
        <f>(Table2[[#This Row],[1Y Return vs Nifty]]-AVERAGE(Table2[1Y Return vs Nifty]))/_xlfn.STDEV.P(Table2[1Y Return vs Nifty])</f>
        <v>-0.43196680086625877</v>
      </c>
      <c r="I403">
        <v>18.252881346539901</v>
      </c>
      <c r="J403">
        <f>(Table2[[#This Row],[1M Return vs Nifty]]-AVERAGE(Table2[1M Return vs Nifty]))/_xlfn.STDEV.P(Table2[1M Return vs Nifty])</f>
        <v>1.1719984312048202</v>
      </c>
      <c r="K403">
        <v>10.995464832410599</v>
      </c>
      <c r="L403">
        <f>(Table2[[#This Row],[6M Return vs Nifty]]-AVERAGE(Table2[6M Return vs Nifty]))/_xlfn.STDEV.P(Table2[6M Return vs Nifty])</f>
        <v>-1.1939006776880831E-3</v>
      </c>
      <c r="M403">
        <v>1.28145723500331</v>
      </c>
      <c r="N403">
        <f>(Table2[[#This Row],[1W Return vs Nifty]]-AVERAGE(Table2[1W Return vs Nifty]))/_xlfn.STDEV.P(Table2[1W Return vs Nifty])</f>
        <v>-0.15922249862542259</v>
      </c>
      <c r="O403">
        <v>1829.88</v>
      </c>
      <c r="P403">
        <v>1722.2236016520101</v>
      </c>
      <c r="Q403">
        <v>1636.7157296119201</v>
      </c>
      <c r="R403">
        <v>84.263509082043896</v>
      </c>
      <c r="S403" s="2">
        <f>(Table2[[#This Row],[Close Price]]-Table2[[#This Row],[20D EMA]])/Table2[[#This Row],[20D EMA]]</f>
        <v>0.12652195772400374</v>
      </c>
      <c r="T403" s="2">
        <f>(Table2[[#This Row],[Close Price]]-Table2[[#This Row],[50D EMA]])/Table2[[#This Row],[50D EMA]]</f>
        <v>0.19694097678294592</v>
      </c>
      <c r="U403" s="2">
        <f>(Table2[[#This Row],[Close Price]]-Table2[[#This Row],[200D EMA]])/Table2[[#This Row],[200D EMA]]</f>
        <v>0.25947344594090044</v>
      </c>
      <c r="V403">
        <v>2.4479633296544199</v>
      </c>
      <c r="W403">
        <v>2021</v>
      </c>
      <c r="X403">
        <v>2073.75</v>
      </c>
      <c r="Y403">
        <v>1994.4</v>
      </c>
      <c r="Z403">
        <v>2090</v>
      </c>
      <c r="AA403">
        <v>1898.3</v>
      </c>
      <c r="AB403">
        <v>2090</v>
      </c>
      <c r="AC403" s="2">
        <f>(Table2[[#This Row],[Close Price]]/Table2[[#This Row],[Day Low]])-1</f>
        <v>1.9990103908956058E-2</v>
      </c>
      <c r="AD403" s="2">
        <f>(Table2[[#This Row],[Day High]]/Table2[[#This Row],[Close Price]])-1</f>
        <v>5.9910740273600993E-3</v>
      </c>
      <c r="AE403" s="2">
        <f>(Table2[[#This Row],[Close Price]]/Table2[[#This Row],[Current Week Low]])-1</f>
        <v>3.3594063377456962E-2</v>
      </c>
      <c r="AF403" s="2">
        <f>(Table2[[#This Row],[Current Week High]]/Table2[[#This Row],[Close Price]])-1</f>
        <v>1.3874066168623189E-2</v>
      </c>
      <c r="AG403" s="2">
        <f>(Table2[[#This Row],[Close Price]]/Table2[[#This Row],[Current Month Low]])-1</f>
        <v>8.5918980140125445E-2</v>
      </c>
      <c r="AH403" s="2">
        <f>(Table2[[#This Row],[Current Month High]]/Table2[[#This Row],[Close Price]])-1</f>
        <v>1.3874066168623189E-2</v>
      </c>
      <c r="AI403">
        <v>1.38740661686231</v>
      </c>
      <c r="AJ403">
        <v>45.785007072135798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0.13</v>
      </c>
      <c r="AM403" t="s">
        <v>10474</v>
      </c>
      <c r="AN403">
        <v>23.33</v>
      </c>
      <c r="AO403" t="s">
        <v>10474</v>
      </c>
      <c r="AP403">
        <v>2.3148654041090001E-2</v>
      </c>
      <c r="AQ403">
        <f>(Table2[[#This Row],[Sharpe Ratio]]-AVERAGE(Table2[Sharpe Ratio]))/_xlfn.STDEV.P(Table2[Sharpe Ratio])</f>
        <v>-0.35321549500261568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0.22639973603283503</v>
      </c>
      <c r="AS403">
        <f>_xlfn.RANK.AVG(Table2[[#This Row],[1Y Return vs Nifty Z-Score]],Table2[1Y Return vs Nifty Z-Score])</f>
        <v>453</v>
      </c>
      <c r="AT403">
        <f>_xlfn.RANK.AVG(Table2[[#This Row],[6M Return vs Nifty Z-Score]],Table2[6M Return vs Nifty Z-Score])</f>
        <v>305</v>
      </c>
      <c r="AU403">
        <f>_xlfn.RANK.AVG(Table2[[#This Row],[Sharpe Ratio Z-Score]],Table2[Sharpe Ratio Z-Score])</f>
        <v>436</v>
      </c>
      <c r="AV403">
        <f>(Table2[[#This Row],[Rank 1Y]]+Table2[[#This Row],[Rank 6M]]+Table2[[#This Row],[Rank Sharpe]])/3</f>
        <v>398</v>
      </c>
    </row>
    <row r="404" spans="1:48" x14ac:dyDescent="0.3">
      <c r="A404" t="s">
        <v>1493</v>
      </c>
      <c r="B404" t="s">
        <v>1494</v>
      </c>
      <c r="C404" t="s">
        <v>10445</v>
      </c>
      <c r="D404" t="s">
        <v>346</v>
      </c>
      <c r="E404">
        <v>6522.4865706000001</v>
      </c>
      <c r="F404">
        <v>335.4</v>
      </c>
      <c r="G404">
        <v>35.011406869803601</v>
      </c>
      <c r="H404">
        <f>(Table2[[#This Row],[1Y Return vs Nifty]]-AVERAGE(Table2[1Y Return vs Nifty]))/_xlfn.STDEV.P(Table2[1Y Return vs Nifty])</f>
        <v>-0.14403350000217849</v>
      </c>
      <c r="I404">
        <v>13.291145322342899</v>
      </c>
      <c r="J404">
        <f>(Table2[[#This Row],[1M Return vs Nifty]]-AVERAGE(Table2[1M Return vs Nifty]))/_xlfn.STDEV.P(Table2[1M Return vs Nifty])</f>
        <v>0.75274904480428617</v>
      </c>
      <c r="K404">
        <v>16.0248690419611</v>
      </c>
      <c r="L404">
        <f>(Table2[[#This Row],[6M Return vs Nifty]]-AVERAGE(Table2[6M Return vs Nifty]))/_xlfn.STDEV.P(Table2[6M Return vs Nifty])</f>
        <v>0.14032465407271572</v>
      </c>
      <c r="M404">
        <v>6.8561331874015696</v>
      </c>
      <c r="N404">
        <f>(Table2[[#This Row],[1W Return vs Nifty]]-AVERAGE(Table2[1W Return vs Nifty]))/_xlfn.STDEV.P(Table2[1W Return vs Nifty])</f>
        <v>0.86281668713713988</v>
      </c>
      <c r="O404">
        <v>317.12</v>
      </c>
      <c r="P404">
        <v>297.658886552686</v>
      </c>
      <c r="Q404">
        <v>262.84123728732402</v>
      </c>
      <c r="R404">
        <v>64.907964677401296</v>
      </c>
      <c r="S404" s="2">
        <f>(Table2[[#This Row],[Close Price]]-Table2[[#This Row],[20D EMA]])/Table2[[#This Row],[20D EMA]]</f>
        <v>5.7643794147325844E-2</v>
      </c>
      <c r="T404" s="2">
        <f>(Table2[[#This Row],[Close Price]]-Table2[[#This Row],[50D EMA]])/Table2[[#This Row],[50D EMA]]</f>
        <v>0.12679316879939265</v>
      </c>
      <c r="U404" s="2">
        <f>(Table2[[#This Row],[Close Price]]-Table2[[#This Row],[200D EMA]])/Table2[[#This Row],[200D EMA]]</f>
        <v>0.27605547539467173</v>
      </c>
      <c r="V404">
        <v>0.93353231945105597</v>
      </c>
      <c r="W404">
        <v>334.65</v>
      </c>
      <c r="X404">
        <v>346.5</v>
      </c>
      <c r="Y404">
        <v>331.4</v>
      </c>
      <c r="Z404">
        <v>344.85</v>
      </c>
      <c r="AA404">
        <v>310.85000000000002</v>
      </c>
      <c r="AB404">
        <v>344.85</v>
      </c>
      <c r="AC404" s="2">
        <f>(Table2[[#This Row],[Close Price]]/Table2[[#This Row],[Day Low]])-1</f>
        <v>2.2411474675032572E-3</v>
      </c>
      <c r="AD404" s="2">
        <f>(Table2[[#This Row],[Day High]]/Table2[[#This Row],[Close Price]])-1</f>
        <v>3.3094812164579768E-2</v>
      </c>
      <c r="AE404" s="2">
        <f>(Table2[[#This Row],[Close Price]]/Table2[[#This Row],[Current Week Low]])-1</f>
        <v>1.2070006035002967E-2</v>
      </c>
      <c r="AF404" s="2">
        <f>(Table2[[#This Row],[Current Week High]]/Table2[[#This Row],[Close Price]])-1</f>
        <v>2.8175313059034091E-2</v>
      </c>
      <c r="AG404" s="2">
        <f>(Table2[[#This Row],[Close Price]]/Table2[[#This Row],[Current Month Low]])-1</f>
        <v>7.8976998552356292E-2</v>
      </c>
      <c r="AH404" s="2">
        <f>(Table2[[#This Row],[Current Month High]]/Table2[[#This Row],[Close Price]])-1</f>
        <v>2.8175313059034091E-2</v>
      </c>
      <c r="AI404">
        <v>3.8312462731067298</v>
      </c>
      <c r="AJ404">
        <v>66.534260178748696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</v>
      </c>
      <c r="AM404" t="s">
        <v>10474</v>
      </c>
      <c r="AN404">
        <v>-1.19</v>
      </c>
      <c r="AO404" t="s">
        <v>10475</v>
      </c>
      <c r="AP404">
        <v>-4.2040477370353997E-2</v>
      </c>
      <c r="AQ404">
        <f>(Table2[[#This Row],[Sharpe Ratio]]-AVERAGE(Table2[Sharpe Ratio]))/_xlfn.STDEV.P(Table2[Sharpe Ratio])</f>
        <v>-1.0881769282929987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0.52367995771896458</v>
      </c>
      <c r="AS404">
        <f>_xlfn.RANK.AVG(Table2[[#This Row],[1Y Return vs Nifty Z-Score]],Table2[1Y Return vs Nifty Z-Score])</f>
        <v>324</v>
      </c>
      <c r="AT404">
        <f>_xlfn.RANK.AVG(Table2[[#This Row],[6M Return vs Nifty Z-Score]],Table2[6M Return vs Nifty Z-Score])</f>
        <v>255</v>
      </c>
      <c r="AU404">
        <f>_xlfn.RANK.AVG(Table2[[#This Row],[Sharpe Ratio Z-Score]],Table2[Sharpe Ratio Z-Score])</f>
        <v>619</v>
      </c>
      <c r="AV404">
        <f>(Table2[[#This Row],[Rank 1Y]]+Table2[[#This Row],[Rank 6M]]+Table2[[#This Row],[Rank Sharpe]])/3</f>
        <v>399.33333333333331</v>
      </c>
    </row>
    <row r="405" spans="1:48" x14ac:dyDescent="0.3">
      <c r="A405" t="s">
        <v>1321</v>
      </c>
      <c r="B405" t="s">
        <v>1322</v>
      </c>
      <c r="C405" t="s">
        <v>10437</v>
      </c>
      <c r="D405" t="s">
        <v>65</v>
      </c>
      <c r="E405">
        <v>8253.6572083800002</v>
      </c>
      <c r="F405">
        <v>506.95</v>
      </c>
      <c r="G405">
        <v>26.0677413557239</v>
      </c>
      <c r="H405">
        <f>(Table2[[#This Row],[1Y Return vs Nifty]]-AVERAGE(Table2[1Y Return vs Nifty]))/_xlfn.STDEV.P(Table2[1Y Return vs Nifty])</f>
        <v>-0.24637529043810327</v>
      </c>
      <c r="I405">
        <v>11.825018883615799</v>
      </c>
      <c r="J405">
        <f>(Table2[[#This Row],[1M Return vs Nifty]]-AVERAGE(Table2[1M Return vs Nifty]))/_xlfn.STDEV.P(Table2[1M Return vs Nifty])</f>
        <v>0.62886647490851788</v>
      </c>
      <c r="K405">
        <v>10.955525831429799</v>
      </c>
      <c r="L405">
        <f>(Table2[[#This Row],[6M Return vs Nifty]]-AVERAGE(Table2[6M Return vs Nifty]))/_xlfn.STDEV.P(Table2[6M Return vs Nifty])</f>
        <v>-2.3177136506531064E-3</v>
      </c>
      <c r="M405">
        <v>9.2450098604612005</v>
      </c>
      <c r="N405">
        <f>(Table2[[#This Row],[1W Return vs Nifty]]-AVERAGE(Table2[1W Return vs Nifty]))/_xlfn.STDEV.P(Table2[1W Return vs Nifty])</f>
        <v>1.30078395028733</v>
      </c>
      <c r="O405">
        <v>475.37</v>
      </c>
      <c r="P405">
        <v>462.70196901615998</v>
      </c>
      <c r="Q405">
        <v>424.02938341193999</v>
      </c>
      <c r="R405">
        <v>75.713125193932598</v>
      </c>
      <c r="S405" s="2">
        <f>(Table2[[#This Row],[Close Price]]-Table2[[#This Row],[20D EMA]])/Table2[[#This Row],[20D EMA]]</f>
        <v>6.6432463133979811E-2</v>
      </c>
      <c r="T405" s="2">
        <f>(Table2[[#This Row],[Close Price]]-Table2[[#This Row],[50D EMA]])/Table2[[#This Row],[50D EMA]]</f>
        <v>9.5629657850655567E-2</v>
      </c>
      <c r="U405" s="2">
        <f>(Table2[[#This Row],[Close Price]]-Table2[[#This Row],[200D EMA]])/Table2[[#This Row],[200D EMA]]</f>
        <v>0.19555393996718268</v>
      </c>
      <c r="V405">
        <v>2.5774299836748802</v>
      </c>
      <c r="W405">
        <v>493.85</v>
      </c>
      <c r="X405">
        <v>507</v>
      </c>
      <c r="Y405">
        <v>501.7</v>
      </c>
      <c r="Z405">
        <v>520.1</v>
      </c>
      <c r="AA405">
        <v>464.35</v>
      </c>
      <c r="AB405">
        <v>521.65</v>
      </c>
      <c r="AC405" s="2">
        <f>(Table2[[#This Row],[Close Price]]/Table2[[#This Row],[Day Low]])-1</f>
        <v>2.6526273159866331E-2</v>
      </c>
      <c r="AD405" s="2">
        <f>(Table2[[#This Row],[Day High]]/Table2[[#This Row],[Close Price]])-1</f>
        <v>9.8629056120014269E-5</v>
      </c>
      <c r="AE405" s="2">
        <f>(Table2[[#This Row],[Close Price]]/Table2[[#This Row],[Current Week Low]])-1</f>
        <v>1.0464420968706367E-2</v>
      </c>
      <c r="AF405" s="2">
        <f>(Table2[[#This Row],[Current Week High]]/Table2[[#This Row],[Close Price]])-1</f>
        <v>2.5939441759542436E-2</v>
      </c>
      <c r="AG405" s="2">
        <f>(Table2[[#This Row],[Close Price]]/Table2[[#This Row],[Current Month Low]])-1</f>
        <v>9.1741143533972114E-2</v>
      </c>
      <c r="AH405" s="2">
        <f>(Table2[[#This Row],[Current Month High]]/Table2[[#This Row],[Close Price]])-1</f>
        <v>2.8996942499260214E-2</v>
      </c>
      <c r="AI405">
        <v>2.8996942499260201</v>
      </c>
      <c r="AJ405">
        <v>57.9037533094533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0.02</v>
      </c>
      <c r="AM405" t="s">
        <v>10474</v>
      </c>
      <c r="AN405">
        <v>10.58</v>
      </c>
      <c r="AO405" t="s">
        <v>10474</v>
      </c>
      <c r="AP405">
        <v>-2.2662300024720002E-3</v>
      </c>
      <c r="AQ405">
        <f>(Table2[[#This Row],[Sharpe Ratio]]-AVERAGE(Table2[Sharpe Ratio]))/_xlfn.STDEV.P(Table2[Sharpe Ratio])</f>
        <v>-0.63975036974534172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1.0412070513617497</v>
      </c>
      <c r="AS405">
        <f>_xlfn.RANK.AVG(Table2[[#This Row],[1Y Return vs Nifty Z-Score]],Table2[1Y Return vs Nifty Z-Score])</f>
        <v>354</v>
      </c>
      <c r="AT405">
        <f>_xlfn.RANK.AVG(Table2[[#This Row],[6M Return vs Nifty Z-Score]],Table2[6M Return vs Nifty Z-Score])</f>
        <v>306</v>
      </c>
      <c r="AU405">
        <f>_xlfn.RANK.AVG(Table2[[#This Row],[Sharpe Ratio Z-Score]],Table2[Sharpe Ratio Z-Score])</f>
        <v>541</v>
      </c>
      <c r="AV405">
        <f>(Table2[[#This Row],[Rank 1Y]]+Table2[[#This Row],[Rank 6M]]+Table2[[#This Row],[Rank Sharpe]])/3</f>
        <v>400.33333333333331</v>
      </c>
    </row>
    <row r="406" spans="1:48" x14ac:dyDescent="0.3">
      <c r="A406" t="s">
        <v>608</v>
      </c>
      <c r="B406" t="s">
        <v>609</v>
      </c>
      <c r="C406" t="s">
        <v>10447</v>
      </c>
      <c r="D406" t="s">
        <v>610</v>
      </c>
      <c r="E406">
        <v>30900.175054200001</v>
      </c>
      <c r="F406">
        <v>784.1</v>
      </c>
      <c r="G406">
        <v>44.450223971601503</v>
      </c>
      <c r="H406">
        <f>(Table2[[#This Row],[1Y Return vs Nifty]]-AVERAGE(Table2[1Y Return vs Nifty]))/_xlfn.STDEV.P(Table2[1Y Return vs Nifty])</f>
        <v>-3.6025721728884776E-2</v>
      </c>
      <c r="I406">
        <v>4.5490014271624704</v>
      </c>
      <c r="J406">
        <f>(Table2[[#This Row],[1M Return vs Nifty]]-AVERAGE(Table2[1M Return vs Nifty]))/_xlfn.STDEV.P(Table2[1M Return vs Nifty])</f>
        <v>1.4068380213160805E-2</v>
      </c>
      <c r="K406">
        <v>-4.1813835374995501</v>
      </c>
      <c r="L406">
        <f>(Table2[[#This Row],[6M Return vs Nifty]]-AVERAGE(Table2[6M Return vs Nifty]))/_xlfn.STDEV.P(Table2[6M Return vs Nifty])</f>
        <v>-0.4282436181963491</v>
      </c>
      <c r="M406">
        <v>3.0520795383918</v>
      </c>
      <c r="N406">
        <f>(Table2[[#This Row],[1W Return vs Nifty]]-AVERAGE(Table2[1W Return vs Nifty]))/_xlfn.STDEV.P(Table2[1W Return vs Nifty])</f>
        <v>0.1653964375603991</v>
      </c>
      <c r="O406">
        <v>759.8</v>
      </c>
      <c r="P406">
        <v>718.83119736433002</v>
      </c>
      <c r="Q406">
        <v>648.98739426738905</v>
      </c>
      <c r="R406">
        <v>61.8816276489638</v>
      </c>
      <c r="S406" s="2">
        <f>(Table2[[#This Row],[Close Price]]-Table2[[#This Row],[20D EMA]])/Table2[[#This Row],[20D EMA]]</f>
        <v>3.1982100552777136E-2</v>
      </c>
      <c r="T406" s="2">
        <f>(Table2[[#This Row],[Close Price]]-Table2[[#This Row],[50D EMA]])/Table2[[#This Row],[50D EMA]]</f>
        <v>9.0798511354244091E-2</v>
      </c>
      <c r="U406" s="2">
        <f>(Table2[[#This Row],[Close Price]]-Table2[[#This Row],[200D EMA]])/Table2[[#This Row],[200D EMA]]</f>
        <v>0.20818987691607346</v>
      </c>
      <c r="V406">
        <v>0.84206351635077903</v>
      </c>
      <c r="W406">
        <v>784.55</v>
      </c>
      <c r="X406">
        <v>801.25</v>
      </c>
      <c r="Y406">
        <v>771.15</v>
      </c>
      <c r="Z406">
        <v>787.85</v>
      </c>
      <c r="AA406">
        <v>753.55</v>
      </c>
      <c r="AB406">
        <v>799.85</v>
      </c>
      <c r="AC406" s="2">
        <f>(Table2[[#This Row],[Close Price]]/Table2[[#This Row],[Day Low]])-1</f>
        <v>-5.7357720986539462E-4</v>
      </c>
      <c r="AD406" s="2">
        <f>(Table2[[#This Row],[Day High]]/Table2[[#This Row],[Close Price]])-1</f>
        <v>2.1872210177273255E-2</v>
      </c>
      <c r="AE406" s="2">
        <f>(Table2[[#This Row],[Close Price]]/Table2[[#This Row],[Current Week Low]])-1</f>
        <v>1.6793101212474904E-2</v>
      </c>
      <c r="AF406" s="2">
        <f>(Table2[[#This Row],[Current Week High]]/Table2[[#This Row],[Close Price]])-1</f>
        <v>4.782553245759491E-3</v>
      </c>
      <c r="AG406" s="2">
        <f>(Table2[[#This Row],[Close Price]]/Table2[[#This Row],[Current Month Low]])-1</f>
        <v>4.0541437197266328E-2</v>
      </c>
      <c r="AH406" s="2">
        <f>(Table2[[#This Row],[Current Month High]]/Table2[[#This Row],[Close Price]])-1</f>
        <v>2.0086723632189774E-2</v>
      </c>
      <c r="AI406">
        <v>2.0086723632189698</v>
      </c>
      <c r="AJ406">
        <v>71.575492341356593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0.19</v>
      </c>
      <c r="AM406" t="s">
        <v>10474</v>
      </c>
      <c r="AN406">
        <v>1.71</v>
      </c>
      <c r="AO406" t="s">
        <v>10474</v>
      </c>
      <c r="AP406">
        <v>1.1699789969777E-2</v>
      </c>
      <c r="AQ406">
        <f>(Table2[[#This Row],[Sharpe Ratio]]-AVERAGE(Table2[Sharpe Ratio]))/_xlfn.STDEV.P(Table2[Sharpe Ratio])</f>
        <v>-0.48229335453552863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-0.76709787668720253</v>
      </c>
      <c r="AS406">
        <f>_xlfn.RANK.AVG(Table2[[#This Row],[1Y Return vs Nifty Z-Score]],Table2[1Y Return vs Nifty Z-Score])</f>
        <v>279</v>
      </c>
      <c r="AT406">
        <f>_xlfn.RANK.AVG(Table2[[#This Row],[6M Return vs Nifty Z-Score]],Table2[6M Return vs Nifty Z-Score])</f>
        <v>467</v>
      </c>
      <c r="AU406">
        <f>_xlfn.RANK.AVG(Table2[[#This Row],[Sharpe Ratio Z-Score]],Table2[Sharpe Ratio Z-Score])</f>
        <v>465</v>
      </c>
      <c r="AV406">
        <f>(Table2[[#This Row],[Rank 1Y]]+Table2[[#This Row],[Rank 6M]]+Table2[[#This Row],[Rank Sharpe]])/3</f>
        <v>403.66666666666669</v>
      </c>
    </row>
    <row r="407" spans="1:48" x14ac:dyDescent="0.3">
      <c r="A407" t="s">
        <v>1013</v>
      </c>
      <c r="B407" t="s">
        <v>1014</v>
      </c>
      <c r="C407" t="s">
        <v>10437</v>
      </c>
      <c r="D407" t="s">
        <v>287</v>
      </c>
      <c r="E407">
        <v>13072.909777164999</v>
      </c>
      <c r="F407">
        <v>1287.95</v>
      </c>
      <c r="G407">
        <v>-0.400400795076993</v>
      </c>
      <c r="H407">
        <f>(Table2[[#This Row],[1Y Return vs Nifty]]-AVERAGE(Table2[1Y Return vs Nifty]))/_xlfn.STDEV.P(Table2[1Y Return vs Nifty])</f>
        <v>-0.54924854223415576</v>
      </c>
      <c r="I407">
        <v>-6.1094228594751803</v>
      </c>
      <c r="J407">
        <f>(Table2[[#This Row],[1M Return vs Nifty]]-AVERAGE(Table2[1M Return vs Nifty]))/_xlfn.STDEV.P(Table2[1M Return vs Nifty])</f>
        <v>-0.88653129304183964</v>
      </c>
      <c r="K407">
        <v>-13.2698116095451</v>
      </c>
      <c r="L407">
        <f>(Table2[[#This Row],[6M Return vs Nifty]]-AVERAGE(Table2[6M Return vs Nifty]))/_xlfn.STDEV.P(Table2[6M Return vs Nifty])</f>
        <v>-0.6839759379940924</v>
      </c>
      <c r="M407">
        <v>3.3270740712217899</v>
      </c>
      <c r="N407">
        <f>(Table2[[#This Row],[1W Return vs Nifty]]-AVERAGE(Table2[1W Return vs Nifty]))/_xlfn.STDEV.P(Table2[1W Return vs Nifty])</f>
        <v>0.21581285473381479</v>
      </c>
      <c r="O407">
        <v>1287.54</v>
      </c>
      <c r="P407">
        <v>1295.41942602629</v>
      </c>
      <c r="Q407">
        <v>1206.6906625972999</v>
      </c>
      <c r="R407">
        <v>51.144168865999902</v>
      </c>
      <c r="S407" s="2">
        <f>(Table2[[#This Row],[Close Price]]-Table2[[#This Row],[20D EMA]])/Table2[[#This Row],[20D EMA]]</f>
        <v>3.1843670876250979E-4</v>
      </c>
      <c r="T407" s="2">
        <f>(Table2[[#This Row],[Close Price]]-Table2[[#This Row],[50D EMA]])/Table2[[#This Row],[50D EMA]]</f>
        <v>-5.7660290375623697E-3</v>
      </c>
      <c r="U407" s="2">
        <f>(Table2[[#This Row],[Close Price]]-Table2[[#This Row],[200D EMA]])/Table2[[#This Row],[200D EMA]]</f>
        <v>6.73406531776721E-2</v>
      </c>
      <c r="V407">
        <v>0.48511636535899799</v>
      </c>
      <c r="W407">
        <v>1266</v>
      </c>
      <c r="X407">
        <v>1295</v>
      </c>
      <c r="Y407">
        <v>1265.25</v>
      </c>
      <c r="Z407">
        <v>1300.5999999999999</v>
      </c>
      <c r="AA407">
        <v>1243.05</v>
      </c>
      <c r="AB407">
        <v>1329.25</v>
      </c>
      <c r="AC407" s="2">
        <f>(Table2[[#This Row],[Close Price]]/Table2[[#This Row],[Day Low]])-1</f>
        <v>1.7338072669826232E-2</v>
      </c>
      <c r="AD407" s="2">
        <f>(Table2[[#This Row],[Day High]]/Table2[[#This Row],[Close Price]])-1</f>
        <v>5.4738149772894928E-3</v>
      </c>
      <c r="AE407" s="2">
        <f>(Table2[[#This Row],[Close Price]]/Table2[[#This Row],[Current Week Low]])-1</f>
        <v>1.7941118356056052E-2</v>
      </c>
      <c r="AF407" s="2">
        <f>(Table2[[#This Row],[Current Week High]]/Table2[[#This Row],[Close Price]])-1</f>
        <v>9.8218098528668474E-3</v>
      </c>
      <c r="AG407" s="2">
        <f>(Table2[[#This Row],[Close Price]]/Table2[[#This Row],[Current Month Low]])-1</f>
        <v>3.6120831824946853E-2</v>
      </c>
      <c r="AH407" s="2">
        <f>(Table2[[#This Row],[Current Month High]]/Table2[[#This Row],[Close Price]])-1</f>
        <v>3.206646220738385E-2</v>
      </c>
      <c r="AI407">
        <v>28.032920532629301</v>
      </c>
      <c r="AJ407">
        <v>29.7094516340198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</v>
      </c>
      <c r="AM407" t="s">
        <v>10475</v>
      </c>
      <c r="AN407">
        <v>-0.49</v>
      </c>
      <c r="AO407" t="s">
        <v>10475</v>
      </c>
      <c r="AP407">
        <v>0.13495755203842399</v>
      </c>
      <c r="AQ407">
        <f>(Table2[[#This Row],[Sharpe Ratio]]-AVERAGE(Table2[Sharpe Ratio]))/_xlfn.STDEV.P(Table2[Sharpe Ratio])</f>
        <v>0.90735089309797667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517</v>
      </c>
      <c r="AT407">
        <f>_xlfn.RANK.AVG(Table2[[#This Row],[6M Return vs Nifty Z-Score]],Table2[6M Return vs Nifty Z-Score])</f>
        <v>554</v>
      </c>
      <c r="AU407">
        <f>_xlfn.RANK.AVG(Table2[[#This Row],[Sharpe Ratio Z-Score]],Table2[Sharpe Ratio Z-Score])</f>
        <v>142</v>
      </c>
      <c r="AV407">
        <f>(Table2[[#This Row],[Rank 1Y]]+Table2[[#This Row],[Rank 6M]]+Table2[[#This Row],[Rank Sharpe]])/3</f>
        <v>404.33333333333331</v>
      </c>
    </row>
    <row r="408" spans="1:48" x14ac:dyDescent="0.3">
      <c r="A408" t="s">
        <v>35</v>
      </c>
      <c r="B408" t="s">
        <v>36</v>
      </c>
      <c r="C408" t="s">
        <v>10431</v>
      </c>
      <c r="D408" t="s">
        <v>37</v>
      </c>
      <c r="E408">
        <v>640943.64203083399</v>
      </c>
      <c r="F408">
        <v>1013.35</v>
      </c>
      <c r="G408">
        <v>37.748198451648598</v>
      </c>
      <c r="H408">
        <f>(Table2[[#This Row],[1Y Return vs Nifty]]-AVERAGE(Table2[1Y Return vs Nifty]))/_xlfn.STDEV.P(Table2[1Y Return vs Nifty])</f>
        <v>-0.11271656958980442</v>
      </c>
      <c r="I408">
        <v>-3.1322795758028299</v>
      </c>
      <c r="J408">
        <f>(Table2[[#This Row],[1M Return vs Nifty]]-AVERAGE(Table2[1M Return vs Nifty]))/_xlfn.STDEV.P(Table2[1M Return vs Nifty])</f>
        <v>-0.63497307051263829</v>
      </c>
      <c r="K408">
        <v>9.9024712270118709</v>
      </c>
      <c r="L408">
        <f>(Table2[[#This Row],[6M Return vs Nifty]]-AVERAGE(Table2[6M Return vs Nifty]))/_xlfn.STDEV.P(Table2[6M Return vs Nifty])</f>
        <v>-3.194881098967621E-2</v>
      </c>
      <c r="M408">
        <v>0.957721125804052</v>
      </c>
      <c r="N408">
        <f>(Table2[[#This Row],[1W Return vs Nifty]]-AVERAGE(Table2[1W Return vs Nifty]))/_xlfn.STDEV.P(Table2[1W Return vs Nifty])</f>
        <v>-0.21857500490080656</v>
      </c>
      <c r="O408">
        <v>1004.98</v>
      </c>
      <c r="P408">
        <v>995.09268197632298</v>
      </c>
      <c r="Q408">
        <v>892.032784427298</v>
      </c>
      <c r="R408">
        <v>55.881095851944302</v>
      </c>
      <c r="S408" s="2">
        <f>(Table2[[#This Row],[Close Price]]-Table2[[#This Row],[20D EMA]])/Table2[[#This Row],[20D EMA]]</f>
        <v>8.3285239507253916E-3</v>
      </c>
      <c r="T408" s="2">
        <f>(Table2[[#This Row],[Close Price]]-Table2[[#This Row],[50D EMA]])/Table2[[#This Row],[50D EMA]]</f>
        <v>1.8347354326249034E-2</v>
      </c>
      <c r="U408" s="2">
        <f>(Table2[[#This Row],[Close Price]]-Table2[[#This Row],[200D EMA]])/Table2[[#This Row],[200D EMA]]</f>
        <v>0.13600084850086533</v>
      </c>
      <c r="V408">
        <v>0.66438700857725497</v>
      </c>
      <c r="W408">
        <v>1008.2</v>
      </c>
      <c r="X408">
        <v>1022.5</v>
      </c>
      <c r="Y408">
        <v>999.1</v>
      </c>
      <c r="Z408">
        <v>1026.4000000000001</v>
      </c>
      <c r="AA408">
        <v>982.2</v>
      </c>
      <c r="AB408">
        <v>1026.4000000000001</v>
      </c>
      <c r="AC408" s="2">
        <f>(Table2[[#This Row],[Close Price]]/Table2[[#This Row],[Day Low]])-1</f>
        <v>5.1081134695496466E-3</v>
      </c>
      <c r="AD408" s="2">
        <f>(Table2[[#This Row],[Day High]]/Table2[[#This Row],[Close Price]])-1</f>
        <v>9.0294567523561131E-3</v>
      </c>
      <c r="AE408" s="2">
        <f>(Table2[[#This Row],[Close Price]]/Table2[[#This Row],[Current Week Low]])-1</f>
        <v>1.4262836552897618E-2</v>
      </c>
      <c r="AF408" s="2">
        <f>(Table2[[#This Row],[Current Week High]]/Table2[[#This Row],[Close Price]])-1</f>
        <v>1.2878077663196486E-2</v>
      </c>
      <c r="AG408" s="2">
        <f>(Table2[[#This Row],[Close Price]]/Table2[[#This Row],[Current Month Low]])-1</f>
        <v>3.1714518428018756E-2</v>
      </c>
      <c r="AH408" s="2">
        <f>(Table2[[#This Row],[Current Month High]]/Table2[[#This Row],[Close Price]])-1</f>
        <v>1.2878077663196486E-2</v>
      </c>
      <c r="AI408">
        <v>15.952040262495601</v>
      </c>
      <c r="AJ408">
        <v>69.640914036996705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-7.0000000000000007E-2</v>
      </c>
      <c r="AM408" t="s">
        <v>10475</v>
      </c>
      <c r="AN408">
        <v>-1.37</v>
      </c>
      <c r="AO408" t="s">
        <v>10475</v>
      </c>
      <c r="AP408">
        <v>-2.1191937712241999E-2</v>
      </c>
      <c r="AQ408">
        <f>(Table2[[#This Row],[Sharpe Ratio]]-AVERAGE(Table2[Sharpe Ratio]))/_xlfn.STDEV.P(Table2[Sharpe Ratio])</f>
        <v>-0.85312436266781155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-1.8513378186607372</v>
      </c>
      <c r="AS408">
        <f>_xlfn.RANK.AVG(Table2[[#This Row],[1Y Return vs Nifty Z-Score]],Table2[1Y Return vs Nifty Z-Score])</f>
        <v>312</v>
      </c>
      <c r="AT408">
        <f>_xlfn.RANK.AVG(Table2[[#This Row],[6M Return vs Nifty Z-Score]],Table2[6M Return vs Nifty Z-Score])</f>
        <v>320</v>
      </c>
      <c r="AU408">
        <f>_xlfn.RANK.AVG(Table2[[#This Row],[Sharpe Ratio Z-Score]],Table2[Sharpe Ratio Z-Score])</f>
        <v>583</v>
      </c>
      <c r="AV408">
        <f>(Table2[[#This Row],[Rank 1Y]]+Table2[[#This Row],[Rank 6M]]+Table2[[#This Row],[Rank Sharpe]])/3</f>
        <v>405</v>
      </c>
    </row>
    <row r="409" spans="1:48" x14ac:dyDescent="0.3">
      <c r="A409" t="s">
        <v>906</v>
      </c>
      <c r="B409" t="s">
        <v>907</v>
      </c>
      <c r="C409" t="s">
        <v>10435</v>
      </c>
      <c r="D409" t="s">
        <v>189</v>
      </c>
      <c r="E409">
        <v>16362.383255610001</v>
      </c>
      <c r="F409">
        <v>673.1</v>
      </c>
      <c r="G409">
        <v>-0.156640826778144</v>
      </c>
      <c r="H409">
        <f>(Table2[[#This Row],[1Y Return vs Nifty]]-AVERAGE(Table2[1Y Return vs Nifty]))/_xlfn.STDEV.P(Table2[1Y Return vs Nifty])</f>
        <v>-0.54645921256244168</v>
      </c>
      <c r="I409">
        <v>9.09158391883423</v>
      </c>
      <c r="J409">
        <f>(Table2[[#This Row],[1M Return vs Nifty]]-AVERAGE(Table2[1M Return vs Nifty]))/_xlfn.STDEV.P(Table2[1M Return vs Nifty])</f>
        <v>0.39790075521650675</v>
      </c>
      <c r="K409">
        <v>6.9684957144697197</v>
      </c>
      <c r="L409">
        <f>(Table2[[#This Row],[6M Return vs Nifty]]-AVERAGE(Table2[6M Return vs Nifty]))/_xlfn.STDEV.P(Table2[6M Return vs Nifty])</f>
        <v>-0.11450570180779354</v>
      </c>
      <c r="M409">
        <v>0.97445543946431701</v>
      </c>
      <c r="N409">
        <f>(Table2[[#This Row],[1W Return vs Nifty]]-AVERAGE(Table2[1W Return vs Nifty]))/_xlfn.STDEV.P(Table2[1W Return vs Nifty])</f>
        <v>-0.21550700158479771</v>
      </c>
      <c r="O409">
        <v>666.3</v>
      </c>
      <c r="P409">
        <v>633.53693165776497</v>
      </c>
      <c r="Q409">
        <v>581.819976015865</v>
      </c>
      <c r="R409">
        <v>48.420167932821897</v>
      </c>
      <c r="S409" s="2">
        <f>(Table2[[#This Row],[Close Price]]-Table2[[#This Row],[20D EMA]])/Table2[[#This Row],[20D EMA]]</f>
        <v>1.0205613087198062E-2</v>
      </c>
      <c r="T409" s="2">
        <f>(Table2[[#This Row],[Close Price]]-Table2[[#This Row],[50D EMA]])/Table2[[#This Row],[50D EMA]]</f>
        <v>6.2447927445541444E-2</v>
      </c>
      <c r="U409" s="2">
        <f>(Table2[[#This Row],[Close Price]]-Table2[[#This Row],[200D EMA]])/Table2[[#This Row],[200D EMA]]</f>
        <v>0.15688705741799078</v>
      </c>
      <c r="V409">
        <v>1.09114162812685</v>
      </c>
      <c r="W409">
        <v>673.6</v>
      </c>
      <c r="X409">
        <v>694</v>
      </c>
      <c r="Y409">
        <v>668.15</v>
      </c>
      <c r="Z409">
        <v>694</v>
      </c>
      <c r="AA409">
        <v>668.15</v>
      </c>
      <c r="AB409">
        <v>706.45</v>
      </c>
      <c r="AC409" s="2">
        <f>(Table2[[#This Row],[Close Price]]/Table2[[#This Row],[Day Low]])-1</f>
        <v>-7.422802850356458E-4</v>
      </c>
      <c r="AD409" s="2">
        <f>(Table2[[#This Row],[Day High]]/Table2[[#This Row],[Close Price]])-1</f>
        <v>3.1050363987520369E-2</v>
      </c>
      <c r="AE409" s="2">
        <f>(Table2[[#This Row],[Close Price]]/Table2[[#This Row],[Current Week Low]])-1</f>
        <v>7.4085160517849413E-3</v>
      </c>
      <c r="AF409" s="2">
        <f>(Table2[[#This Row],[Current Week High]]/Table2[[#This Row],[Close Price]])-1</f>
        <v>3.1050363987520369E-2</v>
      </c>
      <c r="AG409" s="2">
        <f>(Table2[[#This Row],[Close Price]]/Table2[[#This Row],[Current Month Low]])-1</f>
        <v>7.4085160517849413E-3</v>
      </c>
      <c r="AH409" s="2">
        <f>(Table2[[#This Row],[Current Month High]]/Table2[[#This Row],[Close Price]])-1</f>
        <v>4.9546872678650988E-2</v>
      </c>
      <c r="AI409">
        <v>7.2648937750705498</v>
      </c>
      <c r="AJ409">
        <v>36.920260374287999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10474</v>
      </c>
      <c r="AN409">
        <v>-0.61</v>
      </c>
      <c r="AO409" t="s">
        <v>10475</v>
      </c>
      <c r="AP409">
        <v>4.6989960665798997E-2</v>
      </c>
      <c r="AQ409">
        <f>(Table2[[#This Row],[Sharpe Ratio]]-AVERAGE(Table2[Sharpe Ratio]))/_xlfn.STDEV.P(Table2[Sharpe Ratio])</f>
        <v>-8.4421594715495846E-2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-0.56299275545402205</v>
      </c>
      <c r="AS409">
        <f>_xlfn.RANK.AVG(Table2[[#This Row],[1Y Return vs Nifty Z-Score]],Table2[1Y Return vs Nifty Z-Score])</f>
        <v>515</v>
      </c>
      <c r="AT409">
        <f>_xlfn.RANK.AVG(Table2[[#This Row],[6M Return vs Nifty Z-Score]],Table2[6M Return vs Nifty Z-Score])</f>
        <v>342</v>
      </c>
      <c r="AU409">
        <f>_xlfn.RANK.AVG(Table2[[#This Row],[Sharpe Ratio Z-Score]],Table2[Sharpe Ratio Z-Score])</f>
        <v>359</v>
      </c>
      <c r="AV409">
        <f>(Table2[[#This Row],[Rank 1Y]]+Table2[[#This Row],[Rank 6M]]+Table2[[#This Row],[Rank Sharpe]])/3</f>
        <v>405.33333333333331</v>
      </c>
    </row>
    <row r="410" spans="1:48" x14ac:dyDescent="0.3">
      <c r="A410" t="s">
        <v>2085</v>
      </c>
      <c r="B410" t="s">
        <v>2086</v>
      </c>
      <c r="C410" t="s">
        <v>10430</v>
      </c>
      <c r="D410" t="s">
        <v>297</v>
      </c>
      <c r="E410">
        <v>2764.268905895</v>
      </c>
      <c r="F410">
        <v>1851.95</v>
      </c>
      <c r="G410">
        <v>17.535618637933698</v>
      </c>
      <c r="H410">
        <f>(Table2[[#This Row],[1Y Return vs Nifty]]-AVERAGE(Table2[1Y Return vs Nifty]))/_xlfn.STDEV.P(Table2[1Y Return vs Nifty])</f>
        <v>-0.34400782307061745</v>
      </c>
      <c r="I410">
        <v>4.9480868342192696</v>
      </c>
      <c r="J410">
        <f>(Table2[[#This Row],[1M Return vs Nifty]]-AVERAGE(Table2[1M Return vs Nifty]))/_xlfn.STDEV.P(Table2[1M Return vs Nifty])</f>
        <v>4.7789705010372004E-2</v>
      </c>
      <c r="K410">
        <v>9.9661330007178499</v>
      </c>
      <c r="L410">
        <f>(Table2[[#This Row],[6M Return vs Nifty]]-AVERAGE(Table2[6M Return vs Nifty]))/_xlfn.STDEV.P(Table2[6M Return vs Nifty])</f>
        <v>-3.015748107616293E-2</v>
      </c>
      <c r="M410">
        <v>5.2010336493984797</v>
      </c>
      <c r="N410">
        <f>(Table2[[#This Row],[1W Return vs Nifty]]-AVERAGE(Table2[1W Return vs Nifty]))/_xlfn.STDEV.P(Table2[1W Return vs Nifty])</f>
        <v>0.559377240858842</v>
      </c>
      <c r="O410">
        <v>1741.66</v>
      </c>
      <c r="P410">
        <v>1718.33444770387</v>
      </c>
      <c r="Q410">
        <v>1642.750292558</v>
      </c>
      <c r="R410">
        <v>79.569192927373393</v>
      </c>
      <c r="S410" s="2">
        <f>(Table2[[#This Row],[Close Price]]-Table2[[#This Row],[20D EMA]])/Table2[[#This Row],[20D EMA]]</f>
        <v>6.3324644304858554E-2</v>
      </c>
      <c r="T410" s="2">
        <f>(Table2[[#This Row],[Close Price]]-Table2[[#This Row],[50D EMA]])/Table2[[#This Row],[50D EMA]]</f>
        <v>7.7758757891791264E-2</v>
      </c>
      <c r="U410" s="2">
        <f>(Table2[[#This Row],[Close Price]]-Table2[[#This Row],[200D EMA]])/Table2[[#This Row],[200D EMA]]</f>
        <v>0.12734723493261163</v>
      </c>
      <c r="V410">
        <v>1.4015325892178001</v>
      </c>
      <c r="W410">
        <v>1801.05</v>
      </c>
      <c r="X410">
        <v>1869</v>
      </c>
      <c r="Y410">
        <v>1815</v>
      </c>
      <c r="Z410">
        <v>1880.05</v>
      </c>
      <c r="AA410">
        <v>1713.1</v>
      </c>
      <c r="AB410">
        <v>1886.2</v>
      </c>
      <c r="AC410" s="2">
        <f>(Table2[[#This Row],[Close Price]]/Table2[[#This Row],[Day Low]])-1</f>
        <v>2.8261292024096996E-2</v>
      </c>
      <c r="AD410" s="2">
        <f>(Table2[[#This Row],[Day High]]/Table2[[#This Row],[Close Price]])-1</f>
        <v>9.2065120548610047E-3</v>
      </c>
      <c r="AE410" s="2">
        <f>(Table2[[#This Row],[Close Price]]/Table2[[#This Row],[Current Week Low]])-1</f>
        <v>2.0358126721763181E-2</v>
      </c>
      <c r="AF410" s="2">
        <f>(Table2[[#This Row],[Current Week High]]/Table2[[#This Row],[Close Price]])-1</f>
        <v>1.5173195820621377E-2</v>
      </c>
      <c r="AG410" s="2">
        <f>(Table2[[#This Row],[Close Price]]/Table2[[#This Row],[Current Month Low]])-1</f>
        <v>8.1051894226840338E-2</v>
      </c>
      <c r="AH410" s="2">
        <f>(Table2[[#This Row],[Current Month High]]/Table2[[#This Row],[Close Price]])-1</f>
        <v>1.8494019816949647E-2</v>
      </c>
      <c r="AI410">
        <v>14.873511703879601</v>
      </c>
      <c r="AJ410">
        <v>44.683593749999901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-0.09</v>
      </c>
      <c r="AM410" t="s">
        <v>10475</v>
      </c>
      <c r="AN410">
        <v>5.41</v>
      </c>
      <c r="AO410" t="s">
        <v>10474</v>
      </c>
      <c r="AP410">
        <v>4.4950925485830002E-3</v>
      </c>
      <c r="AQ410">
        <f>(Table2[[#This Row],[Sharpe Ratio]]-AVERAGE(Table2[Sharpe Ratio]))/_xlfn.STDEV.P(Table2[Sharpe Ratio])</f>
        <v>-0.56352123146003541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-0.33051958973760176</v>
      </c>
      <c r="AS410">
        <f>_xlfn.RANK.AVG(Table2[[#This Row],[1Y Return vs Nifty Z-Score]],Table2[1Y Return vs Nifty Z-Score])</f>
        <v>410</v>
      </c>
      <c r="AT410">
        <f>_xlfn.RANK.AVG(Table2[[#This Row],[6M Return vs Nifty Z-Score]],Table2[6M Return vs Nifty Z-Score])</f>
        <v>318</v>
      </c>
      <c r="AU410">
        <f>_xlfn.RANK.AVG(Table2[[#This Row],[Sharpe Ratio Z-Score]],Table2[Sharpe Ratio Z-Score])</f>
        <v>489</v>
      </c>
      <c r="AV410">
        <f>(Table2[[#This Row],[Rank 1Y]]+Table2[[#This Row],[Rank 6M]]+Table2[[#This Row],[Rank Sharpe]])/3</f>
        <v>405.66666666666669</v>
      </c>
    </row>
    <row r="411" spans="1:48" x14ac:dyDescent="0.3">
      <c r="A411" t="s">
        <v>1077</v>
      </c>
      <c r="B411" t="s">
        <v>1078</v>
      </c>
      <c r="C411" t="s">
        <v>10431</v>
      </c>
      <c r="D411" t="s">
        <v>24</v>
      </c>
      <c r="E411">
        <v>11692.355392133901</v>
      </c>
      <c r="F411">
        <v>106.18</v>
      </c>
      <c r="G411">
        <v>27.8194130398788</v>
      </c>
      <c r="H411">
        <f>(Table2[[#This Row],[1Y Return vs Nifty]]-AVERAGE(Table2[1Y Return vs Nifty]))/_xlfn.STDEV.P(Table2[1Y Return vs Nifty])</f>
        <v>-0.22633102378590045</v>
      </c>
      <c r="I411">
        <v>-13.6191214132109</v>
      </c>
      <c r="J411">
        <f>(Table2[[#This Row],[1M Return vs Nifty]]-AVERAGE(Table2[1M Return vs Nifty]))/_xlfn.STDEV.P(Table2[1M Return vs Nifty])</f>
        <v>-1.5210746253256677</v>
      </c>
      <c r="K411">
        <v>-29.029613426030899</v>
      </c>
      <c r="L411">
        <f>(Table2[[#This Row],[6M Return vs Nifty]]-AVERAGE(Table2[6M Return vs Nifty]))/_xlfn.STDEV.P(Table2[6M Return vs Nifty])</f>
        <v>-1.1274289362610959</v>
      </c>
      <c r="M411">
        <v>-3.3835668768111802</v>
      </c>
      <c r="N411">
        <f>(Table2[[#This Row],[1W Return vs Nifty]]-AVERAGE(Table2[1W Return vs Nifty]))/_xlfn.STDEV.P(Table2[1W Return vs Nifty])</f>
        <v>-1.0144896900305931</v>
      </c>
      <c r="O411">
        <v>117.14</v>
      </c>
      <c r="P411">
        <v>122.706308119339</v>
      </c>
      <c r="Q411">
        <v>117.979231214348</v>
      </c>
      <c r="R411">
        <v>16.090074199444501</v>
      </c>
      <c r="S411" s="2">
        <f>(Table2[[#This Row],[Close Price]]-Table2[[#This Row],[20D EMA]])/Table2[[#This Row],[20D EMA]]</f>
        <v>-9.3563257640430206E-2</v>
      </c>
      <c r="T411" s="2">
        <f>(Table2[[#This Row],[Close Price]]-Table2[[#This Row],[50D EMA]])/Table2[[#This Row],[50D EMA]]</f>
        <v>-0.13468181361357723</v>
      </c>
      <c r="U411" s="2">
        <f>(Table2[[#This Row],[Close Price]]-Table2[[#This Row],[200D EMA]])/Table2[[#This Row],[200D EMA]]</f>
        <v>-0.1000110874846338</v>
      </c>
      <c r="V411">
        <v>0.91006422489672101</v>
      </c>
      <c r="W411">
        <v>106.63</v>
      </c>
      <c r="X411">
        <v>111.65</v>
      </c>
      <c r="Y411">
        <v>105.79</v>
      </c>
      <c r="Z411">
        <v>112.77</v>
      </c>
      <c r="AA411">
        <v>105.79</v>
      </c>
      <c r="AB411">
        <v>118.7</v>
      </c>
      <c r="AC411" s="2">
        <f>(Table2[[#This Row],[Close Price]]/Table2[[#This Row],[Day Low]])-1</f>
        <v>-4.2202006939884296E-3</v>
      </c>
      <c r="AD411" s="2">
        <f>(Table2[[#This Row],[Day High]]/Table2[[#This Row],[Close Price]])-1</f>
        <v>5.1516293087210396E-2</v>
      </c>
      <c r="AE411" s="2">
        <f>(Table2[[#This Row],[Close Price]]/Table2[[#This Row],[Current Week Low]])-1</f>
        <v>3.6865488231401233E-3</v>
      </c>
      <c r="AF411" s="2">
        <f>(Table2[[#This Row],[Current Week High]]/Table2[[#This Row],[Close Price]])-1</f>
        <v>6.2064418911282671E-2</v>
      </c>
      <c r="AG411" s="2">
        <f>(Table2[[#This Row],[Close Price]]/Table2[[#This Row],[Current Month Low]])-1</f>
        <v>3.6865488231401233E-3</v>
      </c>
      <c r="AH411" s="2">
        <f>(Table2[[#This Row],[Current Month High]]/Table2[[#This Row],[Close Price]])-1</f>
        <v>0.11791297796195144</v>
      </c>
      <c r="AI411">
        <v>43.624034658127698</v>
      </c>
      <c r="AJ411">
        <v>60.878787878787797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-0.27</v>
      </c>
      <c r="AM411" t="s">
        <v>10475</v>
      </c>
      <c r="AN411">
        <v>-12.13</v>
      </c>
      <c r="AO411" t="s">
        <v>10475</v>
      </c>
      <c r="AP411">
        <v>0.108062049696823</v>
      </c>
      <c r="AQ411">
        <f>(Table2[[#This Row],[Sharpe Ratio]]-AVERAGE(Table2[Sharpe Ratio]))/_xlfn.STDEV.P(Table2[Sharpe Ratio])</f>
        <v>0.6041230923579014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350</v>
      </c>
      <c r="AT411">
        <f>_xlfn.RANK.AVG(Table2[[#This Row],[6M Return vs Nifty Z-Score]],Table2[6M Return vs Nifty Z-Score])</f>
        <v>677</v>
      </c>
      <c r="AU411">
        <f>_xlfn.RANK.AVG(Table2[[#This Row],[Sharpe Ratio Z-Score]],Table2[Sharpe Ratio Z-Score])</f>
        <v>194</v>
      </c>
      <c r="AV411">
        <f>(Table2[[#This Row],[Rank 1Y]]+Table2[[#This Row],[Rank 6M]]+Table2[[#This Row],[Rank Sharpe]])/3</f>
        <v>407</v>
      </c>
    </row>
    <row r="412" spans="1:48" x14ac:dyDescent="0.3">
      <c r="A412" t="s">
        <v>1447</v>
      </c>
      <c r="B412" t="s">
        <v>1448</v>
      </c>
      <c r="C412" t="s">
        <v>629</v>
      </c>
      <c r="D412" t="s">
        <v>629</v>
      </c>
      <c r="E412">
        <v>6865.8184959999999</v>
      </c>
      <c r="F412">
        <v>342.4</v>
      </c>
      <c r="G412">
        <v>-19.276583052226201</v>
      </c>
      <c r="H412">
        <f>(Table2[[#This Row],[1Y Return vs Nifty]]-AVERAGE(Table2[1Y Return vs Nifty]))/_xlfn.STDEV.P(Table2[1Y Return vs Nifty])</f>
        <v>-0.76524748425074685</v>
      </c>
      <c r="I412">
        <v>-2.5733277817134299</v>
      </c>
      <c r="J412">
        <f>(Table2[[#This Row],[1M Return vs Nifty]]-AVERAGE(Table2[1M Return vs Nifty]))/_xlfn.STDEV.P(Table2[1M Return vs Nifty])</f>
        <v>-0.58774359366085771</v>
      </c>
      <c r="K412">
        <v>-2.5228315116303799</v>
      </c>
      <c r="L412">
        <f>(Table2[[#This Row],[6M Return vs Nifty]]-AVERAGE(Table2[6M Return vs Nifty]))/_xlfn.STDEV.P(Table2[6M Return vs Nifty])</f>
        <v>-0.38157489245868625</v>
      </c>
      <c r="M412">
        <v>-1.16381221574654</v>
      </c>
      <c r="N412">
        <f>(Table2[[#This Row],[1W Return vs Nifty]]-AVERAGE(Table2[1W Return vs Nifty]))/_xlfn.STDEV.P(Table2[1W Return vs Nifty])</f>
        <v>-0.60752859206557874</v>
      </c>
      <c r="O412">
        <v>347.49</v>
      </c>
      <c r="P412">
        <v>345.67945643183901</v>
      </c>
      <c r="Q412">
        <v>340.84385319365902</v>
      </c>
      <c r="R412">
        <v>40.173701236838397</v>
      </c>
      <c r="S412" s="2">
        <f>(Table2[[#This Row],[Close Price]]-Table2[[#This Row],[20D EMA]])/Table2[[#This Row],[20D EMA]]</f>
        <v>-1.4647903536792517E-2</v>
      </c>
      <c r="T412" s="2">
        <f>(Table2[[#This Row],[Close Price]]-Table2[[#This Row],[50D EMA]])/Table2[[#This Row],[50D EMA]]</f>
        <v>-9.4869867758128681E-3</v>
      </c>
      <c r="U412" s="2">
        <f>(Table2[[#This Row],[Close Price]]-Table2[[#This Row],[200D EMA]])/Table2[[#This Row],[200D EMA]]</f>
        <v>4.565570984367431E-3</v>
      </c>
      <c r="V412">
        <v>0.89082771211323597</v>
      </c>
      <c r="W412">
        <v>338.9</v>
      </c>
      <c r="X412">
        <v>347.65</v>
      </c>
      <c r="Y412">
        <v>337.5</v>
      </c>
      <c r="Z412">
        <v>352.1</v>
      </c>
      <c r="AA412">
        <v>337.5</v>
      </c>
      <c r="AB412">
        <v>358</v>
      </c>
      <c r="AC412" s="2">
        <f>(Table2[[#This Row],[Close Price]]/Table2[[#This Row],[Day Low]])-1</f>
        <v>1.0327530244909955E-2</v>
      </c>
      <c r="AD412" s="2">
        <f>(Table2[[#This Row],[Day High]]/Table2[[#This Row],[Close Price]])-1</f>
        <v>1.5332943925233655E-2</v>
      </c>
      <c r="AE412" s="2">
        <f>(Table2[[#This Row],[Close Price]]/Table2[[#This Row],[Current Week Low]])-1</f>
        <v>1.4518518518518375E-2</v>
      </c>
      <c r="AF412" s="2">
        <f>(Table2[[#This Row],[Current Week High]]/Table2[[#This Row],[Close Price]])-1</f>
        <v>2.8329439252336552E-2</v>
      </c>
      <c r="AG412" s="2">
        <f>(Table2[[#This Row],[Close Price]]/Table2[[#This Row],[Current Month Low]])-1</f>
        <v>1.4518518518518375E-2</v>
      </c>
      <c r="AH412" s="2">
        <f>(Table2[[#This Row],[Current Month High]]/Table2[[#This Row],[Close Price]])-1</f>
        <v>4.556074766355156E-2</v>
      </c>
      <c r="AI412">
        <v>27.613901869158799</v>
      </c>
      <c r="AJ412">
        <v>27.880485527544302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-0.06</v>
      </c>
      <c r="AM412" t="s">
        <v>10475</v>
      </c>
      <c r="AN412">
        <v>-4.93</v>
      </c>
      <c r="AO412" t="s">
        <v>10475</v>
      </c>
      <c r="AP412">
        <v>0.12593199982866399</v>
      </c>
      <c r="AQ412">
        <f>(Table2[[#This Row],[Sharpe Ratio]]-AVERAGE(Table2[Sharpe Ratio]))/_xlfn.STDEV.P(Table2[Sharpe Ratio])</f>
        <v>0.80559416395159178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-1.5365003984842778</v>
      </c>
      <c r="AS412">
        <f>_xlfn.RANK.AVG(Table2[[#This Row],[1Y Return vs Nifty Z-Score]],Table2[1Y Return vs Nifty Z-Score])</f>
        <v>623</v>
      </c>
      <c r="AT412">
        <f>_xlfn.RANK.AVG(Table2[[#This Row],[6M Return vs Nifty Z-Score]],Table2[6M Return vs Nifty Z-Score])</f>
        <v>446</v>
      </c>
      <c r="AU412">
        <f>_xlfn.RANK.AVG(Table2[[#This Row],[Sharpe Ratio Z-Score]],Table2[Sharpe Ratio Z-Score])</f>
        <v>152</v>
      </c>
      <c r="AV412">
        <f>(Table2[[#This Row],[Rank 1Y]]+Table2[[#This Row],[Rank 6M]]+Table2[[#This Row],[Rank Sharpe]])/3</f>
        <v>407</v>
      </c>
    </row>
    <row r="413" spans="1:48" x14ac:dyDescent="0.3">
      <c r="A413" t="s">
        <v>1431</v>
      </c>
      <c r="B413" t="s">
        <v>1432</v>
      </c>
      <c r="C413" t="s">
        <v>10436</v>
      </c>
      <c r="D413" t="s">
        <v>130</v>
      </c>
      <c r="E413">
        <v>7069.5835791999998</v>
      </c>
      <c r="F413">
        <v>652</v>
      </c>
      <c r="G413">
        <v>40.554321595835901</v>
      </c>
      <c r="H413">
        <f>(Table2[[#This Row],[1Y Return vs Nifty]]-AVERAGE(Table2[1Y Return vs Nifty]))/_xlfn.STDEV.P(Table2[1Y Return vs Nifty])</f>
        <v>-8.0606282559535669E-2</v>
      </c>
      <c r="I413">
        <v>10.8707528813209</v>
      </c>
      <c r="J413">
        <f>(Table2[[#This Row],[1M Return vs Nifty]]-AVERAGE(Table2[1M Return vs Nifty]))/_xlfn.STDEV.P(Table2[1M Return vs Nifty])</f>
        <v>0.54823432640767644</v>
      </c>
      <c r="K413">
        <v>-26.592721202278799</v>
      </c>
      <c r="L413">
        <f>(Table2[[#This Row],[6M Return vs Nifty]]-AVERAGE(Table2[6M Return vs Nifty]))/_xlfn.STDEV.P(Table2[6M Return vs Nifty])</f>
        <v>-1.058859091560004</v>
      </c>
      <c r="M413">
        <v>4.8977914523542498</v>
      </c>
      <c r="N413">
        <f>(Table2[[#This Row],[1W Return vs Nifty]]-AVERAGE(Table2[1W Return vs Nifty]))/_xlfn.STDEV.P(Table2[1W Return vs Nifty])</f>
        <v>0.50378200791573191</v>
      </c>
      <c r="O413">
        <v>633.25</v>
      </c>
      <c r="P413">
        <v>612.77581435223897</v>
      </c>
      <c r="Q413">
        <v>571.93396076869999</v>
      </c>
      <c r="R413">
        <v>57.617748118170503</v>
      </c>
      <c r="S413" s="2">
        <f>(Table2[[#This Row],[Close Price]]-Table2[[#This Row],[20D EMA]])/Table2[[#This Row],[20D EMA]]</f>
        <v>2.9609159099881564E-2</v>
      </c>
      <c r="T413" s="2">
        <f>(Table2[[#This Row],[Close Price]]-Table2[[#This Row],[50D EMA]])/Table2[[#This Row],[50D EMA]]</f>
        <v>6.4010662185198422E-2</v>
      </c>
      <c r="U413" s="2">
        <f>(Table2[[#This Row],[Close Price]]-Table2[[#This Row],[200D EMA]])/Table2[[#This Row],[200D EMA]]</f>
        <v>0.13999175555808638</v>
      </c>
      <c r="V413">
        <v>1.3766567877139</v>
      </c>
      <c r="W413">
        <v>620.04999999999995</v>
      </c>
      <c r="X413">
        <v>655.45</v>
      </c>
      <c r="Y413">
        <v>646.1</v>
      </c>
      <c r="Z413">
        <v>672.2</v>
      </c>
      <c r="AA413">
        <v>620</v>
      </c>
      <c r="AB413">
        <v>689.95</v>
      </c>
      <c r="AC413" s="2">
        <f>(Table2[[#This Row],[Close Price]]/Table2[[#This Row],[Day Low]])-1</f>
        <v>5.152810257237328E-2</v>
      </c>
      <c r="AD413" s="2">
        <f>(Table2[[#This Row],[Day High]]/Table2[[#This Row],[Close Price]])-1</f>
        <v>5.291411042944949E-3</v>
      </c>
      <c r="AE413" s="2">
        <f>(Table2[[#This Row],[Close Price]]/Table2[[#This Row],[Current Week Low]])-1</f>
        <v>9.1317133570654185E-3</v>
      </c>
      <c r="AF413" s="2">
        <f>(Table2[[#This Row],[Current Week High]]/Table2[[#This Row],[Close Price]])-1</f>
        <v>3.0981595092024694E-2</v>
      </c>
      <c r="AG413" s="2">
        <f>(Table2[[#This Row],[Close Price]]/Table2[[#This Row],[Current Month Low]])-1</f>
        <v>5.1612903225806361E-2</v>
      </c>
      <c r="AH413" s="2">
        <f>(Table2[[#This Row],[Current Month High]]/Table2[[#This Row],[Close Price]])-1</f>
        <v>5.8205521472392663E-2</v>
      </c>
      <c r="AI413">
        <v>29.087423312883399</v>
      </c>
      <c r="AJ413">
        <v>78.862903778890299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</v>
      </c>
      <c r="AM413">
        <v>0</v>
      </c>
      <c r="AN413">
        <v>4.55</v>
      </c>
      <c r="AO413" t="s">
        <v>10474</v>
      </c>
      <c r="AP413">
        <v>7.8112395382570005E-2</v>
      </c>
      <c r="AQ413">
        <f>(Table2[[#This Row],[Sharpe Ratio]]-AVERAGE(Table2[Sharpe Ratio]))/_xlfn.STDEV.P(Table2[Sharpe Ratio])</f>
        <v>0.26646188435029344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0.17901284455416211</v>
      </c>
      <c r="AS413">
        <f>_xlfn.RANK.AVG(Table2[[#This Row],[1Y Return vs Nifty Z-Score]],Table2[1Y Return vs Nifty Z-Score])</f>
        <v>302</v>
      </c>
      <c r="AT413">
        <f>_xlfn.RANK.AVG(Table2[[#This Row],[6M Return vs Nifty Z-Score]],Table2[6M Return vs Nifty Z-Score])</f>
        <v>668</v>
      </c>
      <c r="AU413">
        <f>_xlfn.RANK.AVG(Table2[[#This Row],[Sharpe Ratio Z-Score]],Table2[Sharpe Ratio Z-Score])</f>
        <v>253</v>
      </c>
      <c r="AV413">
        <f>(Table2[[#This Row],[Rank 1Y]]+Table2[[#This Row],[Rank 6M]]+Table2[[#This Row],[Rank Sharpe]])/3</f>
        <v>407.66666666666669</v>
      </c>
    </row>
    <row r="414" spans="1:48" x14ac:dyDescent="0.3">
      <c r="A414" t="s">
        <v>84</v>
      </c>
      <c r="B414" t="s">
        <v>85</v>
      </c>
      <c r="C414" t="s">
        <v>10442</v>
      </c>
      <c r="D414" t="s">
        <v>86</v>
      </c>
      <c r="E414">
        <v>315706.40160554001</v>
      </c>
      <c r="F414">
        <v>4851.55</v>
      </c>
      <c r="G414">
        <v>2.4780028509488998</v>
      </c>
      <c r="H414">
        <f>(Table2[[#This Row],[1Y Return vs Nifty]]-AVERAGE(Table2[1Y Return vs Nifty]))/_xlfn.STDEV.P(Table2[1Y Return vs Nifty])</f>
        <v>-0.51631115406061157</v>
      </c>
      <c r="I414">
        <v>-2.1910837784648498</v>
      </c>
      <c r="J414">
        <f>(Table2[[#This Row],[1M Return vs Nifty]]-AVERAGE(Table2[1M Return vs Nifty]))/_xlfn.STDEV.P(Table2[1M Return vs Nifty])</f>
        <v>-0.55544530873886078</v>
      </c>
      <c r="K414">
        <v>14.4254194304531</v>
      </c>
      <c r="L414">
        <f>(Table2[[#This Row],[6M Return vs Nifty]]-AVERAGE(Table2[6M Return vs Nifty]))/_xlfn.STDEV.P(Table2[6M Return vs Nifty])</f>
        <v>9.5318965926417976E-2</v>
      </c>
      <c r="M414">
        <v>1.7678312544166299</v>
      </c>
      <c r="N414">
        <f>(Table2[[#This Row],[1W Return vs Nifty]]-AVERAGE(Table2[1W Return vs Nifty]))/_xlfn.STDEV.P(Table2[1W Return vs Nifty])</f>
        <v>-7.0052596908821166E-2</v>
      </c>
      <c r="O414">
        <v>4779.78</v>
      </c>
      <c r="P414">
        <v>4680.3857871976697</v>
      </c>
      <c r="Q414">
        <v>4258.8107753600098</v>
      </c>
      <c r="R414">
        <v>57.433607460989002</v>
      </c>
      <c r="S414" s="2">
        <f>(Table2[[#This Row],[Close Price]]-Table2[[#This Row],[20D EMA]])/Table2[[#This Row],[20D EMA]]</f>
        <v>1.5015335433848512E-2</v>
      </c>
      <c r="T414" s="2">
        <f>(Table2[[#This Row],[Close Price]]-Table2[[#This Row],[50D EMA]])/Table2[[#This Row],[50D EMA]]</f>
        <v>3.6570535119245622E-2</v>
      </c>
      <c r="U414" s="2">
        <f>(Table2[[#This Row],[Close Price]]-Table2[[#This Row],[200D EMA]])/Table2[[#This Row],[200D EMA]]</f>
        <v>0.13917951651418098</v>
      </c>
      <c r="V414">
        <v>1.03253037108778</v>
      </c>
      <c r="W414">
        <v>4780</v>
      </c>
      <c r="X414">
        <v>4893.95</v>
      </c>
      <c r="Y414">
        <v>4820</v>
      </c>
      <c r="Z414">
        <v>4935.2</v>
      </c>
      <c r="AA414">
        <v>4612.5</v>
      </c>
      <c r="AB414">
        <v>4935.2</v>
      </c>
      <c r="AC414" s="2">
        <f>(Table2[[#This Row],[Close Price]]/Table2[[#This Row],[Day Low]])-1</f>
        <v>1.4968619246861881E-2</v>
      </c>
      <c r="AD414" s="2">
        <f>(Table2[[#This Row],[Day High]]/Table2[[#This Row],[Close Price]])-1</f>
        <v>8.7394750131399856E-3</v>
      </c>
      <c r="AE414" s="2">
        <f>(Table2[[#This Row],[Close Price]]/Table2[[#This Row],[Current Week Low]])-1</f>
        <v>6.5456431535269033E-3</v>
      </c>
      <c r="AF414" s="2">
        <f>(Table2[[#This Row],[Current Week High]]/Table2[[#This Row],[Close Price]])-1</f>
        <v>1.7241912378518132E-2</v>
      </c>
      <c r="AG414" s="2">
        <f>(Table2[[#This Row],[Close Price]]/Table2[[#This Row],[Current Month Low]])-1</f>
        <v>5.1826558265582801E-2</v>
      </c>
      <c r="AH414" s="2">
        <f>(Table2[[#This Row],[Current Month High]]/Table2[[#This Row],[Close Price]])-1</f>
        <v>1.7241912378518132E-2</v>
      </c>
      <c r="AI414">
        <v>7.5738681452319296</v>
      </c>
      <c r="AJ414">
        <v>38.963122090941603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-0.06</v>
      </c>
      <c r="AM414" t="s">
        <v>10475</v>
      </c>
      <c r="AN414">
        <v>-0.21</v>
      </c>
      <c r="AO414" t="s">
        <v>10475</v>
      </c>
      <c r="AP414">
        <v>1.4097180522481E-2</v>
      </c>
      <c r="AQ414">
        <f>(Table2[[#This Row],[Sharpe Ratio]]-AVERAGE(Table2[Sharpe Ratio]))/_xlfn.STDEV.P(Table2[Sharpe Ratio])</f>
        <v>-0.4552644686058897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-1.5017545623877653</v>
      </c>
      <c r="AS414">
        <f>_xlfn.RANK.AVG(Table2[[#This Row],[1Y Return vs Nifty Z-Score]],Table2[1Y Return vs Nifty Z-Score])</f>
        <v>493</v>
      </c>
      <c r="AT414">
        <f>_xlfn.RANK.AVG(Table2[[#This Row],[6M Return vs Nifty Z-Score]],Table2[6M Return vs Nifty Z-Score])</f>
        <v>274</v>
      </c>
      <c r="AU414">
        <f>_xlfn.RANK.AVG(Table2[[#This Row],[Sharpe Ratio Z-Score]],Table2[Sharpe Ratio Z-Score])</f>
        <v>456</v>
      </c>
      <c r="AV414">
        <f>(Table2[[#This Row],[Rank 1Y]]+Table2[[#This Row],[Rank 6M]]+Table2[[#This Row],[Rank Sharpe]])/3</f>
        <v>407.66666666666669</v>
      </c>
    </row>
    <row r="415" spans="1:48" x14ac:dyDescent="0.3">
      <c r="A415" t="s">
        <v>205</v>
      </c>
      <c r="B415" t="s">
        <v>206</v>
      </c>
      <c r="C415" t="s">
        <v>10437</v>
      </c>
      <c r="D415" t="s">
        <v>65</v>
      </c>
      <c r="E415">
        <v>120081.964041295</v>
      </c>
      <c r="F415">
        <v>1487.05</v>
      </c>
      <c r="G415">
        <v>20.790688837947101</v>
      </c>
      <c r="H415">
        <f>(Table2[[#This Row],[1Y Return vs Nifty]]-AVERAGE(Table2[1Y Return vs Nifty]))/_xlfn.STDEV.P(Table2[1Y Return vs Nifty])</f>
        <v>-0.30676026369582182</v>
      </c>
      <c r="I415">
        <v>-4.2169640606107501</v>
      </c>
      <c r="J415">
        <f>(Table2[[#This Row],[1M Return vs Nifty]]-AVERAGE(Table2[1M Return vs Nifty]))/_xlfn.STDEV.P(Table2[1M Return vs Nifty])</f>
        <v>-0.72662512585701677</v>
      </c>
      <c r="K415">
        <v>3.8301391514875802</v>
      </c>
      <c r="L415">
        <f>(Table2[[#This Row],[6M Return vs Nifty]]-AVERAGE(Table2[6M Return vs Nifty]))/_xlfn.STDEV.P(Table2[6M Return vs Nifty])</f>
        <v>-0.20281351453863214</v>
      </c>
      <c r="M415">
        <v>0.88345527249153299</v>
      </c>
      <c r="N415">
        <f>(Table2[[#This Row],[1W Return vs Nifty]]-AVERAGE(Table2[1W Return vs Nifty]))/_xlfn.STDEV.P(Table2[1W Return vs Nifty])</f>
        <v>-0.23219061465061364</v>
      </c>
      <c r="O415">
        <v>1496.42</v>
      </c>
      <c r="P415">
        <v>1477.0363484398399</v>
      </c>
      <c r="Q415">
        <v>1362.5238883330801</v>
      </c>
      <c r="R415">
        <v>44.387099326590501</v>
      </c>
      <c r="S415" s="2">
        <f>(Table2[[#This Row],[Close Price]]-Table2[[#This Row],[20D EMA]])/Table2[[#This Row],[20D EMA]]</f>
        <v>-6.2616110450275445E-3</v>
      </c>
      <c r="T415" s="2">
        <f>(Table2[[#This Row],[Close Price]]-Table2[[#This Row],[50D EMA]])/Table2[[#This Row],[50D EMA]]</f>
        <v>6.7795566241394371E-3</v>
      </c>
      <c r="U415" s="2">
        <f>(Table2[[#This Row],[Close Price]]-Table2[[#This Row],[200D EMA]])/Table2[[#This Row],[200D EMA]]</f>
        <v>9.1393708934722498E-2</v>
      </c>
      <c r="V415">
        <v>0.79088359335451897</v>
      </c>
      <c r="W415">
        <v>1487.3</v>
      </c>
      <c r="X415">
        <v>1511</v>
      </c>
      <c r="Y415">
        <v>1483.2</v>
      </c>
      <c r="Z415">
        <v>1524.65</v>
      </c>
      <c r="AA415">
        <v>1467</v>
      </c>
      <c r="AB415">
        <v>1524.65</v>
      </c>
      <c r="AC415" s="2">
        <f>(Table2[[#This Row],[Close Price]]/Table2[[#This Row],[Day Low]])-1</f>
        <v>-1.6808982720362131E-4</v>
      </c>
      <c r="AD415" s="2">
        <f>(Table2[[#This Row],[Day High]]/Table2[[#This Row],[Close Price]])-1</f>
        <v>1.6105712652567217E-2</v>
      </c>
      <c r="AE415" s="2">
        <f>(Table2[[#This Row],[Close Price]]/Table2[[#This Row],[Current Week Low]])-1</f>
        <v>2.5957389428261646E-3</v>
      </c>
      <c r="AF415" s="2">
        <f>(Table2[[#This Row],[Current Week High]]/Table2[[#This Row],[Close Price]])-1</f>
        <v>2.5284960156013669E-2</v>
      </c>
      <c r="AG415" s="2">
        <f>(Table2[[#This Row],[Close Price]]/Table2[[#This Row],[Current Month Low]])-1</f>
        <v>1.3667348329925E-2</v>
      </c>
      <c r="AH415" s="2">
        <f>(Table2[[#This Row],[Current Month High]]/Table2[[#This Row],[Close Price]])-1</f>
        <v>2.5284960156013669E-2</v>
      </c>
      <c r="AI415">
        <v>6.3851249117380098</v>
      </c>
      <c r="AJ415">
        <v>46.7966436327739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0.01</v>
      </c>
      <c r="AM415" t="s">
        <v>10474</v>
      </c>
      <c r="AN415">
        <v>-3.74</v>
      </c>
      <c r="AO415" t="s">
        <v>10475</v>
      </c>
      <c r="AP415">
        <v>1.4423935839404999E-2</v>
      </c>
      <c r="AQ415">
        <f>(Table2[[#This Row],[Sharpe Ratio]]-AVERAGE(Table2[Sharpe Ratio]))/_xlfn.STDEV.P(Table2[Sharpe Ratio])</f>
        <v>-0.45158053309605783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-1.919970051838142</v>
      </c>
      <c r="AS415">
        <f>_xlfn.RANK.AVG(Table2[[#This Row],[1Y Return vs Nifty Z-Score]],Table2[1Y Return vs Nifty Z-Score])</f>
        <v>391</v>
      </c>
      <c r="AT415">
        <f>_xlfn.RANK.AVG(Table2[[#This Row],[6M Return vs Nifty Z-Score]],Table2[6M Return vs Nifty Z-Score])</f>
        <v>378</v>
      </c>
      <c r="AU415">
        <f>_xlfn.RANK.AVG(Table2[[#This Row],[Sharpe Ratio Z-Score]],Table2[Sharpe Ratio Z-Score])</f>
        <v>455</v>
      </c>
      <c r="AV415">
        <f>(Table2[[#This Row],[Rank 1Y]]+Table2[[#This Row],[Rank 6M]]+Table2[[#This Row],[Rank Sharpe]])/3</f>
        <v>408</v>
      </c>
    </row>
    <row r="416" spans="1:48" x14ac:dyDescent="0.3">
      <c r="A416" t="s">
        <v>477</v>
      </c>
      <c r="B416" t="s">
        <v>478</v>
      </c>
      <c r="C416" t="s">
        <v>10446</v>
      </c>
      <c r="D416" t="s">
        <v>479</v>
      </c>
      <c r="E416">
        <v>44265.754612899997</v>
      </c>
      <c r="F416">
        <v>39294.699999999997</v>
      </c>
      <c r="G416">
        <v>15.316737405113001</v>
      </c>
      <c r="H416">
        <f>(Table2[[#This Row],[1Y Return vs Nifty]]-AVERAGE(Table2[1Y Return vs Nifty]))/_xlfn.STDEV.P(Table2[1Y Return vs Nifty])</f>
        <v>-0.36939833860074894</v>
      </c>
      <c r="I416">
        <v>9.5545521850880899</v>
      </c>
      <c r="J416">
        <f>(Table2[[#This Row],[1M Return vs Nifty]]-AVERAGE(Table2[1M Return vs Nifty]))/_xlfn.STDEV.P(Table2[1M Return vs Nifty])</f>
        <v>0.43701995877818001</v>
      </c>
      <c r="K416">
        <v>2.2338723397445901</v>
      </c>
      <c r="L416">
        <f>(Table2[[#This Row],[6M Return vs Nifty]]-AVERAGE(Table2[6M Return vs Nifty]))/_xlfn.STDEV.P(Table2[6M Return vs Nifty])</f>
        <v>-0.24772964431896108</v>
      </c>
      <c r="M416">
        <v>2.91898243679486</v>
      </c>
      <c r="N416">
        <f>(Table2[[#This Row],[1W Return vs Nifty]]-AVERAGE(Table2[1W Return vs Nifty]))/_xlfn.STDEV.P(Table2[1W Return vs Nifty])</f>
        <v>0.14099493790283199</v>
      </c>
      <c r="O416">
        <v>37295.54</v>
      </c>
      <c r="P416">
        <v>34836.321887666199</v>
      </c>
      <c r="Q416">
        <v>31725.876756472699</v>
      </c>
      <c r="R416">
        <v>75.301604789819194</v>
      </c>
      <c r="S416" s="2">
        <f>(Table2[[#This Row],[Close Price]]-Table2[[#This Row],[20D EMA]])/Table2[[#This Row],[20D EMA]]</f>
        <v>5.3603192231564317E-2</v>
      </c>
      <c r="T416" s="2">
        <f>(Table2[[#This Row],[Close Price]]-Table2[[#This Row],[50D EMA]])/Table2[[#This Row],[50D EMA]]</f>
        <v>0.12798073593160494</v>
      </c>
      <c r="U416" s="2">
        <f>(Table2[[#This Row],[Close Price]]-Table2[[#This Row],[200D EMA]])/Table2[[#This Row],[200D EMA]]</f>
        <v>0.23856939562696594</v>
      </c>
      <c r="V416">
        <v>0.94780051837922996</v>
      </c>
      <c r="W416">
        <v>39115.800000000003</v>
      </c>
      <c r="X416">
        <v>39883.550000000003</v>
      </c>
      <c r="Y416">
        <v>38370</v>
      </c>
      <c r="Z416">
        <v>39398.449999999997</v>
      </c>
      <c r="AA416">
        <v>37050</v>
      </c>
      <c r="AB416">
        <v>40856.5</v>
      </c>
      <c r="AC416" s="2">
        <f>(Table2[[#This Row],[Close Price]]/Table2[[#This Row],[Day Low]])-1</f>
        <v>4.5735994150699621E-3</v>
      </c>
      <c r="AD416" s="2">
        <f>(Table2[[#This Row],[Day High]]/Table2[[#This Row],[Close Price]])-1</f>
        <v>1.4985481502594711E-2</v>
      </c>
      <c r="AE416" s="2">
        <f>(Table2[[#This Row],[Close Price]]/Table2[[#This Row],[Current Week Low]])-1</f>
        <v>2.4099556945530232E-2</v>
      </c>
      <c r="AF416" s="2">
        <f>(Table2[[#This Row],[Current Week High]]/Table2[[#This Row],[Close Price]])-1</f>
        <v>2.6403051811059175E-3</v>
      </c>
      <c r="AG416" s="2">
        <f>(Table2[[#This Row],[Close Price]]/Table2[[#This Row],[Current Month Low]])-1</f>
        <v>6.0585695006747597E-2</v>
      </c>
      <c r="AH416" s="2">
        <f>(Table2[[#This Row],[Current Month High]]/Table2[[#This Row],[Close Price]])-1</f>
        <v>3.9745818138324118E-2</v>
      </c>
      <c r="AI416">
        <v>3.97458181383241</v>
      </c>
      <c r="AJ416">
        <v>47.569100195283099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>
        <v>0</v>
      </c>
      <c r="AN416">
        <v>6.1</v>
      </c>
      <c r="AO416" t="s">
        <v>10474</v>
      </c>
      <c r="AP416">
        <v>3.0403511360452998E-2</v>
      </c>
      <c r="AQ416">
        <f>(Table2[[#This Row],[Sharpe Ratio]]-AVERAGE(Table2[Sharpe Ratio]))/_xlfn.STDEV.P(Table2[Sharpe Ratio])</f>
        <v>-0.27142210063902372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-0.31053518687772175</v>
      </c>
      <c r="AS416">
        <f>_xlfn.RANK.AVG(Table2[[#This Row],[1Y Return vs Nifty Z-Score]],Table2[1Y Return vs Nifty Z-Score])</f>
        <v>420</v>
      </c>
      <c r="AT416">
        <f>_xlfn.RANK.AVG(Table2[[#This Row],[6M Return vs Nifty Z-Score]],Table2[6M Return vs Nifty Z-Score])</f>
        <v>394</v>
      </c>
      <c r="AU416">
        <f>_xlfn.RANK.AVG(Table2[[#This Row],[Sharpe Ratio Z-Score]],Table2[Sharpe Ratio Z-Score])</f>
        <v>413</v>
      </c>
      <c r="AV416">
        <f>(Table2[[#This Row],[Rank 1Y]]+Table2[[#This Row],[Rank 6M]]+Table2[[#This Row],[Rank Sharpe]])/3</f>
        <v>409</v>
      </c>
    </row>
    <row r="417" spans="1:48" x14ac:dyDescent="0.3">
      <c r="A417" t="s">
        <v>545</v>
      </c>
      <c r="B417" t="s">
        <v>546</v>
      </c>
      <c r="C417" t="s">
        <v>10443</v>
      </c>
      <c r="D417" t="s">
        <v>547</v>
      </c>
      <c r="E417">
        <v>34970.658315234999</v>
      </c>
      <c r="F417">
        <v>1286.05</v>
      </c>
      <c r="G417">
        <v>2.1660620403088</v>
      </c>
      <c r="H417">
        <f>(Table2[[#This Row],[1Y Return vs Nifty]]-AVERAGE(Table2[1Y Return vs Nifty]))/_xlfn.STDEV.P(Table2[1Y Return vs Nifty])</f>
        <v>-0.5198806727351063</v>
      </c>
      <c r="I417">
        <v>0.63281351776466299</v>
      </c>
      <c r="J417">
        <f>(Table2[[#This Row],[1M Return vs Nifty]]-AVERAGE(Table2[1M Return vs Nifty]))/_xlfn.STDEV.P(Table2[1M Return vs Nifty])</f>
        <v>-0.31683583759232725</v>
      </c>
      <c r="K417">
        <v>-13.405490352507201</v>
      </c>
      <c r="L417">
        <f>(Table2[[#This Row],[6M Return vs Nifty]]-AVERAGE(Table2[6M Return vs Nifty]))/_xlfn.STDEV.P(Table2[6M Return vs Nifty])</f>
        <v>-0.68779369827231507</v>
      </c>
      <c r="M417">
        <v>-1.3156298722962601</v>
      </c>
      <c r="N417">
        <f>(Table2[[#This Row],[1W Return vs Nifty]]-AVERAGE(Table2[1W Return vs Nifty]))/_xlfn.STDEV.P(Table2[1W Return vs Nifty])</f>
        <v>-0.63536224471362257</v>
      </c>
      <c r="O417">
        <v>1220.22</v>
      </c>
      <c r="P417">
        <v>1176.9660911815899</v>
      </c>
      <c r="Q417">
        <v>1130.9581283144701</v>
      </c>
      <c r="R417">
        <v>68.644236705109606</v>
      </c>
      <c r="S417" s="2">
        <f>(Table2[[#This Row],[Close Price]]-Table2[[#This Row],[20D EMA]])/Table2[[#This Row],[20D EMA]]</f>
        <v>5.3949287833341471E-2</v>
      </c>
      <c r="T417" s="2">
        <f>(Table2[[#This Row],[Close Price]]-Table2[[#This Row],[50D EMA]])/Table2[[#This Row],[50D EMA]]</f>
        <v>9.2682286801395911E-2</v>
      </c>
      <c r="U417" s="2">
        <f>(Table2[[#This Row],[Close Price]]-Table2[[#This Row],[200D EMA]])/Table2[[#This Row],[200D EMA]]</f>
        <v>0.1371331685963228</v>
      </c>
      <c r="V417">
        <v>1.7114261466209899</v>
      </c>
      <c r="W417">
        <v>1269.1500000000001</v>
      </c>
      <c r="X417">
        <v>1385</v>
      </c>
      <c r="Y417">
        <v>1279.05</v>
      </c>
      <c r="Z417">
        <v>1398</v>
      </c>
      <c r="AA417">
        <v>1210.6500000000001</v>
      </c>
      <c r="AB417">
        <v>1398</v>
      </c>
      <c r="AC417" s="2">
        <f>(Table2[[#This Row],[Close Price]]/Table2[[#This Row],[Day Low]])-1</f>
        <v>1.3315998896899384E-2</v>
      </c>
      <c r="AD417" s="2">
        <f>(Table2[[#This Row],[Day High]]/Table2[[#This Row],[Close Price]])-1</f>
        <v>7.6941020955639372E-2</v>
      </c>
      <c r="AE417" s="2">
        <f>(Table2[[#This Row],[Close Price]]/Table2[[#This Row],[Current Week Low]])-1</f>
        <v>5.4728118525468883E-3</v>
      </c>
      <c r="AF417" s="2">
        <f>(Table2[[#This Row],[Current Week High]]/Table2[[#This Row],[Close Price]])-1</f>
        <v>8.7049492632479408E-2</v>
      </c>
      <c r="AG417" s="2">
        <f>(Table2[[#This Row],[Close Price]]/Table2[[#This Row],[Current Month Low]])-1</f>
        <v>6.2280593069838464E-2</v>
      </c>
      <c r="AH417" s="2">
        <f>(Table2[[#This Row],[Current Month High]]/Table2[[#This Row],[Close Price]])-1</f>
        <v>8.7049492632479408E-2</v>
      </c>
      <c r="AI417">
        <v>12.064072158936201</v>
      </c>
      <c r="AJ417">
        <v>30.8890132817668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7.0000000000000007E-2</v>
      </c>
      <c r="AM417" t="s">
        <v>10474</v>
      </c>
      <c r="AN417">
        <v>-0.39</v>
      </c>
      <c r="AO417" t="s">
        <v>10475</v>
      </c>
      <c r="AP417">
        <v>0.11630125510893199</v>
      </c>
      <c r="AQ417">
        <f>(Table2[[#This Row],[Sharpe Ratio]]-AVERAGE(Table2[Sharpe Ratio]))/_xlfn.STDEV.P(Table2[Sharpe Ratio])</f>
        <v>0.6970143165197632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-1.462858136793608</v>
      </c>
      <c r="AS417">
        <f>_xlfn.RANK.AVG(Table2[[#This Row],[1Y Return vs Nifty Z-Score]],Table2[1Y Return vs Nifty Z-Score])</f>
        <v>498</v>
      </c>
      <c r="AT417">
        <f>_xlfn.RANK.AVG(Table2[[#This Row],[6M Return vs Nifty Z-Score]],Table2[6M Return vs Nifty Z-Score])</f>
        <v>555</v>
      </c>
      <c r="AU417">
        <f>_xlfn.RANK.AVG(Table2[[#This Row],[Sharpe Ratio Z-Score]],Table2[Sharpe Ratio Z-Score])</f>
        <v>174</v>
      </c>
      <c r="AV417">
        <f>(Table2[[#This Row],[Rank 1Y]]+Table2[[#This Row],[Rank 6M]]+Table2[[#This Row],[Rank Sharpe]])/3</f>
        <v>409</v>
      </c>
    </row>
    <row r="418" spans="1:48" x14ac:dyDescent="0.3">
      <c r="A418" t="s">
        <v>78</v>
      </c>
      <c r="B418" t="s">
        <v>79</v>
      </c>
      <c r="C418" t="s">
        <v>10440</v>
      </c>
      <c r="D418" t="s">
        <v>80</v>
      </c>
      <c r="E418">
        <v>333801.23956277</v>
      </c>
      <c r="F418">
        <v>11582.9</v>
      </c>
      <c r="G418">
        <v>14.118924405397401</v>
      </c>
      <c r="H418">
        <f>(Table2[[#This Row],[1Y Return vs Nifty]]-AVERAGE(Table2[1Y Return vs Nifty]))/_xlfn.STDEV.P(Table2[1Y Return vs Nifty])</f>
        <v>-0.38310483587586919</v>
      </c>
      <c r="I418">
        <v>6.3378376604156603</v>
      </c>
      <c r="J418">
        <f>(Table2[[#This Row],[1M Return vs Nifty]]-AVERAGE(Table2[1M Return vs Nifty]))/_xlfn.STDEV.P(Table2[1M Return vs Nifty])</f>
        <v>0.16521880206250053</v>
      </c>
      <c r="K418">
        <v>3.4933932654227502</v>
      </c>
      <c r="L418">
        <f>(Table2[[#This Row],[6M Return vs Nifty]]-AVERAGE(Table2[6M Return vs Nifty]))/_xlfn.STDEV.P(Table2[6M Return vs Nifty])</f>
        <v>-0.21228894922800229</v>
      </c>
      <c r="M418">
        <v>-1.2130234740633199</v>
      </c>
      <c r="N418">
        <f>(Table2[[#This Row],[1W Return vs Nifty]]-AVERAGE(Table2[1W Return vs Nifty]))/_xlfn.STDEV.P(Table2[1W Return vs Nifty])</f>
        <v>-0.61655079081038555</v>
      </c>
      <c r="O418">
        <v>11265.61</v>
      </c>
      <c r="P418">
        <v>10656.271836039199</v>
      </c>
      <c r="Q418">
        <v>9678.0665004136408</v>
      </c>
      <c r="R418">
        <v>57.942820029893802</v>
      </c>
      <c r="S418" s="2">
        <f>(Table2[[#This Row],[Close Price]]-Table2[[#This Row],[20D EMA]])/Table2[[#This Row],[20D EMA]]</f>
        <v>2.8164475780716628E-2</v>
      </c>
      <c r="T418" s="2">
        <f>(Table2[[#This Row],[Close Price]]-Table2[[#This Row],[50D EMA]])/Table2[[#This Row],[50D EMA]]</f>
        <v>8.6956130457086431E-2</v>
      </c>
      <c r="U418" s="2">
        <f>(Table2[[#This Row],[Close Price]]-Table2[[#This Row],[200D EMA]])/Table2[[#This Row],[200D EMA]]</f>
        <v>0.19681963329193347</v>
      </c>
      <c r="V418">
        <v>1.3399068518511701</v>
      </c>
      <c r="W418">
        <v>11484.45</v>
      </c>
      <c r="X418">
        <v>11594.25</v>
      </c>
      <c r="Y418">
        <v>11530</v>
      </c>
      <c r="Z418">
        <v>11714.8</v>
      </c>
      <c r="AA418">
        <v>11530</v>
      </c>
      <c r="AB418">
        <v>12078</v>
      </c>
      <c r="AC418" s="2">
        <f>(Table2[[#This Row],[Close Price]]/Table2[[#This Row],[Day Low]])-1</f>
        <v>8.5724610233837151E-3</v>
      </c>
      <c r="AD418" s="2">
        <f>(Table2[[#This Row],[Day High]]/Table2[[#This Row],[Close Price]])-1</f>
        <v>9.7989277296717248E-4</v>
      </c>
      <c r="AE418" s="2">
        <f>(Table2[[#This Row],[Close Price]]/Table2[[#This Row],[Current Week Low]])-1</f>
        <v>4.588031222896749E-3</v>
      </c>
      <c r="AF418" s="2">
        <f>(Table2[[#This Row],[Current Week High]]/Table2[[#This Row],[Close Price]])-1</f>
        <v>1.138747636602222E-2</v>
      </c>
      <c r="AG418" s="2">
        <f>(Table2[[#This Row],[Close Price]]/Table2[[#This Row],[Current Month Low]])-1</f>
        <v>4.588031222896749E-3</v>
      </c>
      <c r="AH418" s="2">
        <f>(Table2[[#This Row],[Current Month High]]/Table2[[#This Row],[Close Price]])-1</f>
        <v>4.2744045100967742E-2</v>
      </c>
      <c r="AI418">
        <v>4.2744045100967698</v>
      </c>
      <c r="AJ418">
        <v>45.0101093563188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0.11</v>
      </c>
      <c r="AM418" t="s">
        <v>10474</v>
      </c>
      <c r="AN418">
        <v>6.23</v>
      </c>
      <c r="AO418" t="s">
        <v>10474</v>
      </c>
      <c r="AP418">
        <v>2.8135340655826999E-2</v>
      </c>
      <c r="AQ418">
        <f>(Table2[[#This Row],[Sharpe Ratio]]-AVERAGE(Table2[Sharpe Ratio]))/_xlfn.STDEV.P(Table2[Sharpe Ratio])</f>
        <v>-0.29699412401049236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-1.3437198978622489</v>
      </c>
      <c r="AS418">
        <f>_xlfn.RANK.AVG(Table2[[#This Row],[1Y Return vs Nifty Z-Score]],Table2[1Y Return vs Nifty Z-Score])</f>
        <v>427</v>
      </c>
      <c r="AT418">
        <f>_xlfn.RANK.AVG(Table2[[#This Row],[6M Return vs Nifty Z-Score]],Table2[6M Return vs Nifty Z-Score])</f>
        <v>380</v>
      </c>
      <c r="AU418">
        <f>_xlfn.RANK.AVG(Table2[[#This Row],[Sharpe Ratio Z-Score]],Table2[Sharpe Ratio Z-Score])</f>
        <v>420</v>
      </c>
      <c r="AV418">
        <f>(Table2[[#This Row],[Rank 1Y]]+Table2[[#This Row],[Rank 6M]]+Table2[[#This Row],[Rank Sharpe]])/3</f>
        <v>409</v>
      </c>
    </row>
    <row r="419" spans="1:48" x14ac:dyDescent="0.3">
      <c r="A419" t="s">
        <v>1075</v>
      </c>
      <c r="B419" t="s">
        <v>1076</v>
      </c>
      <c r="C419" t="s">
        <v>10443</v>
      </c>
      <c r="D419" t="s">
        <v>716</v>
      </c>
      <c r="E419">
        <v>11712.439830699999</v>
      </c>
      <c r="F419">
        <v>9005.5</v>
      </c>
      <c r="G419">
        <v>-5.3719002652031698</v>
      </c>
      <c r="H419">
        <f>(Table2[[#This Row],[1Y Return vs Nifty]]-AVERAGE(Table2[1Y Return vs Nifty]))/_xlfn.STDEV.P(Table2[1Y Return vs Nifty])</f>
        <v>-0.60613709157927509</v>
      </c>
      <c r="I419">
        <v>21.3261652440417</v>
      </c>
      <c r="J419">
        <f>(Table2[[#This Row],[1M Return vs Nifty]]-AVERAGE(Table2[1M Return vs Nifty]))/_xlfn.STDEV.P(Table2[1M Return vs Nifty])</f>
        <v>1.4316802002426632</v>
      </c>
      <c r="K419">
        <v>2.5500710201459502</v>
      </c>
      <c r="L419">
        <f>(Table2[[#This Row],[6M Return vs Nifty]]-AVERAGE(Table2[6M Return vs Nifty]))/_xlfn.STDEV.P(Table2[6M Return vs Nifty])</f>
        <v>-0.2388323717196715</v>
      </c>
      <c r="M419">
        <v>4.3404246094038896</v>
      </c>
      <c r="N419">
        <f>(Table2[[#This Row],[1W Return vs Nifty]]-AVERAGE(Table2[1W Return vs Nifty]))/_xlfn.STDEV.P(Table2[1W Return vs Nifty])</f>
        <v>0.40159656086836243</v>
      </c>
      <c r="O419">
        <v>8530.2000000000007</v>
      </c>
      <c r="P419">
        <v>7950.0685286096004</v>
      </c>
      <c r="Q419">
        <v>7665.4497919252899</v>
      </c>
      <c r="R419">
        <v>64.172018028591495</v>
      </c>
      <c r="S419" s="2">
        <f>(Table2[[#This Row],[Close Price]]-Table2[[#This Row],[20D EMA]])/Table2[[#This Row],[20D EMA]]</f>
        <v>5.5719678319382807E-2</v>
      </c>
      <c r="T419" s="2">
        <f>(Table2[[#This Row],[Close Price]]-Table2[[#This Row],[50D EMA]])/Table2[[#This Row],[50D EMA]]</f>
        <v>0.13275753128319079</v>
      </c>
      <c r="U419" s="2">
        <f>(Table2[[#This Row],[Close Price]]-Table2[[#This Row],[200D EMA]])/Table2[[#This Row],[200D EMA]]</f>
        <v>0.17481690500227473</v>
      </c>
      <c r="V419">
        <v>1.68672840279064</v>
      </c>
      <c r="W419">
        <v>9056</v>
      </c>
      <c r="X419">
        <v>9650</v>
      </c>
      <c r="Y419">
        <v>8952</v>
      </c>
      <c r="Z419">
        <v>9233.9500000000007</v>
      </c>
      <c r="AA419">
        <v>8630.4500000000007</v>
      </c>
      <c r="AB419">
        <v>9288</v>
      </c>
      <c r="AC419" s="2">
        <f>(Table2[[#This Row],[Close Price]]/Table2[[#This Row],[Day Low]])-1</f>
        <v>-5.5764134275618771E-3</v>
      </c>
      <c r="AD419" s="2">
        <f>(Table2[[#This Row],[Day High]]/Table2[[#This Row],[Close Price]])-1</f>
        <v>7.1567375492754381E-2</v>
      </c>
      <c r="AE419" s="2">
        <f>(Table2[[#This Row],[Close Price]]/Table2[[#This Row],[Current Week Low]])-1</f>
        <v>5.9763181411975896E-3</v>
      </c>
      <c r="AF419" s="2">
        <f>(Table2[[#This Row],[Current Week High]]/Table2[[#This Row],[Close Price]])-1</f>
        <v>2.5367830770085087E-2</v>
      </c>
      <c r="AG419" s="2">
        <f>(Table2[[#This Row],[Close Price]]/Table2[[#This Row],[Current Month Low]])-1</f>
        <v>4.3456598439246985E-2</v>
      </c>
      <c r="AH419" s="2">
        <f>(Table2[[#This Row],[Current Month High]]/Table2[[#This Row],[Close Price]])-1</f>
        <v>3.1369718505357858E-2</v>
      </c>
      <c r="AI419">
        <v>8.1561268113930296</v>
      </c>
      <c r="AJ419">
        <v>36.629141886151203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0.14000000000000001</v>
      </c>
      <c r="AM419" t="s">
        <v>10474</v>
      </c>
      <c r="AN419">
        <v>8.56</v>
      </c>
      <c r="AO419" t="s">
        <v>10474</v>
      </c>
      <c r="AP419">
        <v>6.5480240741371001E-2</v>
      </c>
      <c r="AQ419">
        <f>(Table2[[#This Row],[Sharpe Ratio]]-AVERAGE(Table2[Sharpe Ratio]))/_xlfn.STDEV.P(Table2[Sharpe Ratio])</f>
        <v>0.12404325904227859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1.1123505568543575</v>
      </c>
      <c r="AS419">
        <f>_xlfn.RANK.AVG(Table2[[#This Row],[1Y Return vs Nifty Z-Score]],Table2[1Y Return vs Nifty Z-Score])</f>
        <v>542</v>
      </c>
      <c r="AT419">
        <f>_xlfn.RANK.AVG(Table2[[#This Row],[6M Return vs Nifty Z-Score]],Table2[6M Return vs Nifty Z-Score])</f>
        <v>388</v>
      </c>
      <c r="AU419">
        <f>_xlfn.RANK.AVG(Table2[[#This Row],[Sharpe Ratio Z-Score]],Table2[Sharpe Ratio Z-Score])</f>
        <v>297</v>
      </c>
      <c r="AV419">
        <f>(Table2[[#This Row],[Rank 1Y]]+Table2[[#This Row],[Rank 6M]]+Table2[[#This Row],[Rank Sharpe]])/3</f>
        <v>409</v>
      </c>
    </row>
    <row r="420" spans="1:48" x14ac:dyDescent="0.3">
      <c r="A420" t="s">
        <v>552</v>
      </c>
      <c r="B420" t="s">
        <v>553</v>
      </c>
      <c r="C420" t="s">
        <v>10437</v>
      </c>
      <c r="D420" t="s">
        <v>287</v>
      </c>
      <c r="E420">
        <v>34422.316758059998</v>
      </c>
      <c r="F420">
        <v>455.95</v>
      </c>
      <c r="G420">
        <v>15.686326848215201</v>
      </c>
      <c r="H420">
        <f>(Table2[[#This Row],[1Y Return vs Nifty]]-AVERAGE(Table2[1Y Return vs Nifty]))/_xlfn.STDEV.P(Table2[1Y Return vs Nifty])</f>
        <v>-0.36516915032511965</v>
      </c>
      <c r="I420">
        <v>-4.55584206177849</v>
      </c>
      <c r="J420">
        <f>(Table2[[#This Row],[1M Return vs Nifty]]-AVERAGE(Table2[1M Return vs Nifty]))/_xlfn.STDEV.P(Table2[1M Return vs Nifty])</f>
        <v>-0.7552591348734895</v>
      </c>
      <c r="K420">
        <v>-6.8172375200683604</v>
      </c>
      <c r="L420">
        <f>(Table2[[#This Row],[6M Return vs Nifty]]-AVERAGE(Table2[6M Return vs Nifty]))/_xlfn.STDEV.P(Table2[6M Return vs Nifty])</f>
        <v>-0.50241189551195831</v>
      </c>
      <c r="M420">
        <v>-4.3832488540043997</v>
      </c>
      <c r="N420">
        <f>(Table2[[#This Row],[1W Return vs Nifty]]-AVERAGE(Table2[1W Return vs Nifty]))/_xlfn.STDEV.P(Table2[1W Return vs Nifty])</f>
        <v>-1.1977674558983149</v>
      </c>
      <c r="O420">
        <v>470.54</v>
      </c>
      <c r="P420">
        <v>461.96436599008899</v>
      </c>
      <c r="Q420">
        <v>414.49211188683103</v>
      </c>
      <c r="R420">
        <v>31.6485324632052</v>
      </c>
      <c r="S420" s="2">
        <f>(Table2[[#This Row],[Close Price]]-Table2[[#This Row],[20D EMA]])/Table2[[#This Row],[20D EMA]]</f>
        <v>-3.1006928210141605E-2</v>
      </c>
      <c r="T420" s="2">
        <f>(Table2[[#This Row],[Close Price]]-Table2[[#This Row],[50D EMA]])/Table2[[#This Row],[50D EMA]]</f>
        <v>-1.301911236638117E-2</v>
      </c>
      <c r="U420" s="2">
        <f>(Table2[[#This Row],[Close Price]]-Table2[[#This Row],[200D EMA]])/Table2[[#This Row],[200D EMA]]</f>
        <v>0.10002093387120532</v>
      </c>
      <c r="V420">
        <v>1.86185996214317</v>
      </c>
      <c r="W420">
        <v>457.2</v>
      </c>
      <c r="X420">
        <v>466.85</v>
      </c>
      <c r="Y420">
        <v>453.4</v>
      </c>
      <c r="Z420">
        <v>471.7</v>
      </c>
      <c r="AA420">
        <v>453.4</v>
      </c>
      <c r="AB420">
        <v>482.55</v>
      </c>
      <c r="AC420" s="2">
        <f>(Table2[[#This Row],[Close Price]]/Table2[[#This Row],[Day Low]])-1</f>
        <v>-2.734033245844314E-3</v>
      </c>
      <c r="AD420" s="2">
        <f>(Table2[[#This Row],[Day High]]/Table2[[#This Row],[Close Price]])-1</f>
        <v>2.3906130058120478E-2</v>
      </c>
      <c r="AE420" s="2">
        <f>(Table2[[#This Row],[Close Price]]/Table2[[#This Row],[Current Week Low]])-1</f>
        <v>5.6241729157477938E-3</v>
      </c>
      <c r="AF420" s="2">
        <f>(Table2[[#This Row],[Current Week High]]/Table2[[#This Row],[Close Price]])-1</f>
        <v>3.4543261322513397E-2</v>
      </c>
      <c r="AG420" s="2">
        <f>(Table2[[#This Row],[Close Price]]/Table2[[#This Row],[Current Month Low]])-1</f>
        <v>5.6241729157477938E-3</v>
      </c>
      <c r="AH420" s="2">
        <f>(Table2[[#This Row],[Current Month High]]/Table2[[#This Row],[Close Price]])-1</f>
        <v>5.8339730233578191E-2</v>
      </c>
      <c r="AI420">
        <v>11.8214716525934</v>
      </c>
      <c r="AJ420">
        <v>47.795786061588302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-0.05</v>
      </c>
      <c r="AM420" t="s">
        <v>10475</v>
      </c>
      <c r="AN420">
        <v>-6.52</v>
      </c>
      <c r="AO420" t="s">
        <v>10475</v>
      </c>
      <c r="AP420">
        <v>5.8737531990233002E-2</v>
      </c>
      <c r="AQ420">
        <f>(Table2[[#This Row],[Sharpe Ratio]]-AVERAGE(Table2[Sharpe Ratio]))/_xlfn.STDEV.P(Table2[Sharpe Ratio])</f>
        <v>4.8023978209737417E-2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-2.772583658399145</v>
      </c>
      <c r="AS420">
        <f>_xlfn.RANK.AVG(Table2[[#This Row],[1Y Return vs Nifty Z-Score]],Table2[1Y Return vs Nifty Z-Score])</f>
        <v>419</v>
      </c>
      <c r="AT420">
        <f>_xlfn.RANK.AVG(Table2[[#This Row],[6M Return vs Nifty Z-Score]],Table2[6M Return vs Nifty Z-Score])</f>
        <v>487</v>
      </c>
      <c r="AU420">
        <f>_xlfn.RANK.AVG(Table2[[#This Row],[Sharpe Ratio Z-Score]],Table2[Sharpe Ratio Z-Score])</f>
        <v>324</v>
      </c>
      <c r="AV420">
        <f>(Table2[[#This Row],[Rank 1Y]]+Table2[[#This Row],[Rank 6M]]+Table2[[#This Row],[Rank Sharpe]])/3</f>
        <v>410</v>
      </c>
    </row>
    <row r="421" spans="1:48" x14ac:dyDescent="0.3">
      <c r="A421" t="s">
        <v>1960</v>
      </c>
      <c r="B421" t="s">
        <v>1961</v>
      </c>
      <c r="C421" t="s">
        <v>10435</v>
      </c>
      <c r="D421" t="s">
        <v>239</v>
      </c>
      <c r="E421">
        <v>3253.6916820000001</v>
      </c>
      <c r="F421">
        <v>335.7</v>
      </c>
      <c r="G421">
        <v>31.967686017488798</v>
      </c>
      <c r="H421">
        <f>(Table2[[#This Row],[1Y Return vs Nifty]]-AVERAGE(Table2[1Y Return vs Nifty]))/_xlfn.STDEV.P(Table2[1Y Return vs Nifty])</f>
        <v>-0.17886260235654008</v>
      </c>
      <c r="I421">
        <v>4.0661617265424796</v>
      </c>
      <c r="J421">
        <f>(Table2[[#This Row],[1M Return vs Nifty]]-AVERAGE(Table2[1M Return vs Nifty]))/_xlfn.STDEV.P(Table2[1M Return vs Nifty])</f>
        <v>-2.6729890236446518E-2</v>
      </c>
      <c r="K421">
        <v>-24.006932114221499</v>
      </c>
      <c r="L421">
        <f>(Table2[[#This Row],[6M Return vs Nifty]]-AVERAGE(Table2[6M Return vs Nifty]))/_xlfn.STDEV.P(Table2[6M Return vs Nifty])</f>
        <v>-0.98609955198345878</v>
      </c>
      <c r="M421">
        <v>-2.41874818631354</v>
      </c>
      <c r="N421">
        <f>(Table2[[#This Row],[1W Return vs Nifty]]-AVERAGE(Table2[1W Return vs Nifty]))/_xlfn.STDEV.P(Table2[1W Return vs Nifty])</f>
        <v>-0.83760362216498174</v>
      </c>
      <c r="O421">
        <v>338.68</v>
      </c>
      <c r="P421">
        <v>328.85181281145998</v>
      </c>
      <c r="Q421">
        <v>299.34865263427002</v>
      </c>
      <c r="R421">
        <v>42.037254092126297</v>
      </c>
      <c r="S421" s="2">
        <f>(Table2[[#This Row],[Close Price]]-Table2[[#This Row],[20D EMA]])/Table2[[#This Row],[20D EMA]]</f>
        <v>-8.7988661863706696E-3</v>
      </c>
      <c r="T421" s="2">
        <f>(Table2[[#This Row],[Close Price]]-Table2[[#This Row],[50D EMA]])/Table2[[#This Row],[50D EMA]]</f>
        <v>2.0824538353590494E-2</v>
      </c>
      <c r="U421" s="2">
        <f>(Table2[[#This Row],[Close Price]]-Table2[[#This Row],[200D EMA]])/Table2[[#This Row],[200D EMA]]</f>
        <v>0.12143481203552406</v>
      </c>
      <c r="V421">
        <v>1.4045097269389</v>
      </c>
      <c r="W421">
        <v>334.6</v>
      </c>
      <c r="X421">
        <v>339.6</v>
      </c>
      <c r="Y421">
        <v>333.95</v>
      </c>
      <c r="Z421">
        <v>347</v>
      </c>
      <c r="AA421">
        <v>333.95</v>
      </c>
      <c r="AB421">
        <v>356.7</v>
      </c>
      <c r="AC421" s="2">
        <f>(Table2[[#This Row],[Close Price]]/Table2[[#This Row],[Day Low]])-1</f>
        <v>3.2875074716078867E-3</v>
      </c>
      <c r="AD421" s="2">
        <f>(Table2[[#This Row],[Day High]]/Table2[[#This Row],[Close Price]])-1</f>
        <v>1.1617515638963516E-2</v>
      </c>
      <c r="AE421" s="2">
        <f>(Table2[[#This Row],[Close Price]]/Table2[[#This Row],[Current Week Low]])-1</f>
        <v>5.2403054349452471E-3</v>
      </c>
      <c r="AF421" s="2">
        <f>(Table2[[#This Row],[Current Week High]]/Table2[[#This Row],[Close Price]])-1</f>
        <v>3.3661006851355424E-2</v>
      </c>
      <c r="AG421" s="2">
        <f>(Table2[[#This Row],[Close Price]]/Table2[[#This Row],[Current Month Low]])-1</f>
        <v>5.2403054349452471E-3</v>
      </c>
      <c r="AH421" s="2">
        <f>(Table2[[#This Row],[Current Month High]]/Table2[[#This Row],[Close Price]])-1</f>
        <v>6.2555853440571907E-2</v>
      </c>
      <c r="AI421">
        <v>19.615728328865</v>
      </c>
      <c r="AJ421">
        <v>59.401709401709297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-0.1</v>
      </c>
      <c r="AM421" t="s">
        <v>10475</v>
      </c>
      <c r="AN421">
        <v>0.43</v>
      </c>
      <c r="AO421" t="s">
        <v>10474</v>
      </c>
      <c r="AP421">
        <v>8.2198222480354993E-2</v>
      </c>
      <c r="AQ421">
        <f>(Table2[[#This Row],[Sharpe Ratio]]-AVERAGE(Table2[Sharpe Ratio]))/_xlfn.STDEV.P(Table2[Sharpe Ratio])</f>
        <v>0.31252670029348567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-1.7167689664479413</v>
      </c>
      <c r="AS421">
        <f>_xlfn.RANK.AVG(Table2[[#This Row],[1Y Return vs Nifty Z-Score]],Table2[1Y Return vs Nifty Z-Score])</f>
        <v>333</v>
      </c>
      <c r="AT421">
        <f>_xlfn.RANK.AVG(Table2[[#This Row],[6M Return vs Nifty Z-Score]],Table2[6M Return vs Nifty Z-Score])</f>
        <v>652</v>
      </c>
      <c r="AU421">
        <f>_xlfn.RANK.AVG(Table2[[#This Row],[Sharpe Ratio Z-Score]],Table2[Sharpe Ratio Z-Score])</f>
        <v>245</v>
      </c>
      <c r="AV421">
        <f>(Table2[[#This Row],[Rank 1Y]]+Table2[[#This Row],[Rank 6M]]+Table2[[#This Row],[Rank Sharpe]])/3</f>
        <v>410</v>
      </c>
    </row>
    <row r="422" spans="1:48" x14ac:dyDescent="0.3">
      <c r="A422" t="s">
        <v>1435</v>
      </c>
      <c r="B422" t="s">
        <v>1436</v>
      </c>
      <c r="C422" t="s">
        <v>629</v>
      </c>
      <c r="D422" t="s">
        <v>629</v>
      </c>
      <c r="E422">
        <v>7062.4445881499996</v>
      </c>
      <c r="F422">
        <v>535.5</v>
      </c>
      <c r="G422">
        <v>25.684841905730899</v>
      </c>
      <c r="H422">
        <f>(Table2[[#This Row],[1Y Return vs Nifty]]-AVERAGE(Table2[1Y Return vs Nifty]))/_xlfn.STDEV.P(Table2[1Y Return vs Nifty])</f>
        <v>-0.25075678426829229</v>
      </c>
      <c r="I422">
        <v>15.141839766787401</v>
      </c>
      <c r="J422">
        <f>(Table2[[#This Row],[1M Return vs Nifty]]-AVERAGE(Table2[1M Return vs Nifty]))/_xlfn.STDEV.P(Table2[1M Return vs Nifty])</f>
        <v>0.90912626972402699</v>
      </c>
      <c r="K422">
        <v>-18.928885214675599</v>
      </c>
      <c r="L422">
        <f>(Table2[[#This Row],[6M Return vs Nifty]]-AVERAGE(Table2[6M Return vs Nifty]))/_xlfn.STDEV.P(Table2[6M Return vs Nifty])</f>
        <v>-0.84321227781808961</v>
      </c>
      <c r="M422">
        <v>-3.3527697753618999</v>
      </c>
      <c r="N422">
        <f>(Table2[[#This Row],[1W Return vs Nifty]]-AVERAGE(Table2[1W Return vs Nifty]))/_xlfn.STDEV.P(Table2[1W Return vs Nifty])</f>
        <v>-1.0088434704551703</v>
      </c>
      <c r="O422">
        <v>525.58000000000004</v>
      </c>
      <c r="P422">
        <v>498.49286612416603</v>
      </c>
      <c r="Q422">
        <v>484.85463432706501</v>
      </c>
      <c r="R422">
        <v>49.975961567372998</v>
      </c>
      <c r="S422" s="2">
        <f>(Table2[[#This Row],[Close Price]]-Table2[[#This Row],[20D EMA]])/Table2[[#This Row],[20D EMA]]</f>
        <v>1.8874386392176184E-2</v>
      </c>
      <c r="T422" s="2">
        <f>(Table2[[#This Row],[Close Price]]-Table2[[#This Row],[50D EMA]])/Table2[[#This Row],[50D EMA]]</f>
        <v>7.4238041084857029E-2</v>
      </c>
      <c r="U422" s="2">
        <f>(Table2[[#This Row],[Close Price]]-Table2[[#This Row],[200D EMA]])/Table2[[#This Row],[200D EMA]]</f>
        <v>0.10445474186964561</v>
      </c>
      <c r="V422">
        <v>1.00446154411744</v>
      </c>
      <c r="W422">
        <v>531</v>
      </c>
      <c r="X422">
        <v>540</v>
      </c>
      <c r="Y422">
        <v>525.79999999999995</v>
      </c>
      <c r="Z422">
        <v>545</v>
      </c>
      <c r="AA422">
        <v>525.79999999999995</v>
      </c>
      <c r="AB422">
        <v>569.85</v>
      </c>
      <c r="AC422" s="2">
        <f>(Table2[[#This Row],[Close Price]]/Table2[[#This Row],[Day Low]])-1</f>
        <v>8.4745762711864181E-3</v>
      </c>
      <c r="AD422" s="2">
        <f>(Table2[[#This Row],[Day High]]/Table2[[#This Row],[Close Price]])-1</f>
        <v>8.4033613445377853E-3</v>
      </c>
      <c r="AE422" s="2">
        <f>(Table2[[#This Row],[Close Price]]/Table2[[#This Row],[Current Week Low]])-1</f>
        <v>1.844807911753521E-2</v>
      </c>
      <c r="AF422" s="2">
        <f>(Table2[[#This Row],[Current Week High]]/Table2[[#This Row],[Close Price]])-1</f>
        <v>1.7740429505135324E-2</v>
      </c>
      <c r="AG422" s="2">
        <f>(Table2[[#This Row],[Close Price]]/Table2[[#This Row],[Current Month Low]])-1</f>
        <v>1.844807911753521E-2</v>
      </c>
      <c r="AH422" s="2">
        <f>(Table2[[#This Row],[Current Month High]]/Table2[[#This Row],[Close Price]])-1</f>
        <v>6.4145658263305316E-2</v>
      </c>
      <c r="AI422">
        <v>24.369747899159599</v>
      </c>
      <c r="AJ422">
        <v>69.488843171387799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0.03</v>
      </c>
      <c r="AM422" t="s">
        <v>10474</v>
      </c>
      <c r="AN422">
        <v>-2.16</v>
      </c>
      <c r="AO422" t="s">
        <v>10475</v>
      </c>
      <c r="AP422">
        <v>7.4304101204217002E-2</v>
      </c>
      <c r="AQ422">
        <f>(Table2[[#This Row],[Sharpe Ratio]]-AVERAGE(Table2[Sharpe Ratio]))/_xlfn.STDEV.P(Table2[Sharpe Ratio])</f>
        <v>0.2235260561361076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-0.97016020668141756</v>
      </c>
      <c r="AS422">
        <f>_xlfn.RANK.AVG(Table2[[#This Row],[1Y Return vs Nifty Z-Score]],Table2[1Y Return vs Nifty Z-Score])</f>
        <v>355</v>
      </c>
      <c r="AT422">
        <f>_xlfn.RANK.AVG(Table2[[#This Row],[6M Return vs Nifty Z-Score]],Table2[6M Return vs Nifty Z-Score])</f>
        <v>613</v>
      </c>
      <c r="AU422">
        <f>_xlfn.RANK.AVG(Table2[[#This Row],[Sharpe Ratio Z-Score]],Table2[Sharpe Ratio Z-Score])</f>
        <v>263</v>
      </c>
      <c r="AV422">
        <f>(Table2[[#This Row],[Rank 1Y]]+Table2[[#This Row],[Rank 6M]]+Table2[[#This Row],[Rank Sharpe]])/3</f>
        <v>410.33333333333331</v>
      </c>
    </row>
    <row r="423" spans="1:48" x14ac:dyDescent="0.3">
      <c r="A423" t="s">
        <v>1115</v>
      </c>
      <c r="B423" t="s">
        <v>1116</v>
      </c>
      <c r="C423" t="s">
        <v>10437</v>
      </c>
      <c r="D423" t="s">
        <v>65</v>
      </c>
      <c r="E423">
        <v>10860.19589022</v>
      </c>
      <c r="F423">
        <v>886.35</v>
      </c>
      <c r="G423">
        <v>26.5861112915555</v>
      </c>
      <c r="H423">
        <f>(Table2[[#This Row],[1Y Return vs Nifty]]-AVERAGE(Table2[1Y Return vs Nifty]))/_xlfn.STDEV.P(Table2[1Y Return vs Nifty])</f>
        <v>-0.24044361653352297</v>
      </c>
      <c r="I423">
        <v>-4.9223062912002201E-2</v>
      </c>
      <c r="J423">
        <f>(Table2[[#This Row],[1M Return vs Nifty]]-AVERAGE(Table2[1M Return vs Nifty]))/_xlfn.STDEV.P(Table2[1M Return vs Nifty])</f>
        <v>-0.37446554956348893</v>
      </c>
      <c r="K423">
        <v>11.7123707064348</v>
      </c>
      <c r="L423">
        <f>(Table2[[#This Row],[6M Return vs Nifty]]-AVERAGE(Table2[6M Return vs Nifty]))/_xlfn.STDEV.P(Table2[6M Return vs Nifty])</f>
        <v>1.8978564878236581E-2</v>
      </c>
      <c r="M423">
        <v>3.5462182306351</v>
      </c>
      <c r="N423">
        <f>(Table2[[#This Row],[1W Return vs Nifty]]-AVERAGE(Table2[1W Return vs Nifty]))/_xlfn.STDEV.P(Table2[1W Return vs Nifty])</f>
        <v>0.25598988388562505</v>
      </c>
      <c r="O423">
        <v>869.39</v>
      </c>
      <c r="P423">
        <v>846.97994094014905</v>
      </c>
      <c r="Q423">
        <v>760.13583661605503</v>
      </c>
      <c r="R423">
        <v>54.726492416555402</v>
      </c>
      <c r="S423" s="2">
        <f>(Table2[[#This Row],[Close Price]]-Table2[[#This Row],[20D EMA]])/Table2[[#This Row],[20D EMA]]</f>
        <v>1.9507930848065926E-2</v>
      </c>
      <c r="T423" s="2">
        <f>(Table2[[#This Row],[Close Price]]-Table2[[#This Row],[50D EMA]])/Table2[[#This Row],[50D EMA]]</f>
        <v>4.648287067595739E-2</v>
      </c>
      <c r="U423" s="2">
        <f>(Table2[[#This Row],[Close Price]]-Table2[[#This Row],[200D EMA]])/Table2[[#This Row],[200D EMA]]</f>
        <v>0.16604159060020193</v>
      </c>
      <c r="V423">
        <v>1.19984164907232</v>
      </c>
      <c r="W423">
        <v>875</v>
      </c>
      <c r="X423">
        <v>900.2</v>
      </c>
      <c r="Y423">
        <v>880.05</v>
      </c>
      <c r="Z423">
        <v>914.95</v>
      </c>
      <c r="AA423">
        <v>865</v>
      </c>
      <c r="AB423">
        <v>972</v>
      </c>
      <c r="AC423" s="2">
        <f>(Table2[[#This Row],[Close Price]]/Table2[[#This Row],[Day Low]])-1</f>
        <v>1.2971428571428634E-2</v>
      </c>
      <c r="AD423" s="2">
        <f>(Table2[[#This Row],[Day High]]/Table2[[#This Row],[Close Price]])-1</f>
        <v>1.5625881423816823E-2</v>
      </c>
      <c r="AE423" s="2">
        <f>(Table2[[#This Row],[Close Price]]/Table2[[#This Row],[Current Week Low]])-1</f>
        <v>7.1586841656725575E-3</v>
      </c>
      <c r="AF423" s="2">
        <f>(Table2[[#This Row],[Current Week High]]/Table2[[#This Row],[Close Price]])-1</f>
        <v>3.2267163084560346E-2</v>
      </c>
      <c r="AG423" s="2">
        <f>(Table2[[#This Row],[Close Price]]/Table2[[#This Row],[Current Month Low]])-1</f>
        <v>2.4682080924855576E-2</v>
      </c>
      <c r="AH423" s="2">
        <f>(Table2[[#This Row],[Current Month High]]/Table2[[#This Row],[Close Price]])-1</f>
        <v>9.6632255880859663E-2</v>
      </c>
      <c r="AI423">
        <v>9.6632255880859592</v>
      </c>
      <c r="AJ423">
        <v>57.070707070707002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10474</v>
      </c>
      <c r="AN423">
        <v>5.56</v>
      </c>
      <c r="AO423" t="s">
        <v>10474</v>
      </c>
      <c r="AP423">
        <v>-2.1747054161725E-2</v>
      </c>
      <c r="AQ423">
        <f>(Table2[[#This Row],[Sharpe Ratio]]-AVERAGE(Table2[Sharpe Ratio]))/_xlfn.STDEV.P(Table2[Sharpe Ratio])</f>
        <v>-0.85938290872482292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-1.1993236260579732</v>
      </c>
      <c r="AS423">
        <f>_xlfn.RANK.AVG(Table2[[#This Row],[1Y Return vs Nifty Z-Score]],Table2[1Y Return vs Nifty Z-Score])</f>
        <v>352</v>
      </c>
      <c r="AT423">
        <f>_xlfn.RANK.AVG(Table2[[#This Row],[6M Return vs Nifty Z-Score]],Table2[6M Return vs Nifty Z-Score])</f>
        <v>294</v>
      </c>
      <c r="AU423">
        <f>_xlfn.RANK.AVG(Table2[[#This Row],[Sharpe Ratio Z-Score]],Table2[Sharpe Ratio Z-Score])</f>
        <v>585</v>
      </c>
      <c r="AV423">
        <f>(Table2[[#This Row],[Rank 1Y]]+Table2[[#This Row],[Rank 6M]]+Table2[[#This Row],[Rank Sharpe]])/3</f>
        <v>410.33333333333331</v>
      </c>
    </row>
    <row r="424" spans="1:48" x14ac:dyDescent="0.3">
      <c r="A424" t="s">
        <v>852</v>
      </c>
      <c r="B424" t="s">
        <v>853</v>
      </c>
      <c r="C424" t="s">
        <v>10437</v>
      </c>
      <c r="D424" t="s">
        <v>65</v>
      </c>
      <c r="E424">
        <v>17670.723017640001</v>
      </c>
      <c r="F424">
        <v>1689.1</v>
      </c>
      <c r="G424">
        <v>52.650578197730397</v>
      </c>
      <c r="H424">
        <f>(Table2[[#This Row],[1Y Return vs Nifty]]-AVERAGE(Table2[1Y Return vs Nifty]))/_xlfn.STDEV.P(Table2[1Y Return vs Nifty])</f>
        <v>5.7810405347832126E-2</v>
      </c>
      <c r="I424">
        <v>10.7737129130343</v>
      </c>
      <c r="J424">
        <f>(Table2[[#This Row],[1M Return vs Nifty]]-AVERAGE(Table2[1M Return vs Nifty]))/_xlfn.STDEV.P(Table2[1M Return vs Nifty])</f>
        <v>0.54003478758455481</v>
      </c>
      <c r="K424">
        <v>-4.1039993912659396</v>
      </c>
      <c r="L424">
        <f>(Table2[[#This Row],[6M Return vs Nifty]]-AVERAGE(Table2[6M Return vs Nifty]))/_xlfn.STDEV.P(Table2[6M Return vs Nifty])</f>
        <v>-0.426066164947557</v>
      </c>
      <c r="M424">
        <v>8.2497009944699595</v>
      </c>
      <c r="N424">
        <f>(Table2[[#This Row],[1W Return vs Nifty]]-AVERAGE(Table2[1W Return vs Nifty]))/_xlfn.STDEV.P(Table2[1W Return vs Nifty])</f>
        <v>1.1183079334450734</v>
      </c>
      <c r="O424">
        <v>1569.89</v>
      </c>
      <c r="P424">
        <v>1530.79641692729</v>
      </c>
      <c r="Q424">
        <v>1380.5088681111099</v>
      </c>
      <c r="R424">
        <v>71.004151992399997</v>
      </c>
      <c r="S424" s="2">
        <f>(Table2[[#This Row],[Close Price]]-Table2[[#This Row],[20D EMA]])/Table2[[#This Row],[20D EMA]]</f>
        <v>7.5935256610335636E-2</v>
      </c>
      <c r="T424" s="2">
        <f>(Table2[[#This Row],[Close Price]]-Table2[[#This Row],[50D EMA]])/Table2[[#This Row],[50D EMA]]</f>
        <v>0.1034125644156306</v>
      </c>
      <c r="U424" s="2">
        <f>(Table2[[#This Row],[Close Price]]-Table2[[#This Row],[200D EMA]])/Table2[[#This Row],[200D EMA]]</f>
        <v>0.2235343350681418</v>
      </c>
      <c r="V424">
        <v>0.36784735284717701</v>
      </c>
      <c r="W424">
        <v>1680.05</v>
      </c>
      <c r="X424">
        <v>1709.95</v>
      </c>
      <c r="Y424">
        <v>1655</v>
      </c>
      <c r="Z424">
        <v>1702.5</v>
      </c>
      <c r="AA424">
        <v>1513.8</v>
      </c>
      <c r="AB424">
        <v>1745</v>
      </c>
      <c r="AC424" s="2">
        <f>(Table2[[#This Row],[Close Price]]/Table2[[#This Row],[Day Low]])-1</f>
        <v>5.3867444421296096E-3</v>
      </c>
      <c r="AD424" s="2">
        <f>(Table2[[#This Row],[Day High]]/Table2[[#This Row],[Close Price]])-1</f>
        <v>1.234385175537267E-2</v>
      </c>
      <c r="AE424" s="2">
        <f>(Table2[[#This Row],[Close Price]]/Table2[[#This Row],[Current Week Low]])-1</f>
        <v>2.0604229607250613E-2</v>
      </c>
      <c r="AF424" s="2">
        <f>(Table2[[#This Row],[Current Week High]]/Table2[[#This Row],[Close Price]])-1</f>
        <v>7.9332188739567044E-3</v>
      </c>
      <c r="AG424" s="2">
        <f>(Table2[[#This Row],[Close Price]]/Table2[[#This Row],[Current Month Low]])-1</f>
        <v>0.1158012947549214</v>
      </c>
      <c r="AH424" s="2">
        <f>(Table2[[#This Row],[Current Month High]]/Table2[[#This Row],[Close Price]])-1</f>
        <v>3.3094547392102269E-2</v>
      </c>
      <c r="AI424">
        <v>3.3094547392102198</v>
      </c>
      <c r="AJ424">
        <v>87.667351813788102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-0.03</v>
      </c>
      <c r="AM424" t="s">
        <v>10475</v>
      </c>
      <c r="AN424">
        <v>7.46</v>
      </c>
      <c r="AO424" t="s">
        <v>10474</v>
      </c>
      <c r="AQ424">
        <f>(Table2[[#This Row],[Sharpe Ratio]]-AVERAGE(Table2[Sharpe Ratio]))/_xlfn.STDEV.P(Table2[Sharpe Ratio])</f>
        <v>-0.61420022642052829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0.67588673500937502</v>
      </c>
      <c r="AS424">
        <f>_xlfn.RANK.AVG(Table2[[#This Row],[1Y Return vs Nifty Z-Score]],Table2[1Y Return vs Nifty Z-Score])</f>
        <v>251</v>
      </c>
      <c r="AT424">
        <f>_xlfn.RANK.AVG(Table2[[#This Row],[6M Return vs Nifty Z-Score]],Table2[6M Return vs Nifty Z-Score])</f>
        <v>465</v>
      </c>
      <c r="AU424">
        <f>_xlfn.RANK.AVG(Table2[[#This Row],[Sharpe Ratio Z-Score]],Table2[Sharpe Ratio Z-Score])</f>
        <v>519.5</v>
      </c>
      <c r="AV424">
        <f>(Table2[[#This Row],[Rank 1Y]]+Table2[[#This Row],[Rank 6M]]+Table2[[#This Row],[Rank Sharpe]])/3</f>
        <v>411.83333333333331</v>
      </c>
    </row>
    <row r="425" spans="1:48" x14ac:dyDescent="0.3">
      <c r="A425" t="s">
        <v>1349</v>
      </c>
      <c r="B425" t="s">
        <v>1350</v>
      </c>
      <c r="C425" t="s">
        <v>10431</v>
      </c>
      <c r="D425" t="s">
        <v>539</v>
      </c>
      <c r="E425">
        <v>8009.6577027499998</v>
      </c>
      <c r="F425">
        <v>242.5</v>
      </c>
      <c r="G425">
        <v>12.9302437397034</v>
      </c>
      <c r="H425">
        <f>(Table2[[#This Row],[1Y Return vs Nifty]]-AVERAGE(Table2[1Y Return vs Nifty]))/_xlfn.STDEV.P(Table2[1Y Return vs Nifty])</f>
        <v>-0.39670683243893151</v>
      </c>
      <c r="I425">
        <v>4.8661005416372998</v>
      </c>
      <c r="J425">
        <f>(Table2[[#This Row],[1M Return vs Nifty]]-AVERAGE(Table2[1M Return vs Nifty]))/_xlfn.STDEV.P(Table2[1M Return vs Nifty])</f>
        <v>4.0862149273706558E-2</v>
      </c>
      <c r="K425">
        <v>1.5850337327585799</v>
      </c>
      <c r="L425">
        <f>(Table2[[#This Row],[6M Return vs Nifty]]-AVERAGE(Table2[6M Return vs Nifty]))/_xlfn.STDEV.P(Table2[6M Return vs Nifty])</f>
        <v>-0.26598681715715933</v>
      </c>
      <c r="M425">
        <v>0.42962367838614002</v>
      </c>
      <c r="N425">
        <f>(Table2[[#This Row],[1W Return vs Nifty]]-AVERAGE(Table2[1W Return vs Nifty]))/_xlfn.STDEV.P(Table2[1W Return vs Nifty])</f>
        <v>-0.31539431597306583</v>
      </c>
      <c r="O425">
        <v>236.22</v>
      </c>
      <c r="P425">
        <v>228.413132346797</v>
      </c>
      <c r="Q425">
        <v>218.980401583657</v>
      </c>
      <c r="R425">
        <v>56.7574597489455</v>
      </c>
      <c r="S425" s="2">
        <f>(Table2[[#This Row],[Close Price]]-Table2[[#This Row],[20D EMA]])/Table2[[#This Row],[20D EMA]]</f>
        <v>2.6585386504106346E-2</v>
      </c>
      <c r="T425" s="2">
        <f>(Table2[[#This Row],[Close Price]]-Table2[[#This Row],[50D EMA]])/Table2[[#This Row],[50D EMA]]</f>
        <v>6.1672757203009999E-2</v>
      </c>
      <c r="U425" s="2">
        <f>(Table2[[#This Row],[Close Price]]-Table2[[#This Row],[200D EMA]])/Table2[[#This Row],[200D EMA]]</f>
        <v>0.10740503828767442</v>
      </c>
      <c r="V425">
        <v>2.22044062550829</v>
      </c>
      <c r="W425">
        <v>242.05</v>
      </c>
      <c r="X425">
        <v>246.5</v>
      </c>
      <c r="Y425">
        <v>239.5</v>
      </c>
      <c r="Z425">
        <v>245.17</v>
      </c>
      <c r="AA425">
        <v>238.63</v>
      </c>
      <c r="AB425">
        <v>264.85000000000002</v>
      </c>
      <c r="AC425" s="2">
        <f>(Table2[[#This Row],[Close Price]]/Table2[[#This Row],[Day Low]])-1</f>
        <v>1.8591200165254396E-3</v>
      </c>
      <c r="AD425" s="2">
        <f>(Table2[[#This Row],[Day High]]/Table2[[#This Row],[Close Price]])-1</f>
        <v>1.6494845360824684E-2</v>
      </c>
      <c r="AE425" s="2">
        <f>(Table2[[#This Row],[Close Price]]/Table2[[#This Row],[Current Week Low]])-1</f>
        <v>1.2526096033402823E-2</v>
      </c>
      <c r="AF425" s="2">
        <f>(Table2[[#This Row],[Current Week High]]/Table2[[#This Row],[Close Price]])-1</f>
        <v>1.101030927835045E-2</v>
      </c>
      <c r="AG425" s="2">
        <f>(Table2[[#This Row],[Close Price]]/Table2[[#This Row],[Current Month Low]])-1</f>
        <v>1.6217575325818245E-2</v>
      </c>
      <c r="AH425" s="2">
        <f>(Table2[[#This Row],[Current Month High]]/Table2[[#This Row],[Close Price]])-1</f>
        <v>9.2164948453608231E-2</v>
      </c>
      <c r="AI425">
        <v>15.711340206185501</v>
      </c>
      <c r="AJ425">
        <v>48.9557739557739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-0.03</v>
      </c>
      <c r="AM425" t="s">
        <v>10475</v>
      </c>
      <c r="AN425">
        <v>3.89</v>
      </c>
      <c r="AO425" t="s">
        <v>10474</v>
      </c>
      <c r="AP425">
        <v>3.5402742442199001E-2</v>
      </c>
      <c r="AQ425">
        <f>(Table2[[#This Row],[Sharpe Ratio]]-AVERAGE(Table2[Sharpe Ratio]))/_xlfn.STDEV.P(Table2[Sharpe Ratio])</f>
        <v>-0.21505929963773815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-1.1522851159331882</v>
      </c>
      <c r="AS425">
        <f>_xlfn.RANK.AVG(Table2[[#This Row],[1Y Return vs Nifty Z-Score]],Table2[1Y Return vs Nifty Z-Score])</f>
        <v>433</v>
      </c>
      <c r="AT425">
        <f>_xlfn.RANK.AVG(Table2[[#This Row],[6M Return vs Nifty Z-Score]],Table2[6M Return vs Nifty Z-Score])</f>
        <v>408</v>
      </c>
      <c r="AU425">
        <f>_xlfn.RANK.AVG(Table2[[#This Row],[Sharpe Ratio Z-Score]],Table2[Sharpe Ratio Z-Score])</f>
        <v>398</v>
      </c>
      <c r="AV425">
        <f>(Table2[[#This Row],[Rank 1Y]]+Table2[[#This Row],[Rank 6M]]+Table2[[#This Row],[Rank Sharpe]])/3</f>
        <v>413</v>
      </c>
    </row>
    <row r="426" spans="1:48" x14ac:dyDescent="0.3">
      <c r="A426" t="s">
        <v>676</v>
      </c>
      <c r="B426" t="s">
        <v>677</v>
      </c>
      <c r="C426" t="s">
        <v>10443</v>
      </c>
      <c r="D426" t="s">
        <v>333</v>
      </c>
      <c r="E426">
        <v>25387.053183</v>
      </c>
      <c r="F426">
        <v>2001</v>
      </c>
      <c r="G426">
        <v>13.3433661884189</v>
      </c>
      <c r="H426">
        <f>(Table2[[#This Row],[1Y Return vs Nifty]]-AVERAGE(Table2[1Y Return vs Nifty]))/_xlfn.STDEV.P(Table2[1Y Return vs Nifty])</f>
        <v>-0.39197949877419885</v>
      </c>
      <c r="I426">
        <v>19.142476462894901</v>
      </c>
      <c r="J426">
        <f>(Table2[[#This Row],[1M Return vs Nifty]]-AVERAGE(Table2[1M Return vs Nifty]))/_xlfn.STDEV.P(Table2[1M Return vs Nifty])</f>
        <v>1.2471661154302431</v>
      </c>
      <c r="K426">
        <v>34.043883489960599</v>
      </c>
      <c r="L426">
        <f>(Table2[[#This Row],[6M Return vs Nifty]]-AVERAGE(Table2[6M Return vs Nifty]))/_xlfn.STDEV.P(Table2[6M Return vs Nifty])</f>
        <v>0.64734790701890133</v>
      </c>
      <c r="M426">
        <v>0.26325663495220197</v>
      </c>
      <c r="N426">
        <f>(Table2[[#This Row],[1W Return vs Nifty]]-AVERAGE(Table2[1W Return vs Nifty]))/_xlfn.STDEV.P(Table2[1W Return vs Nifty])</f>
        <v>-0.34589539604675107</v>
      </c>
      <c r="O426">
        <v>1867.45</v>
      </c>
      <c r="P426">
        <v>1688.0671375019299</v>
      </c>
      <c r="Q426">
        <v>1511.9365032283299</v>
      </c>
      <c r="R426">
        <v>70.970347569946497</v>
      </c>
      <c r="S426" s="2">
        <f>(Table2[[#This Row],[Close Price]]-Table2[[#This Row],[20D EMA]])/Table2[[#This Row],[20D EMA]]</f>
        <v>7.1514632252536861E-2</v>
      </c>
      <c r="T426" s="2">
        <f>(Table2[[#This Row],[Close Price]]-Table2[[#This Row],[50D EMA]])/Table2[[#This Row],[50D EMA]]</f>
        <v>0.18537939371366521</v>
      </c>
      <c r="U426" s="2">
        <f>(Table2[[#This Row],[Close Price]]-Table2[[#This Row],[200D EMA]])/Table2[[#This Row],[200D EMA]]</f>
        <v>0.3234682777533367</v>
      </c>
      <c r="V426">
        <v>1.3878146623002201</v>
      </c>
      <c r="W426">
        <v>1966</v>
      </c>
      <c r="X426">
        <v>2024.25</v>
      </c>
      <c r="Y426">
        <v>1977.85</v>
      </c>
      <c r="Z426">
        <v>2027</v>
      </c>
      <c r="AA426">
        <v>1921</v>
      </c>
      <c r="AB426">
        <v>2045.75</v>
      </c>
      <c r="AC426" s="2">
        <f>(Table2[[#This Row],[Close Price]]/Table2[[#This Row],[Day Low]])-1</f>
        <v>1.7802644964394654E-2</v>
      </c>
      <c r="AD426" s="2">
        <f>(Table2[[#This Row],[Day High]]/Table2[[#This Row],[Close Price]])-1</f>
        <v>1.161919040479753E-2</v>
      </c>
      <c r="AE426" s="2">
        <f>(Table2[[#This Row],[Close Price]]/Table2[[#This Row],[Current Week Low]])-1</f>
        <v>1.1704628763556491E-2</v>
      </c>
      <c r="AF426" s="2">
        <f>(Table2[[#This Row],[Current Week High]]/Table2[[#This Row],[Close Price]])-1</f>
        <v>1.2993503248375893E-2</v>
      </c>
      <c r="AG426" s="2">
        <f>(Table2[[#This Row],[Close Price]]/Table2[[#This Row],[Current Month Low]])-1</f>
        <v>4.1644976574700676E-2</v>
      </c>
      <c r="AH426" s="2">
        <f>(Table2[[#This Row],[Current Month High]]/Table2[[#This Row],[Close Price]])-1</f>
        <v>2.2363818090954446E-2</v>
      </c>
      <c r="AI426">
        <v>9.8950524737631191</v>
      </c>
      <c r="AJ426">
        <v>68.704156479217602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0.27</v>
      </c>
      <c r="AM426" t="s">
        <v>10474</v>
      </c>
      <c r="AN426">
        <v>9.91</v>
      </c>
      <c r="AO426" t="s">
        <v>10474</v>
      </c>
      <c r="AP426">
        <v>-7.6556516054055002E-2</v>
      </c>
      <c r="AQ426">
        <f>(Table2[[#This Row],[Sharpe Ratio]]-AVERAGE(Table2[Sharpe Ratio]))/_xlfn.STDEV.P(Table2[Sharpe Ratio])</f>
        <v>-1.4773208962094946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-0.3206817685813001</v>
      </c>
      <c r="AS426">
        <f>_xlfn.RANK.AVG(Table2[[#This Row],[1Y Return vs Nifty Z-Score]],Table2[1Y Return vs Nifty Z-Score])</f>
        <v>429</v>
      </c>
      <c r="AT426">
        <f>_xlfn.RANK.AVG(Table2[[#This Row],[6M Return vs Nifty Z-Score]],Table2[6M Return vs Nifty Z-Score])</f>
        <v>132</v>
      </c>
      <c r="AU426">
        <f>_xlfn.RANK.AVG(Table2[[#This Row],[Sharpe Ratio Z-Score]],Table2[Sharpe Ratio Z-Score])</f>
        <v>682</v>
      </c>
      <c r="AV426">
        <f>(Table2[[#This Row],[Rank 1Y]]+Table2[[#This Row],[Rank 6M]]+Table2[[#This Row],[Rank Sharpe]])/3</f>
        <v>414.33333333333331</v>
      </c>
    </row>
    <row r="427" spans="1:48" x14ac:dyDescent="0.3">
      <c r="A427" t="s">
        <v>1757</v>
      </c>
      <c r="B427" t="s">
        <v>1758</v>
      </c>
      <c r="C427" t="s">
        <v>10434</v>
      </c>
      <c r="D427" t="s">
        <v>46</v>
      </c>
      <c r="E427">
        <v>4204.1117922049998</v>
      </c>
      <c r="F427">
        <v>607.54999999999995</v>
      </c>
      <c r="G427">
        <v>31.301049682805701</v>
      </c>
      <c r="H427">
        <f>(Table2[[#This Row],[1Y Return vs Nifty]]-AVERAGE(Table2[1Y Return vs Nifty]))/_xlfn.STDEV.P(Table2[1Y Return vs Nifty])</f>
        <v>-0.1864908791468233</v>
      </c>
      <c r="I427">
        <v>11.9808228176349</v>
      </c>
      <c r="J427">
        <f>(Table2[[#This Row],[1M Return vs Nifty]]-AVERAGE(Table2[1M Return vs Nifty]))/_xlfn.STDEV.P(Table2[1M Return vs Nifty])</f>
        <v>0.64203136385419057</v>
      </c>
      <c r="K427">
        <v>-36.7691173089354</v>
      </c>
      <c r="L427">
        <f>(Table2[[#This Row],[6M Return vs Nifty]]-AVERAGE(Table2[6M Return vs Nifty]))/_xlfn.STDEV.P(Table2[6M Return vs Nifty])</f>
        <v>-1.3452049109807085</v>
      </c>
      <c r="M427">
        <v>4.9475493925695302</v>
      </c>
      <c r="N427">
        <f>(Table2[[#This Row],[1W Return vs Nifty]]-AVERAGE(Table2[1W Return vs Nifty]))/_xlfn.STDEV.P(Table2[1W Return vs Nifty])</f>
        <v>0.51290443317185275</v>
      </c>
      <c r="O427">
        <v>571.82000000000005</v>
      </c>
      <c r="P427">
        <v>554.70520120704805</v>
      </c>
      <c r="Q427">
        <v>569.94781559518003</v>
      </c>
      <c r="R427">
        <v>65.105924144469398</v>
      </c>
      <c r="S427" s="2">
        <f>(Table2[[#This Row],[Close Price]]-Table2[[#This Row],[20D EMA]])/Table2[[#This Row],[20D EMA]]</f>
        <v>6.2484697981882241E-2</v>
      </c>
      <c r="T427" s="2">
        <f>(Table2[[#This Row],[Close Price]]-Table2[[#This Row],[50D EMA]])/Table2[[#This Row],[50D EMA]]</f>
        <v>9.5266456268952804E-2</v>
      </c>
      <c r="U427" s="2">
        <f>(Table2[[#This Row],[Close Price]]-Table2[[#This Row],[200D EMA]])/Table2[[#This Row],[200D EMA]]</f>
        <v>6.5974784666124303E-2</v>
      </c>
      <c r="V427">
        <v>1.6032757651568701</v>
      </c>
      <c r="W427">
        <v>605</v>
      </c>
      <c r="X427">
        <v>624.9</v>
      </c>
      <c r="Y427">
        <v>604.1</v>
      </c>
      <c r="Z427">
        <v>629</v>
      </c>
      <c r="AA427">
        <v>562.04999999999995</v>
      </c>
      <c r="AB427">
        <v>639.85</v>
      </c>
      <c r="AC427" s="2">
        <f>(Table2[[#This Row],[Close Price]]/Table2[[#This Row],[Day Low]])-1</f>
        <v>4.2148760330578128E-3</v>
      </c>
      <c r="AD427" s="2">
        <f>(Table2[[#This Row],[Day High]]/Table2[[#This Row],[Close Price]])-1</f>
        <v>2.8557320385153462E-2</v>
      </c>
      <c r="AE427" s="2">
        <f>(Table2[[#This Row],[Close Price]]/Table2[[#This Row],[Current Week Low]])-1</f>
        <v>5.7109750041381968E-3</v>
      </c>
      <c r="AF427" s="2">
        <f>(Table2[[#This Row],[Current Week High]]/Table2[[#This Row],[Close Price]])-1</f>
        <v>3.5305736153403044E-2</v>
      </c>
      <c r="AG427" s="2">
        <f>(Table2[[#This Row],[Close Price]]/Table2[[#This Row],[Current Month Low]])-1</f>
        <v>8.0953651810337091E-2</v>
      </c>
      <c r="AH427" s="2">
        <f>(Table2[[#This Row],[Current Month High]]/Table2[[#This Row],[Close Price]])-1</f>
        <v>5.3164348613282897E-2</v>
      </c>
      <c r="AI427">
        <v>66.085095876882505</v>
      </c>
      <c r="AJ427">
        <v>59.023687998952902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-0.08</v>
      </c>
      <c r="AM427" t="s">
        <v>10475</v>
      </c>
      <c r="AN427">
        <v>2.13</v>
      </c>
      <c r="AO427" t="s">
        <v>10474</v>
      </c>
      <c r="AP427">
        <v>0.10378383507877099</v>
      </c>
      <c r="AQ427">
        <f>(Table2[[#This Row],[Sharpe Ratio]]-AVERAGE(Table2[Sharpe Ratio]))/_xlfn.STDEV.P(Table2[Sharpe Ratio])</f>
        <v>0.5558892429488359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338</v>
      </c>
      <c r="AT427">
        <f>_xlfn.RANK.AVG(Table2[[#This Row],[6M Return vs Nifty Z-Score]],Table2[6M Return vs Nifty Z-Score])</f>
        <v>708</v>
      </c>
      <c r="AU427">
        <f>_xlfn.RANK.AVG(Table2[[#This Row],[Sharpe Ratio Z-Score]],Table2[Sharpe Ratio Z-Score])</f>
        <v>201</v>
      </c>
      <c r="AV427">
        <f>(Table2[[#This Row],[Rank 1Y]]+Table2[[#This Row],[Rank 6M]]+Table2[[#This Row],[Rank Sharpe]])/3</f>
        <v>415.66666666666669</v>
      </c>
    </row>
    <row r="428" spans="1:48" x14ac:dyDescent="0.3">
      <c r="A428" t="s">
        <v>1158</v>
      </c>
      <c r="B428" t="s">
        <v>1159</v>
      </c>
      <c r="C428" t="s">
        <v>10445</v>
      </c>
      <c r="D428" t="s">
        <v>346</v>
      </c>
      <c r="E428">
        <v>10269.164425630001</v>
      </c>
      <c r="F428">
        <v>257.70999999999998</v>
      </c>
      <c r="G428">
        <v>28.226871532062798</v>
      </c>
      <c r="H428">
        <f>(Table2[[#This Row],[1Y Return vs Nifty]]-AVERAGE(Table2[1Y Return vs Nifty]))/_xlfn.STDEV.P(Table2[1Y Return vs Nifty])</f>
        <v>-0.22166850241222141</v>
      </c>
      <c r="I428">
        <v>10.3689514648452</v>
      </c>
      <c r="J428">
        <f>(Table2[[#This Row],[1M Return vs Nifty]]-AVERAGE(Table2[1M Return vs Nifty]))/_xlfn.STDEV.P(Table2[1M Return vs Nifty])</f>
        <v>0.50583385711096418</v>
      </c>
      <c r="K428">
        <v>-18.993026249627398</v>
      </c>
      <c r="L428">
        <f>(Table2[[#This Row],[6M Return vs Nifty]]-AVERAGE(Table2[6M Return vs Nifty]))/_xlfn.STDEV.P(Table2[6M Return vs Nifty])</f>
        <v>-0.84501709329689656</v>
      </c>
      <c r="M428">
        <v>-0.746696167429028</v>
      </c>
      <c r="N428">
        <f>(Table2[[#This Row],[1W Return vs Nifty]]-AVERAGE(Table2[1W Return vs Nifty]))/_xlfn.STDEV.P(Table2[1W Return vs Nifty])</f>
        <v>-0.53105617464954447</v>
      </c>
      <c r="O428">
        <v>239.81</v>
      </c>
      <c r="P428">
        <v>233.59711366734501</v>
      </c>
      <c r="Q428">
        <v>219.665592825369</v>
      </c>
      <c r="R428">
        <v>72.160393678655694</v>
      </c>
      <c r="S428" s="2">
        <f>(Table2[[#This Row],[Close Price]]-Table2[[#This Row],[20D EMA]])/Table2[[#This Row],[20D EMA]]</f>
        <v>7.4642425253325456E-2</v>
      </c>
      <c r="T428" s="2">
        <f>(Table2[[#This Row],[Close Price]]-Table2[[#This Row],[50D EMA]])/Table2[[#This Row],[50D EMA]]</f>
        <v>0.10322424774046235</v>
      </c>
      <c r="U428" s="2">
        <f>(Table2[[#This Row],[Close Price]]-Table2[[#This Row],[200D EMA]])/Table2[[#This Row],[200D EMA]]</f>
        <v>0.17319238158920836</v>
      </c>
      <c r="V428">
        <v>1.0279580535350701</v>
      </c>
      <c r="W428">
        <v>258.02999999999997</v>
      </c>
      <c r="X428">
        <v>267</v>
      </c>
      <c r="Y428">
        <v>243.32</v>
      </c>
      <c r="Z428">
        <v>258.89999999999998</v>
      </c>
      <c r="AA428">
        <v>241.25</v>
      </c>
      <c r="AB428">
        <v>258.89999999999998</v>
      </c>
      <c r="AC428" s="2">
        <f>(Table2[[#This Row],[Close Price]]/Table2[[#This Row],[Day Low]])-1</f>
        <v>-1.2401658721853392E-3</v>
      </c>
      <c r="AD428" s="2">
        <f>(Table2[[#This Row],[Day High]]/Table2[[#This Row],[Close Price]])-1</f>
        <v>3.6048271312715929E-2</v>
      </c>
      <c r="AE428" s="2">
        <f>(Table2[[#This Row],[Close Price]]/Table2[[#This Row],[Current Week Low]])-1</f>
        <v>5.9140226861745804E-2</v>
      </c>
      <c r="AF428" s="2">
        <f>(Table2[[#This Row],[Current Week High]]/Table2[[#This Row],[Close Price]])-1</f>
        <v>4.6175934189591761E-3</v>
      </c>
      <c r="AG428" s="2">
        <f>(Table2[[#This Row],[Close Price]]/Table2[[#This Row],[Current Month Low]])-1</f>
        <v>6.8227979274611217E-2</v>
      </c>
      <c r="AH428" s="2">
        <f>(Table2[[#This Row],[Current Month High]]/Table2[[#This Row],[Close Price]])-1</f>
        <v>4.6175934189591761E-3</v>
      </c>
      <c r="AI428">
        <v>25.043653719296799</v>
      </c>
      <c r="AJ428">
        <v>76.332535066712197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0.05</v>
      </c>
      <c r="AM428" t="s">
        <v>10474</v>
      </c>
      <c r="AN428">
        <v>-1.88</v>
      </c>
      <c r="AO428" t="s">
        <v>10475</v>
      </c>
      <c r="AP428">
        <v>6.7789693267688994E-2</v>
      </c>
      <c r="AQ428">
        <f>(Table2[[#This Row],[Sharpe Ratio]]-AVERAGE(Table2[Sharpe Ratio]))/_xlfn.STDEV.P(Table2[Sharpe Ratio])</f>
        <v>0.15008070580845526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-0.94182720743924297</v>
      </c>
      <c r="AS428">
        <f>_xlfn.RANK.AVG(Table2[[#This Row],[1Y Return vs Nifty Z-Score]],Table2[1Y Return vs Nifty Z-Score])</f>
        <v>349</v>
      </c>
      <c r="AT428">
        <f>_xlfn.RANK.AVG(Table2[[#This Row],[6M Return vs Nifty Z-Score]],Table2[6M Return vs Nifty Z-Score])</f>
        <v>615</v>
      </c>
      <c r="AU428">
        <f>_xlfn.RANK.AVG(Table2[[#This Row],[Sharpe Ratio Z-Score]],Table2[Sharpe Ratio Z-Score])</f>
        <v>286</v>
      </c>
      <c r="AV428">
        <f>(Table2[[#This Row],[Rank 1Y]]+Table2[[#This Row],[Rank 6M]]+Table2[[#This Row],[Rank Sharpe]])/3</f>
        <v>416.66666666666669</v>
      </c>
    </row>
    <row r="429" spans="1:48" x14ac:dyDescent="0.3">
      <c r="A429" t="s">
        <v>1184</v>
      </c>
      <c r="B429" t="s">
        <v>1185</v>
      </c>
      <c r="C429" t="s">
        <v>10445</v>
      </c>
      <c r="D429" t="s">
        <v>346</v>
      </c>
      <c r="E429">
        <v>9729.1491727499997</v>
      </c>
      <c r="F429">
        <v>770.7</v>
      </c>
      <c r="G429">
        <v>0.44083639714036199</v>
      </c>
      <c r="H429">
        <f>(Table2[[#This Row],[1Y Return vs Nifty]]-AVERAGE(Table2[1Y Return vs Nifty]))/_xlfn.STDEV.P(Table2[1Y Return vs Nifty])</f>
        <v>-0.53962231903771807</v>
      </c>
      <c r="I429">
        <v>25.3072123415545</v>
      </c>
      <c r="J429">
        <f>(Table2[[#This Row],[1M Return vs Nifty]]-AVERAGE(Table2[1M Return vs Nifty]))/_xlfn.STDEV.P(Table2[1M Return vs Nifty])</f>
        <v>1.7680647932005251</v>
      </c>
      <c r="K429">
        <v>1.9305619441490101</v>
      </c>
      <c r="L429">
        <f>(Table2[[#This Row],[6M Return vs Nifty]]-AVERAGE(Table2[6M Return vs Nifty]))/_xlfn.STDEV.P(Table2[6M Return vs Nifty])</f>
        <v>-0.25626426333883418</v>
      </c>
      <c r="M429">
        <v>10.409190683757901</v>
      </c>
      <c r="N429">
        <f>(Table2[[#This Row],[1W Return vs Nifty]]-AVERAGE(Table2[1W Return vs Nifty]))/_xlfn.STDEV.P(Table2[1W Return vs Nifty])</f>
        <v>1.5142202882704683</v>
      </c>
      <c r="O429">
        <v>683.1</v>
      </c>
      <c r="P429">
        <v>627.43423686932897</v>
      </c>
      <c r="Q429">
        <v>597.54416397331102</v>
      </c>
      <c r="R429">
        <v>77.723868898971503</v>
      </c>
      <c r="S429" s="2">
        <f>(Table2[[#This Row],[Close Price]]-Table2[[#This Row],[20D EMA]])/Table2[[#This Row],[20D EMA]]</f>
        <v>0.12823891084760652</v>
      </c>
      <c r="T429" s="2">
        <f>(Table2[[#This Row],[Close Price]]-Table2[[#This Row],[50D EMA]])/Table2[[#This Row],[50D EMA]]</f>
        <v>0.22833590313068614</v>
      </c>
      <c r="U429" s="2">
        <f>(Table2[[#This Row],[Close Price]]-Table2[[#This Row],[200D EMA]])/Table2[[#This Row],[200D EMA]]</f>
        <v>0.28977914347837719</v>
      </c>
      <c r="V429">
        <v>1.58095026033591</v>
      </c>
      <c r="W429">
        <v>772.2</v>
      </c>
      <c r="X429">
        <v>796.4</v>
      </c>
      <c r="Y429">
        <v>747.55</v>
      </c>
      <c r="Z429">
        <v>774.95</v>
      </c>
      <c r="AA429">
        <v>677.2</v>
      </c>
      <c r="AB429">
        <v>780</v>
      </c>
      <c r="AC429" s="2">
        <f>(Table2[[#This Row],[Close Price]]/Table2[[#This Row],[Day Low]])-1</f>
        <v>-1.9425019425018952E-3</v>
      </c>
      <c r="AD429" s="2">
        <f>(Table2[[#This Row],[Day High]]/Table2[[#This Row],[Close Price]])-1</f>
        <v>3.3346308550668224E-2</v>
      </c>
      <c r="AE429" s="2">
        <f>(Table2[[#This Row],[Close Price]]/Table2[[#This Row],[Current Week Low]])-1</f>
        <v>3.0967828238913864E-2</v>
      </c>
      <c r="AF429" s="2">
        <f>(Table2[[#This Row],[Current Week High]]/Table2[[#This Row],[Close Price]])-1</f>
        <v>5.5144673673284128E-3</v>
      </c>
      <c r="AG429" s="2">
        <f>(Table2[[#This Row],[Close Price]]/Table2[[#This Row],[Current Month Low]])-1</f>
        <v>0.13806851742468984</v>
      </c>
      <c r="AH429" s="2">
        <f>(Table2[[#This Row],[Current Month High]]/Table2[[#This Row],[Close Price]])-1</f>
        <v>1.2066952121448038E-2</v>
      </c>
      <c r="AI429">
        <v>1.2066952121448</v>
      </c>
      <c r="AJ429">
        <v>71.266666666666595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0.28000000000000003</v>
      </c>
      <c r="AM429" t="s">
        <v>10474</v>
      </c>
      <c r="AN429">
        <v>5.84</v>
      </c>
      <c r="AO429" t="s">
        <v>10474</v>
      </c>
      <c r="AP429">
        <v>5.3255203451845E-2</v>
      </c>
      <c r="AQ429">
        <f>(Table2[[#This Row],[Sharpe Ratio]]-AVERAGE(Table2[Sharpe Ratio]))/_xlfn.STDEV.P(Table2[Sharpe Ratio])</f>
        <v>-1.3785405549517129E-2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2.4726130935449242</v>
      </c>
      <c r="AS429">
        <f>_xlfn.RANK.AVG(Table2[[#This Row],[1Y Return vs Nifty Z-Score]],Table2[1Y Return vs Nifty Z-Score])</f>
        <v>510</v>
      </c>
      <c r="AT429">
        <f>_xlfn.RANK.AVG(Table2[[#This Row],[6M Return vs Nifty Z-Score]],Table2[6M Return vs Nifty Z-Score])</f>
        <v>398</v>
      </c>
      <c r="AU429">
        <f>_xlfn.RANK.AVG(Table2[[#This Row],[Sharpe Ratio Z-Score]],Table2[Sharpe Ratio Z-Score])</f>
        <v>343</v>
      </c>
      <c r="AV429">
        <f>(Table2[[#This Row],[Rank 1Y]]+Table2[[#This Row],[Rank 6M]]+Table2[[#This Row],[Rank Sharpe]])/3</f>
        <v>417</v>
      </c>
    </row>
    <row r="430" spans="1:48" x14ac:dyDescent="0.3">
      <c r="A430" t="s">
        <v>1296</v>
      </c>
      <c r="B430" t="s">
        <v>1297</v>
      </c>
      <c r="C430" t="s">
        <v>10442</v>
      </c>
      <c r="D430" t="s">
        <v>86</v>
      </c>
      <c r="E430">
        <v>8423.0364991999995</v>
      </c>
      <c r="F430">
        <v>766</v>
      </c>
      <c r="G430">
        <v>-31.314786094320301</v>
      </c>
      <c r="H430">
        <f>(Table2[[#This Row],[1Y Return vs Nifty]]-AVERAGE(Table2[1Y Return vs Nifty]))/_xlfn.STDEV.P(Table2[1Y Return vs Nifty])</f>
        <v>-0.90299986899943785</v>
      </c>
      <c r="I430">
        <v>-0.28608339824912299</v>
      </c>
      <c r="J430">
        <f>(Table2[[#This Row],[1M Return vs Nifty]]-AVERAGE(Table2[1M Return vs Nifty]))/_xlfn.STDEV.P(Table2[1M Return vs Nifty])</f>
        <v>-0.3944794216776919</v>
      </c>
      <c r="K430">
        <v>-2.0526086049610401</v>
      </c>
      <c r="L430">
        <f>(Table2[[#This Row],[6M Return vs Nifty]]-AVERAGE(Table2[6M Return vs Nifty]))/_xlfn.STDEV.P(Table2[6M Return vs Nifty])</f>
        <v>-0.36834365007096687</v>
      </c>
      <c r="M430">
        <v>3.27318777644544</v>
      </c>
      <c r="N430">
        <f>(Table2[[#This Row],[1W Return vs Nifty]]-AVERAGE(Table2[1W Return vs Nifty]))/_xlfn.STDEV.P(Table2[1W Return vs Nifty])</f>
        <v>0.20593355317310452</v>
      </c>
      <c r="O430">
        <v>757.76</v>
      </c>
      <c r="P430">
        <v>747.67962358653904</v>
      </c>
      <c r="Q430">
        <v>727.42120841162205</v>
      </c>
      <c r="R430">
        <v>53.045945365200801</v>
      </c>
      <c r="S430" s="2">
        <f>(Table2[[#This Row],[Close Price]]-Table2[[#This Row],[20D EMA]])/Table2[[#This Row],[20D EMA]]</f>
        <v>1.0874155405405418E-2</v>
      </c>
      <c r="T430" s="2">
        <f>(Table2[[#This Row],[Close Price]]-Table2[[#This Row],[50D EMA]])/Table2[[#This Row],[50D EMA]]</f>
        <v>2.4502976723613356E-2</v>
      </c>
      <c r="U430" s="2">
        <f>(Table2[[#This Row],[Close Price]]-Table2[[#This Row],[200D EMA]])/Table2[[#This Row],[200D EMA]]</f>
        <v>5.3035010723178656E-2</v>
      </c>
      <c r="V430">
        <v>0.80690443801448597</v>
      </c>
      <c r="W430">
        <v>770</v>
      </c>
      <c r="X430">
        <v>788.35</v>
      </c>
      <c r="Y430">
        <v>763.75</v>
      </c>
      <c r="Z430">
        <v>803.15</v>
      </c>
      <c r="AA430">
        <v>746.2</v>
      </c>
      <c r="AB430">
        <v>803.15</v>
      </c>
      <c r="AC430" s="2">
        <f>(Table2[[#This Row],[Close Price]]/Table2[[#This Row],[Day Low]])-1</f>
        <v>-5.1948051948051965E-3</v>
      </c>
      <c r="AD430" s="2">
        <f>(Table2[[#This Row],[Day High]]/Table2[[#This Row],[Close Price]])-1</f>
        <v>2.9177545691906115E-2</v>
      </c>
      <c r="AE430" s="2">
        <f>(Table2[[#This Row],[Close Price]]/Table2[[#This Row],[Current Week Low]])-1</f>
        <v>2.9459901800328314E-3</v>
      </c>
      <c r="AF430" s="2">
        <f>(Table2[[#This Row],[Current Week High]]/Table2[[#This Row],[Close Price]])-1</f>
        <v>4.8498694516971197E-2</v>
      </c>
      <c r="AG430" s="2">
        <f>(Table2[[#This Row],[Close Price]]/Table2[[#This Row],[Current Month Low]])-1</f>
        <v>2.6534441168587497E-2</v>
      </c>
      <c r="AH430" s="2">
        <f>(Table2[[#This Row],[Current Month High]]/Table2[[#This Row],[Close Price]])-1</f>
        <v>4.8498694516971197E-2</v>
      </c>
      <c r="AI430">
        <v>15.992167101827601</v>
      </c>
      <c r="AJ430">
        <v>24.350649350649299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-0.02</v>
      </c>
      <c r="AM430" t="s">
        <v>10475</v>
      </c>
      <c r="AN430">
        <v>1.98</v>
      </c>
      <c r="AO430" t="s">
        <v>10474</v>
      </c>
      <c r="AP430">
        <v>0.12934556753187801</v>
      </c>
      <c r="AQ430">
        <f>(Table2[[#This Row],[Sharpe Ratio]]-AVERAGE(Table2[Sharpe Ratio]))/_xlfn.STDEV.P(Table2[Sharpe Ratio])</f>
        <v>0.84407972983454982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-0.61580965774044216</v>
      </c>
      <c r="AS430">
        <f>_xlfn.RANK.AVG(Table2[[#This Row],[1Y Return vs Nifty Z-Score]],Table2[1Y Return vs Nifty Z-Score])</f>
        <v>663</v>
      </c>
      <c r="AT430">
        <f>_xlfn.RANK.AVG(Table2[[#This Row],[6M Return vs Nifty Z-Score]],Table2[6M Return vs Nifty Z-Score])</f>
        <v>442</v>
      </c>
      <c r="AU430">
        <f>_xlfn.RANK.AVG(Table2[[#This Row],[Sharpe Ratio Z-Score]],Table2[Sharpe Ratio Z-Score])</f>
        <v>148</v>
      </c>
      <c r="AV430">
        <f>(Table2[[#This Row],[Rank 1Y]]+Table2[[#This Row],[Rank 6M]]+Table2[[#This Row],[Rank Sharpe]])/3</f>
        <v>417.66666666666669</v>
      </c>
    </row>
    <row r="431" spans="1:48" x14ac:dyDescent="0.3">
      <c r="A431" t="s">
        <v>73</v>
      </c>
      <c r="B431" t="s">
        <v>74</v>
      </c>
      <c r="C431" t="s">
        <v>10439</v>
      </c>
      <c r="D431" t="s">
        <v>75</v>
      </c>
      <c r="E431">
        <v>354950.74903455999</v>
      </c>
      <c r="F431">
        <v>3113.6</v>
      </c>
      <c r="G431">
        <v>3.2549963688341799</v>
      </c>
      <c r="H431">
        <f>(Table2[[#This Row],[1Y Return vs Nifty]]-AVERAGE(Table2[1Y Return vs Nifty]))/_xlfn.STDEV.P(Table2[1Y Return vs Nifty])</f>
        <v>-0.5074200671061293</v>
      </c>
      <c r="I431">
        <v>-7.8738465779183304</v>
      </c>
      <c r="J431">
        <f>(Table2[[#This Row],[1M Return vs Nifty]]-AVERAGE(Table2[1M Return vs Nifty]))/_xlfn.STDEV.P(Table2[1M Return vs Nifty])</f>
        <v>-1.0356189425460385</v>
      </c>
      <c r="K431">
        <v>-8.0343318255716394</v>
      </c>
      <c r="L431">
        <f>(Table2[[#This Row],[6M Return vs Nifty]]-AVERAGE(Table2[6M Return vs Nifty]))/_xlfn.STDEV.P(Table2[6M Return vs Nifty])</f>
        <v>-0.53665878041786741</v>
      </c>
      <c r="M431">
        <v>-1.5260856235912299</v>
      </c>
      <c r="N431">
        <f>(Table2[[#This Row],[1W Return vs Nifty]]-AVERAGE(Table2[1W Return vs Nifty]))/_xlfn.STDEV.P(Table2[1W Return vs Nifty])</f>
        <v>-0.67394637525847056</v>
      </c>
      <c r="O431">
        <v>3179.68</v>
      </c>
      <c r="P431">
        <v>3166.46588497326</v>
      </c>
      <c r="Q431">
        <v>2964.5178583934999</v>
      </c>
      <c r="R431">
        <v>34.738949358432201</v>
      </c>
      <c r="S431" s="2">
        <f>(Table2[[#This Row],[Close Price]]-Table2[[#This Row],[20D EMA]])/Table2[[#This Row],[20D EMA]]</f>
        <v>-2.0781965480803077E-2</v>
      </c>
      <c r="T431" s="2">
        <f>(Table2[[#This Row],[Close Price]]-Table2[[#This Row],[50D EMA]])/Table2[[#This Row],[50D EMA]]</f>
        <v>-1.6695548568560228E-2</v>
      </c>
      <c r="U431" s="2">
        <f>(Table2[[#This Row],[Close Price]]-Table2[[#This Row],[200D EMA]])/Table2[[#This Row],[200D EMA]]</f>
        <v>5.0288832359164488E-2</v>
      </c>
      <c r="V431">
        <v>0.64731657334312898</v>
      </c>
      <c r="W431">
        <v>3101.7</v>
      </c>
      <c r="X431">
        <v>3158</v>
      </c>
      <c r="Y431">
        <v>3075</v>
      </c>
      <c r="Z431">
        <v>3158.2</v>
      </c>
      <c r="AA431">
        <v>3075</v>
      </c>
      <c r="AB431">
        <v>3207.8</v>
      </c>
      <c r="AC431" s="2">
        <f>(Table2[[#This Row],[Close Price]]/Table2[[#This Row],[Day Low]])-1</f>
        <v>3.836605732340459E-3</v>
      </c>
      <c r="AD431" s="2">
        <f>(Table2[[#This Row],[Day High]]/Table2[[#This Row],[Close Price]])-1</f>
        <v>1.4260020554984543E-2</v>
      </c>
      <c r="AE431" s="2">
        <f>(Table2[[#This Row],[Close Price]]/Table2[[#This Row],[Current Week Low]])-1</f>
        <v>1.2552845528455148E-2</v>
      </c>
      <c r="AF431" s="2">
        <f>(Table2[[#This Row],[Current Week High]]/Table2[[#This Row],[Close Price]])-1</f>
        <v>1.4324254881808773E-2</v>
      </c>
      <c r="AG431" s="2">
        <f>(Table2[[#This Row],[Close Price]]/Table2[[#This Row],[Current Month Low]])-1</f>
        <v>1.2552845528455148E-2</v>
      </c>
      <c r="AH431" s="2">
        <f>(Table2[[#This Row],[Current Month High]]/Table2[[#This Row],[Close Price]])-1</f>
        <v>3.0254367934224202E-2</v>
      </c>
      <c r="AI431">
        <v>20.243448098663901</v>
      </c>
      <c r="AJ431">
        <v>45.359477124183002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-7.0000000000000007E-2</v>
      </c>
      <c r="AM431" t="s">
        <v>10475</v>
      </c>
      <c r="AN431">
        <v>-4.47</v>
      </c>
      <c r="AO431" t="s">
        <v>10475</v>
      </c>
      <c r="AP431">
        <v>7.5951201790521006E-2</v>
      </c>
      <c r="AQ431">
        <f>(Table2[[#This Row],[Sharpe Ratio]]-AVERAGE(Table2[Sharpe Ratio]))/_xlfn.STDEV.P(Table2[Sharpe Ratio])</f>
        <v>0.24209595239754034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-2.5115482129309652</v>
      </c>
      <c r="AS431">
        <f>_xlfn.RANK.AVG(Table2[[#This Row],[1Y Return vs Nifty Z-Score]],Table2[1Y Return vs Nifty Z-Score])</f>
        <v>490</v>
      </c>
      <c r="AT431">
        <f>_xlfn.RANK.AVG(Table2[[#This Row],[6M Return vs Nifty Z-Score]],Table2[6M Return vs Nifty Z-Score])</f>
        <v>502</v>
      </c>
      <c r="AU431">
        <f>_xlfn.RANK.AVG(Table2[[#This Row],[Sharpe Ratio Z-Score]],Table2[Sharpe Ratio Z-Score])</f>
        <v>261</v>
      </c>
      <c r="AV431">
        <f>(Table2[[#This Row],[Rank 1Y]]+Table2[[#This Row],[Rank 6M]]+Table2[[#This Row],[Rank Sharpe]])/3</f>
        <v>417.66666666666669</v>
      </c>
    </row>
    <row r="432" spans="1:48" x14ac:dyDescent="0.3">
      <c r="A432" t="s">
        <v>664</v>
      </c>
      <c r="B432" t="s">
        <v>665</v>
      </c>
      <c r="C432" t="s">
        <v>10437</v>
      </c>
      <c r="D432" t="s">
        <v>65</v>
      </c>
      <c r="E432">
        <v>26970.597023369999</v>
      </c>
      <c r="F432">
        <v>1737.65</v>
      </c>
      <c r="G432">
        <v>22.418864922668899</v>
      </c>
      <c r="H432">
        <f>(Table2[[#This Row],[1Y Return vs Nifty]]-AVERAGE(Table2[1Y Return vs Nifty]))/_xlfn.STDEV.P(Table2[1Y Return vs Nifty])</f>
        <v>-0.28812914926147026</v>
      </c>
      <c r="I432">
        <v>-10.5439243560471</v>
      </c>
      <c r="J432">
        <f>(Table2[[#This Row],[1M Return vs Nifty]]-AVERAGE(Table2[1M Return vs Nifty]))/_xlfn.STDEV.P(Table2[1M Return vs Nifty])</f>
        <v>-1.2612312009699143</v>
      </c>
      <c r="K432">
        <v>-8.7453266966036196</v>
      </c>
      <c r="L432">
        <f>(Table2[[#This Row],[6M Return vs Nifty]]-AVERAGE(Table2[6M Return vs Nifty]))/_xlfn.STDEV.P(Table2[6M Return vs Nifty])</f>
        <v>-0.55666492078581131</v>
      </c>
      <c r="M432">
        <v>-4.3751167829212498</v>
      </c>
      <c r="N432">
        <f>(Table2[[#This Row],[1W Return vs Nifty]]-AVERAGE(Table2[1W Return vs Nifty]))/_xlfn.STDEV.P(Table2[1W Return vs Nifty])</f>
        <v>-1.1962765539374913</v>
      </c>
      <c r="O432">
        <v>1774.7</v>
      </c>
      <c r="P432">
        <v>1772.1870888461699</v>
      </c>
      <c r="Q432">
        <v>1618.0090863625001</v>
      </c>
      <c r="R432">
        <v>40.036877370551501</v>
      </c>
      <c r="S432" s="2">
        <f>(Table2[[#This Row],[Close Price]]-Table2[[#This Row],[20D EMA]])/Table2[[#This Row],[20D EMA]]</f>
        <v>-2.0876767904434525E-2</v>
      </c>
      <c r="T432" s="2">
        <f>(Table2[[#This Row],[Close Price]]-Table2[[#This Row],[50D EMA]])/Table2[[#This Row],[50D EMA]]</f>
        <v>-1.9488398862366224E-2</v>
      </c>
      <c r="U432" s="2">
        <f>(Table2[[#This Row],[Close Price]]-Table2[[#This Row],[200D EMA]])/Table2[[#This Row],[200D EMA]]</f>
        <v>7.3943289098869491E-2</v>
      </c>
      <c r="V432">
        <v>1.3872177295844399</v>
      </c>
      <c r="W432">
        <v>1718.55</v>
      </c>
      <c r="X432">
        <v>1749</v>
      </c>
      <c r="Y432">
        <v>1734</v>
      </c>
      <c r="Z432">
        <v>1765</v>
      </c>
      <c r="AA432">
        <v>1733.05</v>
      </c>
      <c r="AB432">
        <v>1906</v>
      </c>
      <c r="AC432" s="2">
        <f>(Table2[[#This Row],[Close Price]]/Table2[[#This Row],[Day Low]])-1</f>
        <v>1.1114020540571978E-2</v>
      </c>
      <c r="AD432" s="2">
        <f>(Table2[[#This Row],[Day High]]/Table2[[#This Row],[Close Price]])-1</f>
        <v>6.5318102034355174E-3</v>
      </c>
      <c r="AE432" s="2">
        <f>(Table2[[#This Row],[Close Price]]/Table2[[#This Row],[Current Week Low]])-1</f>
        <v>2.104959630911285E-3</v>
      </c>
      <c r="AF432" s="2">
        <f>(Table2[[#This Row],[Current Week High]]/Table2[[#This Row],[Close Price]])-1</f>
        <v>1.573964837567976E-2</v>
      </c>
      <c r="AG432" s="2">
        <f>(Table2[[#This Row],[Close Price]]/Table2[[#This Row],[Current Month Low]])-1</f>
        <v>2.6542800265427768E-3</v>
      </c>
      <c r="AH432" s="2">
        <f>(Table2[[#This Row],[Current Month High]]/Table2[[#This Row],[Close Price]])-1</f>
        <v>9.6883722268580996E-2</v>
      </c>
      <c r="AI432">
        <v>11.645037838459899</v>
      </c>
      <c r="AJ432">
        <v>52.008747949699298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-0.12</v>
      </c>
      <c r="AM432" t="s">
        <v>10475</v>
      </c>
      <c r="AN432">
        <v>-3.82</v>
      </c>
      <c r="AO432" t="s">
        <v>10475</v>
      </c>
      <c r="AP432">
        <v>4.6988699117112002E-2</v>
      </c>
      <c r="AQ432">
        <f>(Table2[[#This Row],[Sharpe Ratio]]-AVERAGE(Table2[Sharpe Ratio]))/_xlfn.STDEV.P(Table2[Sharpe Ratio])</f>
        <v>-8.4435817786291292E-2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-3.3867376427409788</v>
      </c>
      <c r="AS432">
        <f>_xlfn.RANK.AVG(Table2[[#This Row],[1Y Return vs Nifty Z-Score]],Table2[1Y Return vs Nifty Z-Score])</f>
        <v>383</v>
      </c>
      <c r="AT432">
        <f>_xlfn.RANK.AVG(Table2[[#This Row],[6M Return vs Nifty Z-Score]],Table2[6M Return vs Nifty Z-Score])</f>
        <v>511</v>
      </c>
      <c r="AU432">
        <f>_xlfn.RANK.AVG(Table2[[#This Row],[Sharpe Ratio Z-Score]],Table2[Sharpe Ratio Z-Score])</f>
        <v>360</v>
      </c>
      <c r="AV432">
        <f>(Table2[[#This Row],[Rank 1Y]]+Table2[[#This Row],[Rank 6M]]+Table2[[#This Row],[Rank Sharpe]])/3</f>
        <v>418</v>
      </c>
    </row>
    <row r="433" spans="1:48" x14ac:dyDescent="0.3">
      <c r="A433" t="s">
        <v>52</v>
      </c>
      <c r="B433" t="s">
        <v>53</v>
      </c>
      <c r="C433" t="s">
        <v>10431</v>
      </c>
      <c r="D433" t="s">
        <v>24</v>
      </c>
      <c r="E433">
        <v>398012.714144825</v>
      </c>
      <c r="F433">
        <v>1287.8499999999999</v>
      </c>
      <c r="G433">
        <v>7.8465173084643203</v>
      </c>
      <c r="H433">
        <f>(Table2[[#This Row],[1Y Return vs Nifty]]-AVERAGE(Table2[1Y Return vs Nifty]))/_xlfn.STDEV.P(Table2[1Y Return vs Nifty])</f>
        <v>-0.45487958769687203</v>
      </c>
      <c r="I433">
        <v>2.9684347368984101</v>
      </c>
      <c r="J433">
        <f>(Table2[[#This Row],[1M Return vs Nifty]]-AVERAGE(Table2[1M Return vs Nifty]))/_xlfn.STDEV.P(Table2[1M Return vs Nifty])</f>
        <v>-0.11948399174430796</v>
      </c>
      <c r="K433">
        <v>1.68235112657909</v>
      </c>
      <c r="L433">
        <f>(Table2[[#This Row],[6M Return vs Nifty]]-AVERAGE(Table2[6M Return vs Nifty]))/_xlfn.STDEV.P(Table2[6M Return vs Nifty])</f>
        <v>-0.26324847751458264</v>
      </c>
      <c r="M433">
        <v>0.82498587454482497</v>
      </c>
      <c r="N433">
        <f>(Table2[[#This Row],[1W Return vs Nifty]]-AVERAGE(Table2[1W Return vs Nifty]))/_xlfn.STDEV.P(Table2[1W Return vs Nifty])</f>
        <v>-0.24291016433919643</v>
      </c>
      <c r="O433">
        <v>1245.98</v>
      </c>
      <c r="P433">
        <v>1194.8358570093401</v>
      </c>
      <c r="Q433">
        <v>1095.1390876249</v>
      </c>
      <c r="R433">
        <v>68.910360608300394</v>
      </c>
      <c r="S433" s="2">
        <f>(Table2[[#This Row],[Close Price]]-Table2[[#This Row],[20D EMA]])/Table2[[#This Row],[20D EMA]]</f>
        <v>3.3604070691343274E-2</v>
      </c>
      <c r="T433" s="2">
        <f>(Table2[[#This Row],[Close Price]]-Table2[[#This Row],[50D EMA]])/Table2[[#This Row],[50D EMA]]</f>
        <v>7.7846795813002398E-2</v>
      </c>
      <c r="U433" s="2">
        <f>(Table2[[#This Row],[Close Price]]-Table2[[#This Row],[200D EMA]])/Table2[[#This Row],[200D EMA]]</f>
        <v>0.17596934905596764</v>
      </c>
      <c r="V433">
        <v>0.94588031344081203</v>
      </c>
      <c r="W433">
        <v>1279.2</v>
      </c>
      <c r="X433">
        <v>1295</v>
      </c>
      <c r="Y433">
        <v>1279.5999999999999</v>
      </c>
      <c r="Z433">
        <v>1297.4000000000001</v>
      </c>
      <c r="AA433">
        <v>1238.25</v>
      </c>
      <c r="AB433">
        <v>1297.4000000000001</v>
      </c>
      <c r="AC433" s="2">
        <f>(Table2[[#This Row],[Close Price]]/Table2[[#This Row],[Day Low]])-1</f>
        <v>6.7620387742337584E-3</v>
      </c>
      <c r="AD433" s="2">
        <f>(Table2[[#This Row],[Day High]]/Table2[[#This Row],[Close Price]])-1</f>
        <v>5.5518888069263639E-3</v>
      </c>
      <c r="AE433" s="2">
        <f>(Table2[[#This Row],[Close Price]]/Table2[[#This Row],[Current Week Low]])-1</f>
        <v>6.4473272897780376E-3</v>
      </c>
      <c r="AF433" s="2">
        <f>(Table2[[#This Row],[Current Week High]]/Table2[[#This Row],[Close Price]])-1</f>
        <v>7.4154598749855971E-3</v>
      </c>
      <c r="AG433" s="2">
        <f>(Table2[[#This Row],[Close Price]]/Table2[[#This Row],[Current Month Low]])-1</f>
        <v>4.0056531395114003E-2</v>
      </c>
      <c r="AH433" s="2">
        <f>(Table2[[#This Row],[Current Month High]]/Table2[[#This Row],[Close Price]])-1</f>
        <v>7.4154598749855971E-3</v>
      </c>
      <c r="AI433">
        <v>1.7199207982296201</v>
      </c>
      <c r="AJ433">
        <v>38.904168688993103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0.13</v>
      </c>
      <c r="AM433" t="s">
        <v>10474</v>
      </c>
      <c r="AN433">
        <v>3.9</v>
      </c>
      <c r="AO433" t="s">
        <v>10474</v>
      </c>
      <c r="AP433">
        <v>3.8383095319285999E-2</v>
      </c>
      <c r="AQ433">
        <f>(Table2[[#This Row],[Sharpe Ratio]]-AVERAGE(Table2[Sharpe Ratio]))/_xlfn.STDEV.P(Table2[Sharpe Ratio])</f>
        <v>-0.18145792507071265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-1.2619801463656717</v>
      </c>
      <c r="AS433">
        <f>_xlfn.RANK.AVG(Table2[[#This Row],[1Y Return vs Nifty Z-Score]],Table2[1Y Return vs Nifty Z-Score])</f>
        <v>463</v>
      </c>
      <c r="AT433">
        <f>_xlfn.RANK.AVG(Table2[[#This Row],[6M Return vs Nifty Z-Score]],Table2[6M Return vs Nifty Z-Score])</f>
        <v>404</v>
      </c>
      <c r="AU433">
        <f>_xlfn.RANK.AVG(Table2[[#This Row],[Sharpe Ratio Z-Score]],Table2[Sharpe Ratio Z-Score])</f>
        <v>388</v>
      </c>
      <c r="AV433">
        <f>(Table2[[#This Row],[Rank 1Y]]+Table2[[#This Row],[Rank 6M]]+Table2[[#This Row],[Rank Sharpe]])/3</f>
        <v>418.33333333333331</v>
      </c>
    </row>
    <row r="434" spans="1:48" x14ac:dyDescent="0.3">
      <c r="A434" t="s">
        <v>647</v>
      </c>
      <c r="B434" t="s">
        <v>648</v>
      </c>
      <c r="C434" t="s">
        <v>10437</v>
      </c>
      <c r="D434" t="s">
        <v>65</v>
      </c>
      <c r="E434">
        <v>28581.815957639999</v>
      </c>
      <c r="F434">
        <v>2288.6</v>
      </c>
      <c r="G434">
        <v>37.082315879491397</v>
      </c>
      <c r="H434">
        <f>(Table2[[#This Row],[1Y Return vs Nifty]]-AVERAGE(Table2[1Y Return vs Nifty]))/_xlfn.STDEV.P(Table2[1Y Return vs Nifty])</f>
        <v>-0.12033622112388342</v>
      </c>
      <c r="I434">
        <v>-11.9172092781742</v>
      </c>
      <c r="J434">
        <f>(Table2[[#This Row],[1M Return vs Nifty]]-AVERAGE(Table2[1M Return vs Nifty]))/_xlfn.STDEV.P(Table2[1M Return vs Nifty])</f>
        <v>-1.3772689865649408</v>
      </c>
      <c r="K434">
        <v>-7.8036826369482597</v>
      </c>
      <c r="L434">
        <f>(Table2[[#This Row],[6M Return vs Nifty]]-AVERAGE(Table2[6M Return vs Nifty]))/_xlfn.STDEV.P(Table2[6M Return vs Nifty])</f>
        <v>-0.53016871947459487</v>
      </c>
      <c r="M434">
        <v>-1.66707938751425</v>
      </c>
      <c r="N434">
        <f>(Table2[[#This Row],[1W Return vs Nifty]]-AVERAGE(Table2[1W Return vs Nifty]))/_xlfn.STDEV.P(Table2[1W Return vs Nifty])</f>
        <v>-0.69979561796027978</v>
      </c>
      <c r="O434">
        <v>2303.96</v>
      </c>
      <c r="P434">
        <v>2305.7065480439801</v>
      </c>
      <c r="Q434">
        <v>2091.4179233335199</v>
      </c>
      <c r="R434">
        <v>49.401080038484601</v>
      </c>
      <c r="S434" s="2">
        <f>(Table2[[#This Row],[Close Price]]-Table2[[#This Row],[20D EMA]])/Table2[[#This Row],[20D EMA]]</f>
        <v>-6.6667824094168854E-3</v>
      </c>
      <c r="T434" s="2">
        <f>(Table2[[#This Row],[Close Price]]-Table2[[#This Row],[50D EMA]])/Table2[[#This Row],[50D EMA]]</f>
        <v>-7.4192216951859411E-3</v>
      </c>
      <c r="U434" s="2">
        <f>(Table2[[#This Row],[Close Price]]-Table2[[#This Row],[200D EMA]])/Table2[[#This Row],[200D EMA]]</f>
        <v>9.4281527602188039E-2</v>
      </c>
      <c r="V434">
        <v>0.86695586106030598</v>
      </c>
      <c r="W434">
        <v>2225</v>
      </c>
      <c r="X434">
        <v>2304.9</v>
      </c>
      <c r="Y434">
        <v>2233.1999999999998</v>
      </c>
      <c r="Z434">
        <v>2298.25</v>
      </c>
      <c r="AA434">
        <v>2160.15</v>
      </c>
      <c r="AB434">
        <v>2306.85</v>
      </c>
      <c r="AC434" s="2">
        <f>(Table2[[#This Row],[Close Price]]/Table2[[#This Row],[Day Low]])-1</f>
        <v>2.8584269662921269E-2</v>
      </c>
      <c r="AD434" s="2">
        <f>(Table2[[#This Row],[Day High]]/Table2[[#This Row],[Close Price]])-1</f>
        <v>7.1222581490868464E-3</v>
      </c>
      <c r="AE434" s="2">
        <f>(Table2[[#This Row],[Close Price]]/Table2[[#This Row],[Current Week Low]])-1</f>
        <v>2.4807451191115826E-2</v>
      </c>
      <c r="AF434" s="2">
        <f>(Table2[[#This Row],[Current Week High]]/Table2[[#This Row],[Close Price]])-1</f>
        <v>4.2165516036005712E-3</v>
      </c>
      <c r="AG434" s="2">
        <f>(Table2[[#This Row],[Close Price]]/Table2[[#This Row],[Current Month Low]])-1</f>
        <v>5.9463463185426946E-2</v>
      </c>
      <c r="AH434" s="2">
        <f>(Table2[[#This Row],[Current Month High]]/Table2[[#This Row],[Close Price]])-1</f>
        <v>7.9743074368610056E-3</v>
      </c>
      <c r="AI434">
        <v>10.9848815869964</v>
      </c>
      <c r="AJ434">
        <v>65.051204384826093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</v>
      </c>
      <c r="AM434" t="s">
        <v>10476</v>
      </c>
      <c r="AN434">
        <v>-2.23</v>
      </c>
      <c r="AO434" t="s">
        <v>10475</v>
      </c>
      <c r="AP434">
        <v>2.0941570983555001E-2</v>
      </c>
      <c r="AQ434">
        <f>(Table2[[#This Row],[Sharpe Ratio]]-AVERAGE(Table2[Sharpe Ratio]))/_xlfn.STDEV.P(Table2[Sharpe Ratio])</f>
        <v>-0.37809879828086856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318</v>
      </c>
      <c r="AT434">
        <f>_xlfn.RANK.AVG(Table2[[#This Row],[6M Return vs Nifty Z-Score]],Table2[6M Return vs Nifty Z-Score])</f>
        <v>500</v>
      </c>
      <c r="AU434">
        <f>_xlfn.RANK.AVG(Table2[[#This Row],[Sharpe Ratio Z-Score]],Table2[Sharpe Ratio Z-Score])</f>
        <v>441</v>
      </c>
      <c r="AV434">
        <f>(Table2[[#This Row],[Rank 1Y]]+Table2[[#This Row],[Rank 6M]]+Table2[[#This Row],[Rank Sharpe]])/3</f>
        <v>419.66666666666669</v>
      </c>
    </row>
    <row r="435" spans="1:48" x14ac:dyDescent="0.3">
      <c r="A435" t="s">
        <v>1209</v>
      </c>
      <c r="B435" t="s">
        <v>1210</v>
      </c>
      <c r="C435" t="s">
        <v>10431</v>
      </c>
      <c r="D435" t="s">
        <v>494</v>
      </c>
      <c r="E435">
        <v>9328.9492167749995</v>
      </c>
      <c r="F435">
        <v>1049.25</v>
      </c>
      <c r="G435">
        <v>7.2955516371891704</v>
      </c>
      <c r="H435">
        <f>(Table2[[#This Row],[1Y Return vs Nifty]]-AVERAGE(Table2[1Y Return vs Nifty]))/_xlfn.STDEV.P(Table2[1Y Return vs Nifty])</f>
        <v>-0.46118425251000289</v>
      </c>
      <c r="I435">
        <v>17.562863668969499</v>
      </c>
      <c r="J435">
        <f>(Table2[[#This Row],[1M Return vs Nifty]]-AVERAGE(Table2[1M Return vs Nifty]))/_xlfn.STDEV.P(Table2[1M Return vs Nifty])</f>
        <v>1.1136943443859872</v>
      </c>
      <c r="K435">
        <v>-1.02387756520446</v>
      </c>
      <c r="L435">
        <f>(Table2[[#This Row],[6M Return vs Nifty]]-AVERAGE(Table2[6M Return vs Nifty]))/_xlfn.STDEV.P(Table2[6M Return vs Nifty])</f>
        <v>-0.33939697489684262</v>
      </c>
      <c r="M435">
        <v>-0.31418262041801698</v>
      </c>
      <c r="N435">
        <f>(Table2[[#This Row],[1W Return vs Nifty]]-AVERAGE(Table2[1W Return vs Nifty]))/_xlfn.STDEV.P(Table2[1W Return vs Nifty])</f>
        <v>-0.45176084032105485</v>
      </c>
      <c r="O435">
        <v>1024.8399999999999</v>
      </c>
      <c r="P435">
        <v>959.88529824404702</v>
      </c>
      <c r="Q435">
        <v>905.99695664141097</v>
      </c>
      <c r="R435">
        <v>50.7782175876537</v>
      </c>
      <c r="S435" s="2">
        <f>(Table2[[#This Row],[Close Price]]-Table2[[#This Row],[20D EMA]])/Table2[[#This Row],[20D EMA]]</f>
        <v>2.3818352133015967E-2</v>
      </c>
      <c r="T435" s="2">
        <f>(Table2[[#This Row],[Close Price]]-Table2[[#This Row],[50D EMA]])/Table2[[#This Row],[50D EMA]]</f>
        <v>9.3099354599378764E-2</v>
      </c>
      <c r="U435" s="2">
        <f>(Table2[[#This Row],[Close Price]]-Table2[[#This Row],[200D EMA]])/Table2[[#This Row],[200D EMA]]</f>
        <v>0.1581164730283833</v>
      </c>
      <c r="V435">
        <v>0.80646296303855802</v>
      </c>
      <c r="W435">
        <v>1035.05</v>
      </c>
      <c r="X435">
        <v>1086.7</v>
      </c>
      <c r="Y435">
        <v>1040.0999999999999</v>
      </c>
      <c r="Z435">
        <v>1086.95</v>
      </c>
      <c r="AA435">
        <v>1029.55</v>
      </c>
      <c r="AB435">
        <v>1195</v>
      </c>
      <c r="AC435" s="2">
        <f>(Table2[[#This Row],[Close Price]]/Table2[[#This Row],[Day Low]])-1</f>
        <v>1.371914400270513E-2</v>
      </c>
      <c r="AD435" s="2">
        <f>(Table2[[#This Row],[Day High]]/Table2[[#This Row],[Close Price]])-1</f>
        <v>3.5692161067429229E-2</v>
      </c>
      <c r="AE435" s="2">
        <f>(Table2[[#This Row],[Close Price]]/Table2[[#This Row],[Current Week Low]])-1</f>
        <v>8.7972310354773597E-3</v>
      </c>
      <c r="AF435" s="2">
        <f>(Table2[[#This Row],[Current Week High]]/Table2[[#This Row],[Close Price]])-1</f>
        <v>3.5930426495115686E-2</v>
      </c>
      <c r="AG435" s="2">
        <f>(Table2[[#This Row],[Close Price]]/Table2[[#This Row],[Current Month Low]])-1</f>
        <v>1.9134573357292073E-2</v>
      </c>
      <c r="AH435" s="2">
        <f>(Table2[[#This Row],[Current Month High]]/Table2[[#This Row],[Close Price]])-1</f>
        <v>0.13890874434119604</v>
      </c>
      <c r="AI435">
        <v>13.890874434119601</v>
      </c>
      <c r="AJ435">
        <v>35.369629725196702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0.05</v>
      </c>
      <c r="AM435" t="s">
        <v>10474</v>
      </c>
      <c r="AN435">
        <v>0.65</v>
      </c>
      <c r="AO435" t="s">
        <v>10474</v>
      </c>
      <c r="AP435">
        <v>4.6626831675209E-2</v>
      </c>
      <c r="AQ435">
        <f>(Table2[[#This Row],[Sharpe Ratio]]-AVERAGE(Table2[Sharpe Ratio]))/_xlfn.STDEV.P(Table2[Sharpe Ratio])</f>
        <v>-8.8515617716183673E-2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-0.22716334105809682</v>
      </c>
      <c r="AS435">
        <f>_xlfn.RANK.AVG(Table2[[#This Row],[1Y Return vs Nifty Z-Score]],Table2[1Y Return vs Nifty Z-Score])</f>
        <v>465</v>
      </c>
      <c r="AT435">
        <f>_xlfn.RANK.AVG(Table2[[#This Row],[6M Return vs Nifty Z-Score]],Table2[6M Return vs Nifty Z-Score])</f>
        <v>436</v>
      </c>
      <c r="AU435">
        <f>_xlfn.RANK.AVG(Table2[[#This Row],[Sharpe Ratio Z-Score]],Table2[Sharpe Ratio Z-Score])</f>
        <v>361</v>
      </c>
      <c r="AV435">
        <f>(Table2[[#This Row],[Rank 1Y]]+Table2[[#This Row],[Rank 6M]]+Table2[[#This Row],[Rank Sharpe]])/3</f>
        <v>420.66666666666669</v>
      </c>
    </row>
    <row r="436" spans="1:48" x14ac:dyDescent="0.3">
      <c r="A436" t="s">
        <v>54</v>
      </c>
      <c r="B436" t="s">
        <v>55</v>
      </c>
      <c r="C436" t="s">
        <v>10435</v>
      </c>
      <c r="D436" t="s">
        <v>56</v>
      </c>
      <c r="E436">
        <v>378025.07887463999</v>
      </c>
      <c r="F436">
        <v>12023.6</v>
      </c>
      <c r="G436">
        <v>-2.14794746885778</v>
      </c>
      <c r="H436">
        <f>(Table2[[#This Row],[1Y Return vs Nifty]]-AVERAGE(Table2[1Y Return vs Nifty]))/_xlfn.STDEV.P(Table2[1Y Return vs Nifty])</f>
        <v>-0.56924560665740798</v>
      </c>
      <c r="I436">
        <v>-10.457232509372201</v>
      </c>
      <c r="J436">
        <f>(Table2[[#This Row],[1M Return vs Nifty]]-AVERAGE(Table2[1M Return vs Nifty]))/_xlfn.STDEV.P(Table2[1M Return vs Nifty])</f>
        <v>-1.2539060423264206</v>
      </c>
      <c r="K436">
        <v>7.7810031540065001</v>
      </c>
      <c r="L436">
        <f>(Table2[[#This Row],[6M Return vs Nifty]]-AVERAGE(Table2[6M Return vs Nifty]))/_xlfn.STDEV.P(Table2[6M Return vs Nifty])</f>
        <v>-9.1643176988482414E-2</v>
      </c>
      <c r="M436">
        <v>-0.45535908801330399</v>
      </c>
      <c r="N436">
        <f>(Table2[[#This Row],[1W Return vs Nifty]]-AVERAGE(Table2[1W Return vs Nifty]))/_xlfn.STDEV.P(Table2[1W Return vs Nifty])</f>
        <v>-0.47764357919628009</v>
      </c>
      <c r="O436">
        <v>12252.24</v>
      </c>
      <c r="P436">
        <v>12342.9616776004</v>
      </c>
      <c r="Q436">
        <v>11434.4504979987</v>
      </c>
      <c r="R436">
        <v>33.767544004027599</v>
      </c>
      <c r="S436" s="2">
        <f>(Table2[[#This Row],[Close Price]]-Table2[[#This Row],[20D EMA]])/Table2[[#This Row],[20D EMA]]</f>
        <v>-1.8661077484606849E-2</v>
      </c>
      <c r="T436" s="2">
        <f>(Table2[[#This Row],[Close Price]]-Table2[[#This Row],[50D EMA]])/Table2[[#This Row],[50D EMA]]</f>
        <v>-2.5873990857475247E-2</v>
      </c>
      <c r="U436" s="2">
        <f>(Table2[[#This Row],[Close Price]]-Table2[[#This Row],[200D EMA]])/Table2[[#This Row],[200D EMA]]</f>
        <v>5.1524076483117048E-2</v>
      </c>
      <c r="V436">
        <v>1.2145921191489699</v>
      </c>
      <c r="W436">
        <v>12264.05</v>
      </c>
      <c r="X436">
        <v>12780</v>
      </c>
      <c r="Y436">
        <v>11966</v>
      </c>
      <c r="Z436">
        <v>12112</v>
      </c>
      <c r="AA436">
        <v>11960</v>
      </c>
      <c r="AB436">
        <v>12260</v>
      </c>
      <c r="AC436" s="2">
        <f>(Table2[[#This Row],[Close Price]]/Table2[[#This Row],[Day Low]])-1</f>
        <v>-1.9606084450079608E-2</v>
      </c>
      <c r="AD436" s="2">
        <f>(Table2[[#This Row],[Day High]]/Table2[[#This Row],[Close Price]])-1</f>
        <v>6.2909611098173501E-2</v>
      </c>
      <c r="AE436" s="2">
        <f>(Table2[[#This Row],[Close Price]]/Table2[[#This Row],[Current Week Low]])-1</f>
        <v>4.8136386428212496E-3</v>
      </c>
      <c r="AF436" s="2">
        <f>(Table2[[#This Row],[Current Week High]]/Table2[[#This Row],[Close Price]])-1</f>
        <v>7.352207325592941E-3</v>
      </c>
      <c r="AG436" s="2">
        <f>(Table2[[#This Row],[Close Price]]/Table2[[#This Row],[Current Month Low]])-1</f>
        <v>5.3177257525083288E-3</v>
      </c>
      <c r="AH436" s="2">
        <f>(Table2[[#This Row],[Current Month High]]/Table2[[#This Row],[Close Price]])-1</f>
        <v>1.966133271233228E-2</v>
      </c>
      <c r="AI436">
        <v>8.7357363851092895</v>
      </c>
      <c r="AJ436">
        <v>29.926573483247999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-0.17</v>
      </c>
      <c r="AM436" t="s">
        <v>10475</v>
      </c>
      <c r="AN436">
        <v>-1.04</v>
      </c>
      <c r="AO436" t="s">
        <v>10475</v>
      </c>
      <c r="AP436">
        <v>3.1915261231529997E-2</v>
      </c>
      <c r="AQ436">
        <f>(Table2[[#This Row],[Sharpe Ratio]]-AVERAGE(Table2[Sharpe Ratio]))/_xlfn.STDEV.P(Table2[Sharpe Ratio])</f>
        <v>-0.25437818813448848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524</v>
      </c>
      <c r="AT436">
        <f>_xlfn.RANK.AVG(Table2[[#This Row],[6M Return vs Nifty Z-Score]],Table2[6M Return vs Nifty Z-Score])</f>
        <v>334</v>
      </c>
      <c r="AU436">
        <f>_xlfn.RANK.AVG(Table2[[#This Row],[Sharpe Ratio Z-Score]],Table2[Sharpe Ratio Z-Score])</f>
        <v>406</v>
      </c>
      <c r="AV436">
        <f>(Table2[[#This Row],[Rank 1Y]]+Table2[[#This Row],[Rank 6M]]+Table2[[#This Row],[Rank Sharpe]])/3</f>
        <v>421.33333333333331</v>
      </c>
    </row>
    <row r="437" spans="1:48" x14ac:dyDescent="0.3">
      <c r="A437" t="s">
        <v>180</v>
      </c>
      <c r="B437" t="s">
        <v>181</v>
      </c>
      <c r="C437" t="s">
        <v>10433</v>
      </c>
      <c r="D437" t="s">
        <v>182</v>
      </c>
      <c r="E437">
        <v>145854.1789154</v>
      </c>
      <c r="F437">
        <v>1426</v>
      </c>
      <c r="G437">
        <v>9.2300565588789691</v>
      </c>
      <c r="H437">
        <f>(Table2[[#This Row],[1Y Return vs Nifty]]-AVERAGE(Table2[1Y Return vs Nifty]))/_xlfn.STDEV.P(Table2[1Y Return vs Nifty])</f>
        <v>-0.4390478368556866</v>
      </c>
      <c r="I437">
        <v>-9.4097640096986996</v>
      </c>
      <c r="J437">
        <f>(Table2[[#This Row],[1M Return vs Nifty]]-AVERAGE(Table2[1M Return vs Nifty]))/_xlfn.STDEV.P(Table2[1M Return vs Nifty])</f>
        <v>-1.1653986079082272</v>
      </c>
      <c r="K437">
        <v>8.2211127633048804</v>
      </c>
      <c r="L437">
        <f>(Table2[[#This Row],[6M Return vs Nifty]]-AVERAGE(Table2[6M Return vs Nifty]))/_xlfn.STDEV.P(Table2[6M Return vs Nifty])</f>
        <v>-7.9259269621999681E-2</v>
      </c>
      <c r="M437">
        <v>-1.29306528940955</v>
      </c>
      <c r="N437">
        <f>(Table2[[#This Row],[1W Return vs Nifty]]-AVERAGE(Table2[1W Return vs Nifty]))/_xlfn.STDEV.P(Table2[1W Return vs Nifty])</f>
        <v>-0.6312253427452339</v>
      </c>
      <c r="O437">
        <v>1378.01</v>
      </c>
      <c r="P437">
        <v>1340.6623559698701</v>
      </c>
      <c r="Q437">
        <v>1204.2592092392599</v>
      </c>
      <c r="R437">
        <v>65.261354334725894</v>
      </c>
      <c r="S437" s="2">
        <f>(Table2[[#This Row],[Close Price]]-Table2[[#This Row],[20D EMA]])/Table2[[#This Row],[20D EMA]]</f>
        <v>3.4825581817258228E-2</v>
      </c>
      <c r="T437" s="2">
        <f>(Table2[[#This Row],[Close Price]]-Table2[[#This Row],[50D EMA]])/Table2[[#This Row],[50D EMA]]</f>
        <v>6.3653345415516233E-2</v>
      </c>
      <c r="U437" s="2">
        <f>(Table2[[#This Row],[Close Price]]-Table2[[#This Row],[200D EMA]])/Table2[[#This Row],[200D EMA]]</f>
        <v>0.18413045053715263</v>
      </c>
      <c r="V437">
        <v>1.15326233145037</v>
      </c>
      <c r="W437">
        <v>1388</v>
      </c>
      <c r="X437">
        <v>1441</v>
      </c>
      <c r="Y437">
        <v>1372.3</v>
      </c>
      <c r="Z437">
        <v>1439.7</v>
      </c>
      <c r="AA437">
        <v>1359.2</v>
      </c>
      <c r="AB437">
        <v>1439.7</v>
      </c>
      <c r="AC437" s="2">
        <f>(Table2[[#This Row],[Close Price]]/Table2[[#This Row],[Day Low]])-1</f>
        <v>2.7377521613832778E-2</v>
      </c>
      <c r="AD437" s="2">
        <f>(Table2[[#This Row],[Day High]]/Table2[[#This Row],[Close Price]])-1</f>
        <v>1.051893408134652E-2</v>
      </c>
      <c r="AE437" s="2">
        <f>(Table2[[#This Row],[Close Price]]/Table2[[#This Row],[Current Week Low]])-1</f>
        <v>3.913138526561255E-2</v>
      </c>
      <c r="AF437" s="2">
        <f>(Table2[[#This Row],[Current Week High]]/Table2[[#This Row],[Close Price]])-1</f>
        <v>9.6072931276298679E-3</v>
      </c>
      <c r="AG437" s="2">
        <f>(Table2[[#This Row],[Close Price]]/Table2[[#This Row],[Current Month Low]])-1</f>
        <v>4.9146556798116414E-2</v>
      </c>
      <c r="AH437" s="2">
        <f>(Table2[[#This Row],[Current Month High]]/Table2[[#This Row],[Close Price]])-1</f>
        <v>9.6072931276298679E-3</v>
      </c>
      <c r="AI437">
        <v>2.8821879382889102</v>
      </c>
      <c r="AJ437">
        <v>48.5726192956866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0.11</v>
      </c>
      <c r="AM437" t="s">
        <v>10474</v>
      </c>
      <c r="AN437">
        <v>4.7699999999999996</v>
      </c>
      <c r="AO437" t="s">
        <v>10474</v>
      </c>
      <c r="AP437">
        <v>6.3526057380279997E-3</v>
      </c>
      <c r="AQ437">
        <f>(Table2[[#This Row],[Sharpe Ratio]]-AVERAGE(Table2[Sharpe Ratio]))/_xlfn.STDEV.P(Table2[Sharpe Ratio])</f>
        <v>-0.54257908164899149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-2.8575101387801389</v>
      </c>
      <c r="AS437">
        <f>_xlfn.RANK.AVG(Table2[[#This Row],[1Y Return vs Nifty Z-Score]],Table2[1Y Return vs Nifty Z-Score])</f>
        <v>456</v>
      </c>
      <c r="AT437">
        <f>_xlfn.RANK.AVG(Table2[[#This Row],[6M Return vs Nifty Z-Score]],Table2[6M Return vs Nifty Z-Score])</f>
        <v>332</v>
      </c>
      <c r="AU437">
        <f>_xlfn.RANK.AVG(Table2[[#This Row],[Sharpe Ratio Z-Score]],Table2[Sharpe Ratio Z-Score])</f>
        <v>481</v>
      </c>
      <c r="AV437">
        <f>(Table2[[#This Row],[Rank 1Y]]+Table2[[#This Row],[Rank 6M]]+Table2[[#This Row],[Rank Sharpe]])/3</f>
        <v>423</v>
      </c>
    </row>
    <row r="438" spans="1:48" x14ac:dyDescent="0.3">
      <c r="A438" t="s">
        <v>773</v>
      </c>
      <c r="B438" t="s">
        <v>774</v>
      </c>
      <c r="C438" t="s">
        <v>10437</v>
      </c>
      <c r="D438" t="s">
        <v>65</v>
      </c>
      <c r="E438">
        <v>20343.213022248001</v>
      </c>
      <c r="F438">
        <v>154.02000000000001</v>
      </c>
      <c r="G438">
        <v>46.750785714560898</v>
      </c>
      <c r="H438">
        <f>(Table2[[#This Row],[1Y Return vs Nifty]]-AVERAGE(Table2[1Y Return vs Nifty]))/_xlfn.STDEV.P(Table2[1Y Return vs Nifty])</f>
        <v>-9.7005413638313609E-3</v>
      </c>
      <c r="I438">
        <v>0.27085063923507702</v>
      </c>
      <c r="J438">
        <f>(Table2[[#This Row],[1M Return vs Nifty]]-AVERAGE(Table2[1M Return vs Nifty]))/_xlfn.STDEV.P(Table2[1M Return vs Nifty])</f>
        <v>-0.34742043822066465</v>
      </c>
      <c r="K438">
        <v>-5.2043676112264698</v>
      </c>
      <c r="L438">
        <f>(Table2[[#This Row],[6M Return vs Nifty]]-AVERAGE(Table2[6M Return vs Nifty]))/_xlfn.STDEV.P(Table2[6M Return vs Nifty])</f>
        <v>-0.45702858389300227</v>
      </c>
      <c r="M438">
        <v>-0.73507700171576096</v>
      </c>
      <c r="N438">
        <f>(Table2[[#This Row],[1W Return vs Nifty]]-AVERAGE(Table2[1W Return vs Nifty]))/_xlfn.STDEV.P(Table2[1W Return vs Nifty])</f>
        <v>-0.52892596246031065</v>
      </c>
      <c r="O438">
        <v>155.9</v>
      </c>
      <c r="P438">
        <v>151.184414383953</v>
      </c>
      <c r="Q438">
        <v>134.297868327061</v>
      </c>
      <c r="R438">
        <v>39.0949090518058</v>
      </c>
      <c r="S438" s="2">
        <f>(Table2[[#This Row],[Close Price]]-Table2[[#This Row],[20D EMA]])/Table2[[#This Row],[20D EMA]]</f>
        <v>-1.2059012187299521E-2</v>
      </c>
      <c r="T438" s="2">
        <f>(Table2[[#This Row],[Close Price]]-Table2[[#This Row],[50D EMA]])/Table2[[#This Row],[50D EMA]]</f>
        <v>1.8755806460616135E-2</v>
      </c>
      <c r="U438" s="2">
        <f>(Table2[[#This Row],[Close Price]]-Table2[[#This Row],[200D EMA]])/Table2[[#This Row],[200D EMA]]</f>
        <v>0.1468536464399339</v>
      </c>
      <c r="V438">
        <v>0.68040213168770503</v>
      </c>
      <c r="W438">
        <v>153.12</v>
      </c>
      <c r="X438">
        <v>156.5</v>
      </c>
      <c r="Y438">
        <v>153.52000000000001</v>
      </c>
      <c r="Z438">
        <v>159.5</v>
      </c>
      <c r="AA438">
        <v>153.52000000000001</v>
      </c>
      <c r="AB438">
        <v>162.4</v>
      </c>
      <c r="AC438" s="2">
        <f>(Table2[[#This Row],[Close Price]]/Table2[[#This Row],[Day Low]])-1</f>
        <v>5.8777429467085085E-3</v>
      </c>
      <c r="AD438" s="2">
        <f>(Table2[[#This Row],[Day High]]/Table2[[#This Row],[Close Price]])-1</f>
        <v>1.6101804960394706E-2</v>
      </c>
      <c r="AE438" s="2">
        <f>(Table2[[#This Row],[Close Price]]/Table2[[#This Row],[Current Week Low]])-1</f>
        <v>3.2569046378321254E-3</v>
      </c>
      <c r="AF438" s="2">
        <f>(Table2[[#This Row],[Current Week High]]/Table2[[#This Row],[Close Price]])-1</f>
        <v>3.5579794831839928E-2</v>
      </c>
      <c r="AG438" s="2">
        <f>(Table2[[#This Row],[Close Price]]/Table2[[#This Row],[Current Month Low]])-1</f>
        <v>3.2569046378321254E-3</v>
      </c>
      <c r="AH438" s="2">
        <f>(Table2[[#This Row],[Current Month High]]/Table2[[#This Row],[Close Price]])-1</f>
        <v>5.4408518374237103E-2</v>
      </c>
      <c r="AI438">
        <v>8.2326970523308507</v>
      </c>
      <c r="AJ438">
        <v>76.022857142857106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-0.01</v>
      </c>
      <c r="AM438" t="s">
        <v>10475</v>
      </c>
      <c r="AN438">
        <v>-0.8</v>
      </c>
      <c r="AO438" t="s">
        <v>10475</v>
      </c>
      <c r="AQ438">
        <f>(Table2[[#This Row],[Sharpe Ratio]]-AVERAGE(Table2[Sharpe Ratio]))/_xlfn.STDEV.P(Table2[Sharpe Ratio])</f>
        <v>-0.61420022642052829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-1.9572757523583371</v>
      </c>
      <c r="AS438">
        <f>_xlfn.RANK.AVG(Table2[[#This Row],[1Y Return vs Nifty Z-Score]],Table2[1Y Return vs Nifty Z-Score])</f>
        <v>273</v>
      </c>
      <c r="AT438">
        <f>_xlfn.RANK.AVG(Table2[[#This Row],[6M Return vs Nifty Z-Score]],Table2[6M Return vs Nifty Z-Score])</f>
        <v>478</v>
      </c>
      <c r="AU438">
        <f>_xlfn.RANK.AVG(Table2[[#This Row],[Sharpe Ratio Z-Score]],Table2[Sharpe Ratio Z-Score])</f>
        <v>519.5</v>
      </c>
      <c r="AV438">
        <f>(Table2[[#This Row],[Rank 1Y]]+Table2[[#This Row],[Rank 6M]]+Table2[[#This Row],[Rank Sharpe]])/3</f>
        <v>423.5</v>
      </c>
    </row>
    <row r="439" spans="1:48" x14ac:dyDescent="0.3">
      <c r="A439" t="s">
        <v>423</v>
      </c>
      <c r="B439" t="s">
        <v>424</v>
      </c>
      <c r="C439" t="s">
        <v>10431</v>
      </c>
      <c r="D439" t="s">
        <v>32</v>
      </c>
      <c r="E439">
        <v>55069.070507135999</v>
      </c>
      <c r="F439">
        <v>120.96</v>
      </c>
      <c r="G439">
        <v>28.695669903356102</v>
      </c>
      <c r="H439">
        <f>(Table2[[#This Row],[1Y Return vs Nifty]]-AVERAGE(Table2[1Y Return vs Nifty]))/_xlfn.STDEV.P(Table2[1Y Return vs Nifty])</f>
        <v>-0.21630407273894345</v>
      </c>
      <c r="I439">
        <v>-6.8915007675252102</v>
      </c>
      <c r="J439">
        <f>(Table2[[#This Row],[1M Return vs Nifty]]-AVERAGE(Table2[1M Return vs Nifty]))/_xlfn.STDEV.P(Table2[1M Return vs Nifty])</f>
        <v>-0.95261414820954327</v>
      </c>
      <c r="K439">
        <v>-10.893965608203199</v>
      </c>
      <c r="L439">
        <f>(Table2[[#This Row],[6M Return vs Nifty]]-AVERAGE(Table2[6M Return vs Nifty]))/_xlfn.STDEV.P(Table2[6M Return vs Nifty])</f>
        <v>-0.61712382621095896</v>
      </c>
      <c r="M439">
        <v>-1.2752217108245101</v>
      </c>
      <c r="N439">
        <f>(Table2[[#This Row],[1W Return vs Nifty]]-AVERAGE(Table2[1W Return vs Nifty]))/_xlfn.STDEV.P(Table2[1W Return vs Nifty])</f>
        <v>-0.62795397115630802</v>
      </c>
      <c r="O439">
        <v>121.82</v>
      </c>
      <c r="P439">
        <v>126.280353386952</v>
      </c>
      <c r="Q439">
        <v>121.033938922217</v>
      </c>
      <c r="R439">
        <v>50.0722985535254</v>
      </c>
      <c r="S439" s="2">
        <f>(Table2[[#This Row],[Close Price]]-Table2[[#This Row],[20D EMA]])/Table2[[#This Row],[20D EMA]]</f>
        <v>-7.0595961254309595E-3</v>
      </c>
      <c r="T439" s="2">
        <f>(Table2[[#This Row],[Close Price]]-Table2[[#This Row],[50D EMA]])/Table2[[#This Row],[50D EMA]]</f>
        <v>-4.2131283641955154E-2</v>
      </c>
      <c r="U439" s="2">
        <f>(Table2[[#This Row],[Close Price]]-Table2[[#This Row],[200D EMA]])/Table2[[#This Row],[200D EMA]]</f>
        <v>-6.1089412503155451E-4</v>
      </c>
      <c r="V439">
        <v>0.62911194743946697</v>
      </c>
      <c r="W439">
        <v>120.96</v>
      </c>
      <c r="X439">
        <v>125.9</v>
      </c>
      <c r="Y439">
        <v>119.5</v>
      </c>
      <c r="Z439">
        <v>121.2</v>
      </c>
      <c r="AA439">
        <v>117.3</v>
      </c>
      <c r="AB439">
        <v>121.55</v>
      </c>
      <c r="AC439" s="2">
        <f>(Table2[[#This Row],[Close Price]]/Table2[[#This Row],[Day Low]])-1</f>
        <v>0</v>
      </c>
      <c r="AD439" s="2">
        <f>(Table2[[#This Row],[Day High]]/Table2[[#This Row],[Close Price]])-1</f>
        <v>4.0839947089947204E-2</v>
      </c>
      <c r="AE439" s="2">
        <f>(Table2[[#This Row],[Close Price]]/Table2[[#This Row],[Current Week Low]])-1</f>
        <v>1.2217573221757316E-2</v>
      </c>
      <c r="AF439" s="2">
        <f>(Table2[[#This Row],[Current Week High]]/Table2[[#This Row],[Close Price]])-1</f>
        <v>1.9841269841269771E-3</v>
      </c>
      <c r="AG439" s="2">
        <f>(Table2[[#This Row],[Close Price]]/Table2[[#This Row],[Current Month Low]])-1</f>
        <v>3.1202046035805564E-2</v>
      </c>
      <c r="AH439" s="2">
        <f>(Table2[[#This Row],[Current Month High]]/Table2[[#This Row],[Close Price]])-1</f>
        <v>4.8776455026455778E-3</v>
      </c>
      <c r="AI439">
        <v>30.5803571428571</v>
      </c>
      <c r="AJ439">
        <v>57.602605863192103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-0.21</v>
      </c>
      <c r="AM439" t="s">
        <v>10475</v>
      </c>
      <c r="AN439">
        <v>-1.64</v>
      </c>
      <c r="AO439" t="s">
        <v>10475</v>
      </c>
      <c r="AP439">
        <v>3.5775145573642003E-2</v>
      </c>
      <c r="AQ439">
        <f>(Table2[[#This Row],[Sharpe Ratio]]-AVERAGE(Table2[Sharpe Ratio]))/_xlfn.STDEV.P(Table2[Sharpe Ratio])</f>
        <v>-0.21086071724645433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347</v>
      </c>
      <c r="AT439">
        <f>_xlfn.RANK.AVG(Table2[[#This Row],[6M Return vs Nifty Z-Score]],Table2[6M Return vs Nifty Z-Score])</f>
        <v>528</v>
      </c>
      <c r="AU439">
        <f>_xlfn.RANK.AVG(Table2[[#This Row],[Sharpe Ratio Z-Score]],Table2[Sharpe Ratio Z-Score])</f>
        <v>397</v>
      </c>
      <c r="AV439">
        <f>(Table2[[#This Row],[Rank 1Y]]+Table2[[#This Row],[Rank 6M]]+Table2[[#This Row],[Rank Sharpe]])/3</f>
        <v>424</v>
      </c>
    </row>
    <row r="440" spans="1:48" x14ac:dyDescent="0.3">
      <c r="A440" t="s">
        <v>398</v>
      </c>
      <c r="B440" t="s">
        <v>399</v>
      </c>
      <c r="C440" t="s">
        <v>10435</v>
      </c>
      <c r="D440" t="s">
        <v>400</v>
      </c>
      <c r="E440">
        <v>61201.322596149999</v>
      </c>
      <c r="F440">
        <v>3165.85</v>
      </c>
      <c r="G440">
        <v>13.1247020197716</v>
      </c>
      <c r="H440">
        <f>(Table2[[#This Row],[1Y Return vs Nifty]]-AVERAGE(Table2[1Y Return vs Nifty]))/_xlfn.STDEV.P(Table2[1Y Return vs Nifty])</f>
        <v>-0.39448165882125313</v>
      </c>
      <c r="I440">
        <v>-5.8305018843146499</v>
      </c>
      <c r="J440">
        <f>(Table2[[#This Row],[1M Return vs Nifty]]-AVERAGE(Table2[1M Return vs Nifty]))/_xlfn.STDEV.P(Table2[1M Return vs Nifty])</f>
        <v>-0.86296344357947019</v>
      </c>
      <c r="K440">
        <v>11.3053795411686</v>
      </c>
      <c r="L440">
        <f>(Table2[[#This Row],[6M Return vs Nifty]]-AVERAGE(Table2[6M Return vs Nifty]))/_xlfn.STDEV.P(Table2[6M Return vs Nifty])</f>
        <v>7.5265520542756523E-3</v>
      </c>
      <c r="M440">
        <v>-2.7211723428491901</v>
      </c>
      <c r="N440">
        <f>(Table2[[#This Row],[1W Return vs Nifty]]-AVERAGE(Table2[1W Return vs Nifty]))/_xlfn.STDEV.P(Table2[1W Return vs Nifty])</f>
        <v>-0.89304887877539585</v>
      </c>
      <c r="O440">
        <v>3156.58</v>
      </c>
      <c r="P440">
        <v>2980.6562796169301</v>
      </c>
      <c r="Q440">
        <v>2625.5085352547699</v>
      </c>
      <c r="R440">
        <v>48.3600194600861</v>
      </c>
      <c r="S440" s="2">
        <f>(Table2[[#This Row],[Close Price]]-Table2[[#This Row],[20D EMA]])/Table2[[#This Row],[20D EMA]]</f>
        <v>2.9367226555322475E-3</v>
      </c>
      <c r="T440" s="2">
        <f>(Table2[[#This Row],[Close Price]]-Table2[[#This Row],[50D EMA]])/Table2[[#This Row],[50D EMA]]</f>
        <v>6.2131860573628662E-2</v>
      </c>
      <c r="U440" s="2">
        <f>(Table2[[#This Row],[Close Price]]-Table2[[#This Row],[200D EMA]])/Table2[[#This Row],[200D EMA]]</f>
        <v>0.2058044974867306</v>
      </c>
      <c r="V440">
        <v>0.64319428340641704</v>
      </c>
      <c r="W440">
        <v>3122.85</v>
      </c>
      <c r="X440">
        <v>3179</v>
      </c>
      <c r="Y440">
        <v>3110</v>
      </c>
      <c r="Z440">
        <v>3210</v>
      </c>
      <c r="AA440">
        <v>3087.7</v>
      </c>
      <c r="AB440">
        <v>3248.85</v>
      </c>
      <c r="AC440" s="2">
        <f>(Table2[[#This Row],[Close Price]]/Table2[[#This Row],[Day Low]])-1</f>
        <v>1.3769473397697629E-2</v>
      </c>
      <c r="AD440" s="2">
        <f>(Table2[[#This Row],[Day High]]/Table2[[#This Row],[Close Price]])-1</f>
        <v>4.1537027970370843E-3</v>
      </c>
      <c r="AE440" s="2">
        <f>(Table2[[#This Row],[Close Price]]/Table2[[#This Row],[Current Week Low]])-1</f>
        <v>1.7958199356913118E-2</v>
      </c>
      <c r="AF440" s="2">
        <f>(Table2[[#This Row],[Current Week High]]/Table2[[#This Row],[Close Price]])-1</f>
        <v>1.3945701786250098E-2</v>
      </c>
      <c r="AG440" s="2">
        <f>(Table2[[#This Row],[Close Price]]/Table2[[#This Row],[Current Month Low]])-1</f>
        <v>2.531010136995171E-2</v>
      </c>
      <c r="AH440" s="2">
        <f>(Table2[[#This Row],[Current Month High]]/Table2[[#This Row],[Close Price]])-1</f>
        <v>2.6217287616280061E-2</v>
      </c>
      <c r="AI440">
        <v>6.25740322504224</v>
      </c>
      <c r="AJ440">
        <v>44.308961619108302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0.16</v>
      </c>
      <c r="AM440" t="s">
        <v>10474</v>
      </c>
      <c r="AN440">
        <v>-4.71</v>
      </c>
      <c r="AO440" t="s">
        <v>10475</v>
      </c>
      <c r="AP440">
        <v>-3.3947530066660001E-3</v>
      </c>
      <c r="AQ440">
        <f>(Table2[[#This Row],[Sharpe Ratio]]-AVERAGE(Table2[Sharpe Ratio]))/_xlfn.STDEV.P(Table2[Sharpe Ratio])</f>
        <v>-0.65247366988303901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-2.7954410990048828</v>
      </c>
      <c r="AS440">
        <f>_xlfn.RANK.AVG(Table2[[#This Row],[1Y Return vs Nifty Z-Score]],Table2[1Y Return vs Nifty Z-Score])</f>
        <v>432</v>
      </c>
      <c r="AT440">
        <f>_xlfn.RANK.AVG(Table2[[#This Row],[6M Return vs Nifty Z-Score]],Table2[6M Return vs Nifty Z-Score])</f>
        <v>298</v>
      </c>
      <c r="AU440">
        <f>_xlfn.RANK.AVG(Table2[[#This Row],[Sharpe Ratio Z-Score]],Table2[Sharpe Ratio Z-Score])</f>
        <v>544</v>
      </c>
      <c r="AV440">
        <f>(Table2[[#This Row],[Rank 1Y]]+Table2[[#This Row],[Rank 6M]]+Table2[[#This Row],[Rank Sharpe]])/3</f>
        <v>424.66666666666669</v>
      </c>
    </row>
    <row r="441" spans="1:48" x14ac:dyDescent="0.3">
      <c r="A441" t="s">
        <v>917</v>
      </c>
      <c r="B441" t="s">
        <v>918</v>
      </c>
      <c r="C441" t="s">
        <v>10431</v>
      </c>
      <c r="D441" t="s">
        <v>919</v>
      </c>
      <c r="E441">
        <v>16152.816175125001</v>
      </c>
      <c r="F441">
        <v>181.65</v>
      </c>
      <c r="G441">
        <v>21.269912957638201</v>
      </c>
      <c r="H441">
        <f>(Table2[[#This Row],[1Y Return vs Nifty]]-AVERAGE(Table2[1Y Return vs Nifty]))/_xlfn.STDEV.P(Table2[1Y Return vs Nifty])</f>
        <v>-0.30127653285279582</v>
      </c>
      <c r="I441">
        <v>7.7681715780507599</v>
      </c>
      <c r="J441">
        <f>(Table2[[#This Row],[1M Return vs Nifty]]-AVERAGE(Table2[1M Return vs Nifty]))/_xlfn.STDEV.P(Table2[1M Return vs Nifty])</f>
        <v>0.28607702877830743</v>
      </c>
      <c r="K441">
        <v>-0.20307997676228201</v>
      </c>
      <c r="L441">
        <f>(Table2[[#This Row],[6M Return vs Nifty]]-AVERAGE(Table2[6M Return vs Nifty]))/_xlfn.STDEV.P(Table2[6M Return vs Nifty])</f>
        <v>-0.3163011799240748</v>
      </c>
      <c r="M441">
        <v>0.98900098290536798</v>
      </c>
      <c r="N441">
        <f>(Table2[[#This Row],[1W Return vs Nifty]]-AVERAGE(Table2[1W Return vs Nifty]))/_xlfn.STDEV.P(Table2[1W Return vs Nifty])</f>
        <v>-0.21284027880092535</v>
      </c>
      <c r="O441">
        <v>178.46</v>
      </c>
      <c r="P441">
        <v>167.939011983662</v>
      </c>
      <c r="Q441">
        <v>152.520335959883</v>
      </c>
      <c r="R441">
        <v>51.787501796367202</v>
      </c>
      <c r="S441" s="2">
        <f>(Table2[[#This Row],[Close Price]]-Table2[[#This Row],[20D EMA]])/Table2[[#This Row],[20D EMA]]</f>
        <v>1.7875154096155987E-2</v>
      </c>
      <c r="T441" s="2">
        <f>(Table2[[#This Row],[Close Price]]-Table2[[#This Row],[50D EMA]])/Table2[[#This Row],[50D EMA]]</f>
        <v>8.164266214494513E-2</v>
      </c>
      <c r="U441" s="2">
        <f>(Table2[[#This Row],[Close Price]]-Table2[[#This Row],[200D EMA]])/Table2[[#This Row],[200D EMA]]</f>
        <v>0.19098872197461525</v>
      </c>
      <c r="V441">
        <v>0.96560816132050398</v>
      </c>
      <c r="W441">
        <v>181.65</v>
      </c>
      <c r="X441">
        <v>185.4</v>
      </c>
      <c r="Y441">
        <v>180.36</v>
      </c>
      <c r="Z441">
        <v>185.49</v>
      </c>
      <c r="AA441">
        <v>180.36</v>
      </c>
      <c r="AB441">
        <v>191.2</v>
      </c>
      <c r="AC441" s="2">
        <f>(Table2[[#This Row],[Close Price]]/Table2[[#This Row],[Day Low]])-1</f>
        <v>0</v>
      </c>
      <c r="AD441" s="2">
        <f>(Table2[[#This Row],[Day High]]/Table2[[#This Row],[Close Price]])-1</f>
        <v>2.0644095788604488E-2</v>
      </c>
      <c r="AE441" s="2">
        <f>(Table2[[#This Row],[Close Price]]/Table2[[#This Row],[Current Week Low]])-1</f>
        <v>7.1523619427811269E-3</v>
      </c>
      <c r="AF441" s="2">
        <f>(Table2[[#This Row],[Current Week High]]/Table2[[#This Row],[Close Price]])-1</f>
        <v>2.1139554087530987E-2</v>
      </c>
      <c r="AG441" s="2">
        <f>(Table2[[#This Row],[Close Price]]/Table2[[#This Row],[Current Month Low]])-1</f>
        <v>7.1523619427811269E-3</v>
      </c>
      <c r="AH441" s="2">
        <f>(Table2[[#This Row],[Current Month High]]/Table2[[#This Row],[Close Price]])-1</f>
        <v>5.257363060831266E-2</v>
      </c>
      <c r="AI441">
        <v>5.2573630608312598</v>
      </c>
      <c r="AJ441">
        <v>52.647058823529399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0.16</v>
      </c>
      <c r="AM441" t="s">
        <v>10474</v>
      </c>
      <c r="AN441">
        <v>0.36</v>
      </c>
      <c r="AO441" t="s">
        <v>10474</v>
      </c>
      <c r="AP441">
        <v>1.2730841779392999E-2</v>
      </c>
      <c r="AQ441">
        <f>(Table2[[#This Row],[Sharpe Ratio]]-AVERAGE(Table2[Sharpe Ratio]))/_xlfn.STDEV.P(Table2[Sharpe Ratio])</f>
        <v>-0.47066897330226387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-1.0150099361017524</v>
      </c>
      <c r="AS441">
        <f>_xlfn.RANK.AVG(Table2[[#This Row],[1Y Return vs Nifty Z-Score]],Table2[1Y Return vs Nifty Z-Score])</f>
        <v>388</v>
      </c>
      <c r="AT441">
        <f>_xlfn.RANK.AVG(Table2[[#This Row],[6M Return vs Nifty Z-Score]],Table2[6M Return vs Nifty Z-Score])</f>
        <v>428</v>
      </c>
      <c r="AU441">
        <f>_xlfn.RANK.AVG(Table2[[#This Row],[Sharpe Ratio Z-Score]],Table2[Sharpe Ratio Z-Score])</f>
        <v>462</v>
      </c>
      <c r="AV441">
        <f>(Table2[[#This Row],[Rank 1Y]]+Table2[[#This Row],[Rank 6M]]+Table2[[#This Row],[Rank Sharpe]])/3</f>
        <v>426</v>
      </c>
    </row>
    <row r="442" spans="1:48" x14ac:dyDescent="0.3">
      <c r="A442" t="s">
        <v>660</v>
      </c>
      <c r="B442" t="s">
        <v>661</v>
      </c>
      <c r="C442" t="s">
        <v>10443</v>
      </c>
      <c r="D442" t="s">
        <v>333</v>
      </c>
      <c r="E442">
        <v>27054.573750420001</v>
      </c>
      <c r="F442">
        <v>420.6</v>
      </c>
      <c r="G442">
        <v>18.9376957316782</v>
      </c>
      <c r="H442">
        <f>(Table2[[#This Row],[1Y Return vs Nifty]]-AVERAGE(Table2[1Y Return vs Nifty]))/_xlfn.STDEV.P(Table2[1Y Return vs Nifty])</f>
        <v>-0.32796394487804448</v>
      </c>
      <c r="I442">
        <v>-1.43896831402063</v>
      </c>
      <c r="J442">
        <f>(Table2[[#This Row],[1M Return vs Nifty]]-AVERAGE(Table2[1M Return vs Nifty]))/_xlfn.STDEV.P(Table2[1M Return vs Nifty])</f>
        <v>-0.49189417554014864</v>
      </c>
      <c r="K442">
        <v>21.127614022198198</v>
      </c>
      <c r="L442">
        <f>(Table2[[#This Row],[6M Return vs Nifty]]-AVERAGE(Table2[6M Return vs Nifty]))/_xlfn.STDEV.P(Table2[6M Return vs Nifty])</f>
        <v>0.28390688862283392</v>
      </c>
      <c r="M442">
        <v>0.22378784701121099</v>
      </c>
      <c r="N442">
        <f>(Table2[[#This Row],[1W Return vs Nifty]]-AVERAGE(Table2[1W Return vs Nifty]))/_xlfn.STDEV.P(Table2[1W Return vs Nifty])</f>
        <v>-0.3531314485518105</v>
      </c>
      <c r="O442">
        <v>412.51</v>
      </c>
      <c r="P442">
        <v>386.98744749475998</v>
      </c>
      <c r="Q442">
        <v>333.17369814079501</v>
      </c>
      <c r="R442">
        <v>57.622938819253399</v>
      </c>
      <c r="S442" s="2">
        <f>(Table2[[#This Row],[Close Price]]-Table2[[#This Row],[20D EMA]])/Table2[[#This Row],[20D EMA]]</f>
        <v>1.961164577828424E-2</v>
      </c>
      <c r="T442" s="2">
        <f>(Table2[[#This Row],[Close Price]]-Table2[[#This Row],[50D EMA]])/Table2[[#This Row],[50D EMA]]</f>
        <v>8.6856958081812666E-2</v>
      </c>
      <c r="U442" s="2">
        <f>(Table2[[#This Row],[Close Price]]-Table2[[#This Row],[200D EMA]])/Table2[[#This Row],[200D EMA]]</f>
        <v>0.26240457259102057</v>
      </c>
      <c r="V442">
        <v>0.59550568282264804</v>
      </c>
      <c r="W442">
        <v>422.5</v>
      </c>
      <c r="X442">
        <v>441.95</v>
      </c>
      <c r="Y442">
        <v>409.5</v>
      </c>
      <c r="Z442">
        <v>423.45</v>
      </c>
      <c r="AA442">
        <v>403.95</v>
      </c>
      <c r="AB442">
        <v>423.45</v>
      </c>
      <c r="AC442" s="2">
        <f>(Table2[[#This Row],[Close Price]]/Table2[[#This Row],[Day Low]])-1</f>
        <v>-4.4970414201183084E-3</v>
      </c>
      <c r="AD442" s="2">
        <f>(Table2[[#This Row],[Day High]]/Table2[[#This Row],[Close Price]])-1</f>
        <v>5.0760817879220044E-2</v>
      </c>
      <c r="AE442" s="2">
        <f>(Table2[[#This Row],[Close Price]]/Table2[[#This Row],[Current Week Low]])-1</f>
        <v>2.7106227106227232E-2</v>
      </c>
      <c r="AF442" s="2">
        <f>(Table2[[#This Row],[Current Week High]]/Table2[[#This Row],[Close Price]])-1</f>
        <v>6.7760342368043958E-3</v>
      </c>
      <c r="AG442" s="2">
        <f>(Table2[[#This Row],[Close Price]]/Table2[[#This Row],[Current Month Low]])-1</f>
        <v>4.1217972521351731E-2</v>
      </c>
      <c r="AH442" s="2">
        <f>(Table2[[#This Row],[Current Month High]]/Table2[[#This Row],[Close Price]])-1</f>
        <v>6.7760342368043958E-3</v>
      </c>
      <c r="AI442">
        <v>3.7803138373751799</v>
      </c>
      <c r="AJ442">
        <v>60.995215311004799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0.27</v>
      </c>
      <c r="AM442" t="s">
        <v>10474</v>
      </c>
      <c r="AN442">
        <v>-1.92</v>
      </c>
      <c r="AO442" t="s">
        <v>10475</v>
      </c>
      <c r="AP442">
        <v>-6.9984010260251001E-2</v>
      </c>
      <c r="AQ442">
        <f>(Table2[[#This Row],[Sharpe Ratio]]-AVERAGE(Table2[Sharpe Ratio]))/_xlfn.STDEV.P(Table2[Sharpe Ratio])</f>
        <v>-1.4032205335580061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-2.2923032139051758</v>
      </c>
      <c r="AS442">
        <f>_xlfn.RANK.AVG(Table2[[#This Row],[1Y Return vs Nifty Z-Score]],Table2[1Y Return vs Nifty Z-Score])</f>
        <v>398</v>
      </c>
      <c r="AT442">
        <f>_xlfn.RANK.AVG(Table2[[#This Row],[6M Return vs Nifty Z-Score]],Table2[6M Return vs Nifty Z-Score])</f>
        <v>215</v>
      </c>
      <c r="AU442">
        <f>_xlfn.RANK.AVG(Table2[[#This Row],[Sharpe Ratio Z-Score]],Table2[Sharpe Ratio Z-Score])</f>
        <v>670</v>
      </c>
      <c r="AV442">
        <f>(Table2[[#This Row],[Rank 1Y]]+Table2[[#This Row],[Rank 6M]]+Table2[[#This Row],[Rank Sharpe]])/3</f>
        <v>427.66666666666669</v>
      </c>
    </row>
    <row r="443" spans="1:48" x14ac:dyDescent="0.3">
      <c r="A443" t="s">
        <v>288</v>
      </c>
      <c r="B443" t="s">
        <v>289</v>
      </c>
      <c r="C443" t="s">
        <v>10431</v>
      </c>
      <c r="D443" t="s">
        <v>37</v>
      </c>
      <c r="E443">
        <v>90708.229939944998</v>
      </c>
      <c r="F443">
        <v>1838.95</v>
      </c>
      <c r="G443">
        <v>11.5206053536716</v>
      </c>
      <c r="H443">
        <f>(Table2[[#This Row],[1Y Return vs Nifty]]-AVERAGE(Table2[1Y Return vs Nifty]))/_xlfn.STDEV.P(Table2[1Y Return vs Nifty])</f>
        <v>-0.41283723401383282</v>
      </c>
      <c r="I443">
        <v>8.2498148396482893</v>
      </c>
      <c r="J443">
        <f>(Table2[[#This Row],[1M Return vs Nifty]]-AVERAGE(Table2[1M Return vs Nifty]))/_xlfn.STDEV.P(Table2[1M Return vs Nifty])</f>
        <v>0.32677420430396342</v>
      </c>
      <c r="K443">
        <v>18.663689021833299</v>
      </c>
      <c r="L443">
        <f>(Table2[[#This Row],[6M Return vs Nifty]]-AVERAGE(Table2[6M Return vs Nifty]))/_xlfn.STDEV.P(Table2[6M Return vs Nifty])</f>
        <v>0.21457638931580117</v>
      </c>
      <c r="M443">
        <v>3.5058275418161</v>
      </c>
      <c r="N443">
        <f>(Table2[[#This Row],[1W Return vs Nifty]]-AVERAGE(Table2[1W Return vs Nifty]))/_xlfn.STDEV.P(Table2[1W Return vs Nifty])</f>
        <v>0.24858481369581423</v>
      </c>
      <c r="O443">
        <v>1774.54</v>
      </c>
      <c r="P443">
        <v>1718.49269693566</v>
      </c>
      <c r="Q443">
        <v>1571.41434444468</v>
      </c>
      <c r="R443">
        <v>65.060375944200501</v>
      </c>
      <c r="S443" s="2">
        <f>(Table2[[#This Row],[Close Price]]-Table2[[#This Row],[20D EMA]])/Table2[[#This Row],[20D EMA]]</f>
        <v>3.6296730420277978E-2</v>
      </c>
      <c r="T443" s="2">
        <f>(Table2[[#This Row],[Close Price]]-Table2[[#This Row],[50D EMA]])/Table2[[#This Row],[50D EMA]]</f>
        <v>7.0094742490983047E-2</v>
      </c>
      <c r="U443" s="2">
        <f>(Table2[[#This Row],[Close Price]]-Table2[[#This Row],[200D EMA]])/Table2[[#This Row],[200D EMA]]</f>
        <v>0.17025150400409778</v>
      </c>
      <c r="V443">
        <v>0.87134650769739397</v>
      </c>
      <c r="W443">
        <v>1839</v>
      </c>
      <c r="X443">
        <v>1876.1</v>
      </c>
      <c r="Y443">
        <v>1831.5</v>
      </c>
      <c r="Z443">
        <v>1871.7</v>
      </c>
      <c r="AA443">
        <v>1782.15</v>
      </c>
      <c r="AB443">
        <v>1877.4</v>
      </c>
      <c r="AC443" s="2">
        <f>(Table2[[#This Row],[Close Price]]/Table2[[#This Row],[Day Low]])-1</f>
        <v>-2.7188689505130981E-5</v>
      </c>
      <c r="AD443" s="2">
        <f>(Table2[[#This Row],[Day High]]/Table2[[#This Row],[Close Price]])-1</f>
        <v>2.0201745561325701E-2</v>
      </c>
      <c r="AE443" s="2">
        <f>(Table2[[#This Row],[Close Price]]/Table2[[#This Row],[Current Week Low]])-1</f>
        <v>4.0677040677041809E-3</v>
      </c>
      <c r="AF443" s="2">
        <f>(Table2[[#This Row],[Current Week High]]/Table2[[#This Row],[Close Price]])-1</f>
        <v>1.7809075831316745E-2</v>
      </c>
      <c r="AG443" s="2">
        <f>(Table2[[#This Row],[Close Price]]/Table2[[#This Row],[Current Month Low]])-1</f>
        <v>3.1871615745026949E-2</v>
      </c>
      <c r="AH443" s="2">
        <f>(Table2[[#This Row],[Current Month High]]/Table2[[#This Row],[Close Price]])-1</f>
        <v>2.0908670708828403E-2</v>
      </c>
      <c r="AI443">
        <v>2.0908670708828399</v>
      </c>
      <c r="AJ443">
        <v>45.256714060031598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-0.05</v>
      </c>
      <c r="AM443" t="s">
        <v>10475</v>
      </c>
      <c r="AN443">
        <v>5.19</v>
      </c>
      <c r="AO443" t="s">
        <v>10474</v>
      </c>
      <c r="AP443">
        <v>-3.6189327158923E-2</v>
      </c>
      <c r="AQ443">
        <f>(Table2[[#This Row],[Sharpe Ratio]]-AVERAGE(Table2[Sharpe Ratio]))/_xlfn.STDEV.P(Table2[Sharpe Ratio])</f>
        <v>-1.0222093405574191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-0.64511116725567319</v>
      </c>
      <c r="AS443">
        <f>_xlfn.RANK.AVG(Table2[[#This Row],[1Y Return vs Nifty Z-Score]],Table2[1Y Return vs Nifty Z-Score])</f>
        <v>443</v>
      </c>
      <c r="AT443">
        <f>_xlfn.RANK.AVG(Table2[[#This Row],[6M Return vs Nifty Z-Score]],Table2[6M Return vs Nifty Z-Score])</f>
        <v>234</v>
      </c>
      <c r="AU443">
        <f>_xlfn.RANK.AVG(Table2[[#This Row],[Sharpe Ratio Z-Score]],Table2[Sharpe Ratio Z-Score])</f>
        <v>607</v>
      </c>
      <c r="AV443">
        <f>(Table2[[#This Row],[Rank 1Y]]+Table2[[#This Row],[Rank 6M]]+Table2[[#This Row],[Rank Sharpe]])/3</f>
        <v>428</v>
      </c>
    </row>
    <row r="444" spans="1:48" x14ac:dyDescent="0.3">
      <c r="A444" t="s">
        <v>680</v>
      </c>
      <c r="B444" t="s">
        <v>681</v>
      </c>
      <c r="C444" t="s">
        <v>10437</v>
      </c>
      <c r="D444" t="s">
        <v>287</v>
      </c>
      <c r="E444">
        <v>25220.937510299998</v>
      </c>
      <c r="F444">
        <v>1241.8</v>
      </c>
      <c r="G444">
        <v>-3.0402946805511002</v>
      </c>
      <c r="H444">
        <f>(Table2[[#This Row],[1Y Return vs Nifty]]-AVERAGE(Table2[1Y Return vs Nifty]))/_xlfn.STDEV.P(Table2[1Y Return vs Nifty])</f>
        <v>-0.57945667852625538</v>
      </c>
      <c r="I444">
        <v>-7.4053076952499097</v>
      </c>
      <c r="J444">
        <f>(Table2[[#This Row],[1M Return vs Nifty]]-AVERAGE(Table2[1M Return vs Nifty]))/_xlfn.STDEV.P(Table2[1M Return vs Nifty])</f>
        <v>-0.99602904132888992</v>
      </c>
      <c r="K444">
        <v>-12.438647615397301</v>
      </c>
      <c r="L444">
        <f>(Table2[[#This Row],[6M Return vs Nifty]]-AVERAGE(Table2[6M Return vs Nifty]))/_xlfn.STDEV.P(Table2[6M Return vs Nifty])</f>
        <v>-0.66058845066726202</v>
      </c>
      <c r="M444">
        <v>2.0959477428100102</v>
      </c>
      <c r="N444">
        <f>(Table2[[#This Row],[1W Return vs Nifty]]-AVERAGE(Table2[1W Return vs Nifty]))/_xlfn.STDEV.P(Table2[1W Return vs Nifty])</f>
        <v>-9.8970091228489741E-3</v>
      </c>
      <c r="O444">
        <v>1225.5999999999999</v>
      </c>
      <c r="P444">
        <v>1235.10572233981</v>
      </c>
      <c r="Q444">
        <v>1189.1016883935199</v>
      </c>
      <c r="R444">
        <v>62.086776196836396</v>
      </c>
      <c r="S444" s="2">
        <f>(Table2[[#This Row],[Close Price]]-Table2[[#This Row],[20D EMA]])/Table2[[#This Row],[20D EMA]]</f>
        <v>1.3218015665796383E-2</v>
      </c>
      <c r="T444" s="2">
        <f>(Table2[[#This Row],[Close Price]]-Table2[[#This Row],[50D EMA]])/Table2[[#This Row],[50D EMA]]</f>
        <v>5.420003760899272E-3</v>
      </c>
      <c r="U444" s="2">
        <f>(Table2[[#This Row],[Close Price]]-Table2[[#This Row],[200D EMA]])/Table2[[#This Row],[200D EMA]]</f>
        <v>4.4317750215017888E-2</v>
      </c>
      <c r="V444">
        <v>1.31734049896387</v>
      </c>
      <c r="W444">
        <v>1218</v>
      </c>
      <c r="X444">
        <v>1249</v>
      </c>
      <c r="Y444">
        <v>1220</v>
      </c>
      <c r="Z444">
        <v>1257.95</v>
      </c>
      <c r="AA444">
        <v>1202.4000000000001</v>
      </c>
      <c r="AB444">
        <v>1257.95</v>
      </c>
      <c r="AC444" s="2">
        <f>(Table2[[#This Row],[Close Price]]/Table2[[#This Row],[Day Low]])-1</f>
        <v>1.9540229885057325E-2</v>
      </c>
      <c r="AD444" s="2">
        <f>(Table2[[#This Row],[Day High]]/Table2[[#This Row],[Close Price]])-1</f>
        <v>5.7980351103237293E-3</v>
      </c>
      <c r="AE444" s="2">
        <f>(Table2[[#This Row],[Close Price]]/Table2[[#This Row],[Current Week Low]])-1</f>
        <v>1.786885245901626E-2</v>
      </c>
      <c r="AF444" s="2">
        <f>(Table2[[#This Row],[Current Week High]]/Table2[[#This Row],[Close Price]])-1</f>
        <v>1.3005314865517814E-2</v>
      </c>
      <c r="AG444" s="2">
        <f>(Table2[[#This Row],[Close Price]]/Table2[[#This Row],[Current Month Low]])-1</f>
        <v>3.276779773785754E-2</v>
      </c>
      <c r="AH444" s="2">
        <f>(Table2[[#This Row],[Current Month High]]/Table2[[#This Row],[Close Price]])-1</f>
        <v>1.3005314865517814E-2</v>
      </c>
      <c r="AI444">
        <v>16.355290707038101</v>
      </c>
      <c r="AJ444">
        <v>27.573453873022299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-0.09</v>
      </c>
      <c r="AM444" t="s">
        <v>10475</v>
      </c>
      <c r="AN444">
        <v>0.72</v>
      </c>
      <c r="AO444" t="s">
        <v>10474</v>
      </c>
      <c r="AP444">
        <v>9.8565643236198E-2</v>
      </c>
      <c r="AQ444">
        <f>(Table2[[#This Row],[Sharpe Ratio]]-AVERAGE(Table2[Sharpe Ratio]))/_xlfn.STDEV.P(Table2[Sharpe Ratio])</f>
        <v>0.49705781395500881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530</v>
      </c>
      <c r="AT444">
        <f>_xlfn.RANK.AVG(Table2[[#This Row],[6M Return vs Nifty Z-Score]],Table2[6M Return vs Nifty Z-Score])</f>
        <v>542</v>
      </c>
      <c r="AU444">
        <f>_xlfn.RANK.AVG(Table2[[#This Row],[Sharpe Ratio Z-Score]],Table2[Sharpe Ratio Z-Score])</f>
        <v>218</v>
      </c>
      <c r="AV444">
        <f>(Table2[[#This Row],[Rank 1Y]]+Table2[[#This Row],[Rank 6M]]+Table2[[#This Row],[Rank Sharpe]])/3</f>
        <v>430</v>
      </c>
    </row>
    <row r="445" spans="1:48" x14ac:dyDescent="0.3">
      <c r="A445" t="s">
        <v>1918</v>
      </c>
      <c r="B445" t="s">
        <v>1919</v>
      </c>
      <c r="C445" t="s">
        <v>10436</v>
      </c>
      <c r="D445" t="s">
        <v>130</v>
      </c>
      <c r="E445">
        <v>3457.9801259999999</v>
      </c>
      <c r="F445">
        <v>600.29999999999995</v>
      </c>
      <c r="G445">
        <v>-36.700570530554202</v>
      </c>
      <c r="H445">
        <f>(Table2[[#This Row],[1Y Return vs Nifty]]-AVERAGE(Table2[1Y Return vs Nifty]))/_xlfn.STDEV.P(Table2[1Y Return vs Nifty])</f>
        <v>-0.96462905462119386</v>
      </c>
      <c r="I445">
        <v>5.8711031598733801</v>
      </c>
      <c r="J445">
        <f>(Table2[[#This Row],[1M Return vs Nifty]]-AVERAGE(Table2[1M Return vs Nifty]))/_xlfn.STDEV.P(Table2[1M Return vs Nifty])</f>
        <v>0.12578136484092264</v>
      </c>
      <c r="K445">
        <v>-12.6978838849094</v>
      </c>
      <c r="L445">
        <f>(Table2[[#This Row],[6M Return vs Nifty]]-AVERAGE(Table2[6M Return vs Nifty]))/_xlfn.STDEV.P(Table2[6M Return vs Nifty])</f>
        <v>-0.66788290159458519</v>
      </c>
      <c r="M445">
        <v>2.1877932046918298</v>
      </c>
      <c r="N445">
        <f>(Table2[[#This Row],[1W Return vs Nifty]]-AVERAGE(Table2[1W Return vs Nifty]))/_xlfn.STDEV.P(Table2[1W Return vs Nifty])</f>
        <v>6.9415769903578605E-3</v>
      </c>
      <c r="O445">
        <v>569.89</v>
      </c>
      <c r="P445">
        <v>554.06390012390102</v>
      </c>
      <c r="Q445">
        <v>546.11778014695301</v>
      </c>
      <c r="R445">
        <v>73.211857003634194</v>
      </c>
      <c r="S445" s="2">
        <f>(Table2[[#This Row],[Close Price]]-Table2[[#This Row],[20D EMA]])/Table2[[#This Row],[20D EMA]]</f>
        <v>5.3361174963589407E-2</v>
      </c>
      <c r="T445" s="2">
        <f>(Table2[[#This Row],[Close Price]]-Table2[[#This Row],[50D EMA]])/Table2[[#This Row],[50D EMA]]</f>
        <v>8.344903875845279E-2</v>
      </c>
      <c r="U445" s="2">
        <f>(Table2[[#This Row],[Close Price]]-Table2[[#This Row],[200D EMA]])/Table2[[#This Row],[200D EMA]]</f>
        <v>9.9213433114130126E-2</v>
      </c>
      <c r="V445">
        <v>2.2881638911023399</v>
      </c>
      <c r="W445">
        <v>588.54999999999995</v>
      </c>
      <c r="X445">
        <v>638.95000000000005</v>
      </c>
      <c r="Y445">
        <v>588.54999999999995</v>
      </c>
      <c r="Z445">
        <v>613</v>
      </c>
      <c r="AA445">
        <v>580.4</v>
      </c>
      <c r="AB445">
        <v>614.4</v>
      </c>
      <c r="AC445" s="2">
        <f>(Table2[[#This Row],[Close Price]]/Table2[[#This Row],[Day Low]])-1</f>
        <v>1.9964319089287308E-2</v>
      </c>
      <c r="AD445" s="2">
        <f>(Table2[[#This Row],[Day High]]/Table2[[#This Row],[Close Price]])-1</f>
        <v>6.4384474429452165E-2</v>
      </c>
      <c r="AE445" s="2">
        <f>(Table2[[#This Row],[Close Price]]/Table2[[#This Row],[Current Week Low]])-1</f>
        <v>1.9964319089287308E-2</v>
      </c>
      <c r="AF445" s="2">
        <f>(Table2[[#This Row],[Current Week High]]/Table2[[#This Row],[Close Price]])-1</f>
        <v>2.1156088622355629E-2</v>
      </c>
      <c r="AG445" s="2">
        <f>(Table2[[#This Row],[Close Price]]/Table2[[#This Row],[Current Month Low]])-1</f>
        <v>3.428669882839408E-2</v>
      </c>
      <c r="AH445" s="2">
        <f>(Table2[[#This Row],[Current Month High]]/Table2[[#This Row],[Close Price]])-1</f>
        <v>2.3488255872063935E-2</v>
      </c>
      <c r="AI445">
        <v>24.937531234382799</v>
      </c>
      <c r="AJ445">
        <v>30.499999999999901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-0.04</v>
      </c>
      <c r="AM445" t="s">
        <v>10475</v>
      </c>
      <c r="AN445">
        <v>13.08</v>
      </c>
      <c r="AO445" t="s">
        <v>10474</v>
      </c>
      <c r="AP445">
        <v>0.18412509765291299</v>
      </c>
      <c r="AQ445">
        <f>(Table2[[#This Row],[Sharpe Ratio]]-AVERAGE(Table2[Sharpe Ratio]))/_xlfn.STDEV.P(Table2[Sharpe Ratio])</f>
        <v>1.4616802577296304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-3.8108756654868174E-2</v>
      </c>
      <c r="AS445">
        <f>_xlfn.RANK.AVG(Table2[[#This Row],[1Y Return vs Nifty Z-Score]],Table2[1Y Return vs Nifty Z-Score])</f>
        <v>685</v>
      </c>
      <c r="AT445">
        <f>_xlfn.RANK.AVG(Table2[[#This Row],[6M Return vs Nifty Z-Score]],Table2[6M Return vs Nifty Z-Score])</f>
        <v>547</v>
      </c>
      <c r="AU445">
        <f>_xlfn.RANK.AVG(Table2[[#This Row],[Sharpe Ratio Z-Score]],Table2[Sharpe Ratio Z-Score])</f>
        <v>58</v>
      </c>
      <c r="AV445">
        <f>(Table2[[#This Row],[Rank 1Y]]+Table2[[#This Row],[Rank 6M]]+Table2[[#This Row],[Rank Sharpe]])/3</f>
        <v>430</v>
      </c>
    </row>
    <row r="446" spans="1:48" x14ac:dyDescent="0.3">
      <c r="A446" t="s">
        <v>1280</v>
      </c>
      <c r="B446" t="s">
        <v>1281</v>
      </c>
      <c r="C446" t="s">
        <v>10436</v>
      </c>
      <c r="D446" t="s">
        <v>393</v>
      </c>
      <c r="E446">
        <v>8554.5122476800007</v>
      </c>
      <c r="F446">
        <v>638.4</v>
      </c>
      <c r="G446">
        <v>6.5873408424754896</v>
      </c>
      <c r="H446">
        <f>(Table2[[#This Row],[1Y Return vs Nifty]]-AVERAGE(Table2[1Y Return vs Nifty]))/_xlfn.STDEV.P(Table2[1Y Return vs Nifty])</f>
        <v>-0.4692882631779941</v>
      </c>
      <c r="I446">
        <v>-7.03432987836287</v>
      </c>
      <c r="J446">
        <f>(Table2[[#This Row],[1M Return vs Nifty]]-AVERAGE(Table2[1M Return vs Nifty]))/_xlfn.STDEV.P(Table2[1M Return vs Nifty])</f>
        <v>-0.96468270985546711</v>
      </c>
      <c r="K446">
        <v>-45.137400262171802</v>
      </c>
      <c r="L446">
        <f>(Table2[[#This Row],[6M Return vs Nifty]]-AVERAGE(Table2[6M Return vs Nifty]))/_xlfn.STDEV.P(Table2[6M Return vs Nifty])</f>
        <v>-1.5806736185933543</v>
      </c>
      <c r="M446">
        <v>-2.7243887677808201</v>
      </c>
      <c r="N446">
        <f>(Table2[[#This Row],[1W Return vs Nifty]]-AVERAGE(Table2[1W Return vs Nifty]))/_xlfn.STDEV.P(Table2[1W Return vs Nifty])</f>
        <v>-0.8936385654847685</v>
      </c>
      <c r="O446">
        <v>668.12</v>
      </c>
      <c r="P446">
        <v>723.00527407073298</v>
      </c>
      <c r="Q446">
        <v>764.82438512227304</v>
      </c>
      <c r="R446">
        <v>30.046447122068798</v>
      </c>
      <c r="S446" s="2">
        <f>(Table2[[#This Row],[Close Price]]-Table2[[#This Row],[20D EMA]])/Table2[[#This Row],[20D EMA]]</f>
        <v>-4.4483027001137564E-2</v>
      </c>
      <c r="T446" s="2">
        <f>(Table2[[#This Row],[Close Price]]-Table2[[#This Row],[50D EMA]])/Table2[[#This Row],[50D EMA]]</f>
        <v>-0.11701888921830453</v>
      </c>
      <c r="U446" s="2">
        <f>(Table2[[#This Row],[Close Price]]-Table2[[#This Row],[200D EMA]])/Table2[[#This Row],[200D EMA]]</f>
        <v>-0.16529858040818285</v>
      </c>
      <c r="V446">
        <v>1.3824632184466299</v>
      </c>
      <c r="W446">
        <v>640</v>
      </c>
      <c r="X446">
        <v>651.79999999999995</v>
      </c>
      <c r="Y446">
        <v>635.15</v>
      </c>
      <c r="Z446">
        <v>658</v>
      </c>
      <c r="AA446">
        <v>635.15</v>
      </c>
      <c r="AB446">
        <v>675.4</v>
      </c>
      <c r="AC446" s="2">
        <f>(Table2[[#This Row],[Close Price]]/Table2[[#This Row],[Day Low]])-1</f>
        <v>-2.5000000000000577E-3</v>
      </c>
      <c r="AD446" s="2">
        <f>(Table2[[#This Row],[Day High]]/Table2[[#This Row],[Close Price]])-1</f>
        <v>2.0989974937343225E-2</v>
      </c>
      <c r="AE446" s="2">
        <f>(Table2[[#This Row],[Close Price]]/Table2[[#This Row],[Current Week Low]])-1</f>
        <v>5.1169015193262002E-3</v>
      </c>
      <c r="AF446" s="2">
        <f>(Table2[[#This Row],[Current Week High]]/Table2[[#This Row],[Close Price]])-1</f>
        <v>3.0701754385964897E-2</v>
      </c>
      <c r="AG446" s="2">
        <f>(Table2[[#This Row],[Close Price]]/Table2[[#This Row],[Current Month Low]])-1</f>
        <v>5.1169015193262002E-3</v>
      </c>
      <c r="AH446" s="2">
        <f>(Table2[[#This Row],[Current Month High]]/Table2[[#This Row],[Close Price]])-1</f>
        <v>5.7957393483709208E-2</v>
      </c>
      <c r="AI446">
        <v>71.835839598997495</v>
      </c>
      <c r="AJ446">
        <v>37.334624072281301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-0.34</v>
      </c>
      <c r="AM446" t="s">
        <v>10475</v>
      </c>
      <c r="AN446">
        <v>-6.81</v>
      </c>
      <c r="AO446" t="s">
        <v>10475</v>
      </c>
      <c r="AP446">
        <v>0.1468409783088</v>
      </c>
      <c r="AQ446">
        <f>(Table2[[#This Row],[Sharpe Ratio]]-AVERAGE(Table2[Sharpe Ratio]))/_xlfn.STDEV.P(Table2[Sharpe Ratio])</f>
        <v>1.0413281346254333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469</v>
      </c>
      <c r="AT446">
        <f>_xlfn.RANK.AVG(Table2[[#This Row],[6M Return vs Nifty Z-Score]],Table2[6M Return vs Nifty Z-Score])</f>
        <v>717</v>
      </c>
      <c r="AU446">
        <f>_xlfn.RANK.AVG(Table2[[#This Row],[Sharpe Ratio Z-Score]],Table2[Sharpe Ratio Z-Score])</f>
        <v>113</v>
      </c>
      <c r="AV446">
        <f>(Table2[[#This Row],[Rank 1Y]]+Table2[[#This Row],[Rank 6M]]+Table2[[#This Row],[Rank Sharpe]])/3</f>
        <v>433</v>
      </c>
    </row>
    <row r="447" spans="1:48" x14ac:dyDescent="0.3">
      <c r="A447" t="s">
        <v>858</v>
      </c>
      <c r="B447" t="s">
        <v>859</v>
      </c>
      <c r="C447" t="s">
        <v>10431</v>
      </c>
      <c r="D447" t="s">
        <v>49</v>
      </c>
      <c r="E447">
        <v>17491.573674784999</v>
      </c>
      <c r="F447">
        <v>206.65</v>
      </c>
      <c r="G447">
        <v>31.3748524099782</v>
      </c>
      <c r="H447">
        <f>(Table2[[#This Row],[1Y Return vs Nifty]]-AVERAGE(Table2[1Y Return vs Nifty]))/_xlfn.STDEV.P(Table2[1Y Return vs Nifty])</f>
        <v>-0.18564635927675471</v>
      </c>
      <c r="I447">
        <v>13.212083067605899</v>
      </c>
      <c r="J447">
        <f>(Table2[[#This Row],[1M Return vs Nifty]]-AVERAGE(Table2[1M Return vs Nifty]))/_xlfn.STDEV.P(Table2[1M Return vs Nifty])</f>
        <v>0.74606856006582312</v>
      </c>
      <c r="K447">
        <v>1.99399997537965</v>
      </c>
      <c r="L447">
        <f>(Table2[[#This Row],[6M Return vs Nifty]]-AVERAGE(Table2[6M Return vs Nifty]))/_xlfn.STDEV.P(Table2[6M Return vs Nifty])</f>
        <v>-0.25447922914354659</v>
      </c>
      <c r="M447">
        <v>-1.22729359667779</v>
      </c>
      <c r="N447">
        <f>(Table2[[#This Row],[1W Return vs Nifty]]-AVERAGE(Table2[1W Return vs Nifty]))/_xlfn.STDEV.P(Table2[1W Return vs Nifty])</f>
        <v>-0.61916701902206317</v>
      </c>
      <c r="O447">
        <v>198.43</v>
      </c>
      <c r="P447">
        <v>190.05160643411901</v>
      </c>
      <c r="Q447">
        <v>172.18743166640999</v>
      </c>
      <c r="R447">
        <v>60.9145510171194</v>
      </c>
      <c r="S447" s="2">
        <f>(Table2[[#This Row],[Close Price]]-Table2[[#This Row],[20D EMA]])/Table2[[#This Row],[20D EMA]]</f>
        <v>4.1425187723630491E-2</v>
      </c>
      <c r="T447" s="2">
        <f>(Table2[[#This Row],[Close Price]]-Table2[[#This Row],[50D EMA]])/Table2[[#This Row],[50D EMA]]</f>
        <v>8.7336244493333423E-2</v>
      </c>
      <c r="U447" s="2">
        <f>(Table2[[#This Row],[Close Price]]-Table2[[#This Row],[200D EMA]])/Table2[[#This Row],[200D EMA]]</f>
        <v>0.20014566684725635</v>
      </c>
      <c r="V447">
        <v>1.20807788847671</v>
      </c>
      <c r="W447">
        <v>205.65</v>
      </c>
      <c r="X447">
        <v>208</v>
      </c>
      <c r="Y447">
        <v>205.8</v>
      </c>
      <c r="Z447">
        <v>209.68</v>
      </c>
      <c r="AA447">
        <v>204.9</v>
      </c>
      <c r="AB447">
        <v>214.63</v>
      </c>
      <c r="AC447" s="2">
        <f>(Table2[[#This Row],[Close Price]]/Table2[[#This Row],[Day Low]])-1</f>
        <v>4.8626306831995869E-3</v>
      </c>
      <c r="AD447" s="2">
        <f>(Table2[[#This Row],[Day High]]/Table2[[#This Row],[Close Price]])-1</f>
        <v>6.5327849020082596E-3</v>
      </c>
      <c r="AE447" s="2">
        <f>(Table2[[#This Row],[Close Price]]/Table2[[#This Row],[Current Week Low]])-1</f>
        <v>4.1302235179785374E-3</v>
      </c>
      <c r="AF447" s="2">
        <f>(Table2[[#This Row],[Current Week High]]/Table2[[#This Row],[Close Price]])-1</f>
        <v>1.466247278006283E-2</v>
      </c>
      <c r="AG447" s="2">
        <f>(Table2[[#This Row],[Close Price]]/Table2[[#This Row],[Current Month Low]])-1</f>
        <v>8.5407515861395389E-3</v>
      </c>
      <c r="AH447" s="2">
        <f>(Table2[[#This Row],[Current Month High]]/Table2[[#This Row],[Close Price]])-1</f>
        <v>3.8616017420759707E-2</v>
      </c>
      <c r="AI447">
        <v>3.8616017420759698</v>
      </c>
      <c r="AJ447">
        <v>68.556280587275694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-0.03</v>
      </c>
      <c r="AM447" t="s">
        <v>10475</v>
      </c>
      <c r="AN447">
        <v>7.16</v>
      </c>
      <c r="AO447" t="s">
        <v>10474</v>
      </c>
      <c r="AP447">
        <v>-1.1979213628455001E-2</v>
      </c>
      <c r="AQ447">
        <f>(Table2[[#This Row],[Sharpe Ratio]]-AVERAGE(Table2[Sharpe Ratio]))/_xlfn.STDEV.P(Table2[Sharpe Ratio])</f>
        <v>-0.74925740278467567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-1.0624814501612172</v>
      </c>
      <c r="AS447">
        <f>_xlfn.RANK.AVG(Table2[[#This Row],[1Y Return vs Nifty Z-Score]],Table2[1Y Return vs Nifty Z-Score])</f>
        <v>337</v>
      </c>
      <c r="AT447">
        <f>_xlfn.RANK.AVG(Table2[[#This Row],[6M Return vs Nifty Z-Score]],Table2[6M Return vs Nifty Z-Score])</f>
        <v>397</v>
      </c>
      <c r="AU447">
        <f>_xlfn.RANK.AVG(Table2[[#This Row],[Sharpe Ratio Z-Score]],Table2[Sharpe Ratio Z-Score])</f>
        <v>565</v>
      </c>
      <c r="AV447">
        <f>(Table2[[#This Row],[Rank 1Y]]+Table2[[#This Row],[Rank 6M]]+Table2[[#This Row],[Rank Sharpe]])/3</f>
        <v>433</v>
      </c>
    </row>
    <row r="448" spans="1:48" x14ac:dyDescent="0.3">
      <c r="A448" t="s">
        <v>485</v>
      </c>
      <c r="B448" t="s">
        <v>486</v>
      </c>
      <c r="C448" t="s">
        <v>10437</v>
      </c>
      <c r="D448" t="s">
        <v>487</v>
      </c>
      <c r="E448">
        <v>43880.854665029998</v>
      </c>
      <c r="F448">
        <v>366.65</v>
      </c>
      <c r="G448">
        <v>18.034537530621598</v>
      </c>
      <c r="H448">
        <f>(Table2[[#This Row],[1Y Return vs Nifty]]-AVERAGE(Table2[1Y Return vs Nifty]))/_xlfn.STDEV.P(Table2[1Y Return vs Nifty])</f>
        <v>-0.33829872620428153</v>
      </c>
      <c r="I448">
        <v>5.2358701581211404</v>
      </c>
      <c r="J448">
        <f>(Table2[[#This Row],[1M Return vs Nifty]]-AVERAGE(Table2[1M Return vs Nifty]))/_xlfn.STDEV.P(Table2[1M Return vs Nifty])</f>
        <v>7.2106392027531829E-2</v>
      </c>
      <c r="K448">
        <v>17.590427825932299</v>
      </c>
      <c r="L448">
        <f>(Table2[[#This Row],[6M Return vs Nifty]]-AVERAGE(Table2[6M Return vs Nifty]))/_xlfn.STDEV.P(Table2[6M Return vs Nifty])</f>
        <v>0.18437671416835971</v>
      </c>
      <c r="M448">
        <v>4.3684167107014797</v>
      </c>
      <c r="N448">
        <f>(Table2[[#This Row],[1W Return vs Nifty]]-AVERAGE(Table2[1W Return vs Nifty]))/_xlfn.STDEV.P(Table2[1W Return vs Nifty])</f>
        <v>0.40672852273704546</v>
      </c>
      <c r="O448">
        <v>347.66</v>
      </c>
      <c r="P448">
        <v>326.76331405355103</v>
      </c>
      <c r="Q448">
        <v>287.71110513717798</v>
      </c>
      <c r="R448">
        <v>70.501807652701203</v>
      </c>
      <c r="S448" s="2">
        <f>(Table2[[#This Row],[Close Price]]-Table2[[#This Row],[20D EMA]])/Table2[[#This Row],[20D EMA]]</f>
        <v>5.4622332163607984E-2</v>
      </c>
      <c r="T448" s="2">
        <f>(Table2[[#This Row],[Close Price]]-Table2[[#This Row],[50D EMA]])/Table2[[#This Row],[50D EMA]]</f>
        <v>0.12206598547324131</v>
      </c>
      <c r="U448" s="2">
        <f>(Table2[[#This Row],[Close Price]]-Table2[[#This Row],[200D EMA]])/Table2[[#This Row],[200D EMA]]</f>
        <v>0.27436860605427332</v>
      </c>
      <c r="V448">
        <v>0.65123433247623697</v>
      </c>
      <c r="W448">
        <v>361.5</v>
      </c>
      <c r="X448">
        <v>369.4</v>
      </c>
      <c r="Y448">
        <v>365.4</v>
      </c>
      <c r="Z448">
        <v>373.85</v>
      </c>
      <c r="AA448">
        <v>348.25</v>
      </c>
      <c r="AB448">
        <v>373.85</v>
      </c>
      <c r="AC448" s="2">
        <f>(Table2[[#This Row],[Close Price]]/Table2[[#This Row],[Day Low]])-1</f>
        <v>1.4246196403872702E-2</v>
      </c>
      <c r="AD448" s="2">
        <f>(Table2[[#This Row],[Day High]]/Table2[[#This Row],[Close Price]])-1</f>
        <v>7.5003409245875119E-3</v>
      </c>
      <c r="AE448" s="2">
        <f>(Table2[[#This Row],[Close Price]]/Table2[[#This Row],[Current Week Low]])-1</f>
        <v>3.420908593322336E-3</v>
      </c>
      <c r="AF448" s="2">
        <f>(Table2[[#This Row],[Current Week High]]/Table2[[#This Row],[Close Price]])-1</f>
        <v>1.9637256238919987E-2</v>
      </c>
      <c r="AG448" s="2">
        <f>(Table2[[#This Row],[Close Price]]/Table2[[#This Row],[Current Month Low]])-1</f>
        <v>5.2835606604450858E-2</v>
      </c>
      <c r="AH448" s="2">
        <f>(Table2[[#This Row],[Current Month High]]/Table2[[#This Row],[Close Price]])-1</f>
        <v>1.9637256238919987E-2</v>
      </c>
      <c r="AI448">
        <v>1.96372562389199</v>
      </c>
      <c r="AJ448">
        <v>68.574712643678097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0.25</v>
      </c>
      <c r="AM448" t="s">
        <v>10474</v>
      </c>
      <c r="AN448">
        <v>6.96</v>
      </c>
      <c r="AO448" t="s">
        <v>10474</v>
      </c>
      <c r="AP448">
        <v>-5.8803889960227999E-2</v>
      </c>
      <c r="AQ448">
        <f>(Table2[[#This Row],[Sharpe Ratio]]-AVERAGE(Table2[Sharpe Ratio]))/_xlfn.STDEV.P(Table2[Sharpe Ratio])</f>
        <v>-1.2771725703139165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-0.95225966758526126</v>
      </c>
      <c r="AS448">
        <f>_xlfn.RANK.AVG(Table2[[#This Row],[1Y Return vs Nifty Z-Score]],Table2[1Y Return vs Nifty Z-Score])</f>
        <v>405</v>
      </c>
      <c r="AT448">
        <f>_xlfn.RANK.AVG(Table2[[#This Row],[6M Return vs Nifty Z-Score]],Table2[6M Return vs Nifty Z-Score])</f>
        <v>244</v>
      </c>
      <c r="AU448">
        <f>_xlfn.RANK.AVG(Table2[[#This Row],[Sharpe Ratio Z-Score]],Table2[Sharpe Ratio Z-Score])</f>
        <v>651</v>
      </c>
      <c r="AV448">
        <f>(Table2[[#This Row],[Rank 1Y]]+Table2[[#This Row],[Rank 6M]]+Table2[[#This Row],[Rank Sharpe]])/3</f>
        <v>433.33333333333331</v>
      </c>
    </row>
    <row r="449" spans="1:48" x14ac:dyDescent="0.3">
      <c r="A449" t="s">
        <v>596</v>
      </c>
      <c r="B449" t="s">
        <v>597</v>
      </c>
      <c r="C449" t="s">
        <v>10435</v>
      </c>
      <c r="D449" t="s">
        <v>505</v>
      </c>
      <c r="E449">
        <v>31792.187139012</v>
      </c>
      <c r="F449">
        <v>71.91</v>
      </c>
      <c r="G449">
        <v>-1.1757116855830101</v>
      </c>
      <c r="H449">
        <f>(Table2[[#This Row],[1Y Return vs Nifty]]-AVERAGE(Table2[1Y Return vs Nifty]))/_xlfn.STDEV.P(Table2[1Y Return vs Nifty])</f>
        <v>-0.55812037499153522</v>
      </c>
      <c r="I449">
        <v>3.2670762775201299</v>
      </c>
      <c r="J449">
        <f>(Table2[[#This Row],[1M Return vs Nifty]]-AVERAGE(Table2[1M Return vs Nifty]))/_xlfn.STDEV.P(Table2[1M Return vs Nifty])</f>
        <v>-9.4249823290207424E-2</v>
      </c>
      <c r="K449">
        <v>-1.8695904262495899</v>
      </c>
      <c r="L449">
        <f>(Table2[[#This Row],[6M Return vs Nifty]]-AVERAGE(Table2[6M Return vs Nifty]))/_xlfn.STDEV.P(Table2[6M Return vs Nifty])</f>
        <v>-0.3631938416512912</v>
      </c>
      <c r="M449">
        <v>-3.8492699142547901</v>
      </c>
      <c r="N449">
        <f>(Table2[[#This Row],[1W Return vs Nifty]]-AVERAGE(Table2[1W Return vs Nifty]))/_xlfn.STDEV.P(Table2[1W Return vs Nifty])</f>
        <v>-1.0998698551308184</v>
      </c>
      <c r="O449">
        <v>72.959999999999994</v>
      </c>
      <c r="P449">
        <v>71.120624849963903</v>
      </c>
      <c r="Q449">
        <v>66.368727409471603</v>
      </c>
      <c r="R449">
        <v>37.226762236841402</v>
      </c>
      <c r="S449" s="2">
        <f>(Table2[[#This Row],[Close Price]]-Table2[[#This Row],[20D EMA]])/Table2[[#This Row],[20D EMA]]</f>
        <v>-1.4391447368421014E-2</v>
      </c>
      <c r="T449" s="2">
        <f>(Table2[[#This Row],[Close Price]]-Table2[[#This Row],[50D EMA]])/Table2[[#This Row],[50D EMA]]</f>
        <v>1.1099103132197722E-2</v>
      </c>
      <c r="U449" s="2">
        <f>(Table2[[#This Row],[Close Price]]-Table2[[#This Row],[200D EMA]])/Table2[[#This Row],[200D EMA]]</f>
        <v>8.3492223021554998E-2</v>
      </c>
      <c r="V449">
        <v>0.982035044837267</v>
      </c>
      <c r="W449">
        <v>72.3</v>
      </c>
      <c r="X449">
        <v>73.489999999999995</v>
      </c>
      <c r="Y449">
        <v>70.8</v>
      </c>
      <c r="Z449">
        <v>73.77</v>
      </c>
      <c r="AA449">
        <v>70.8</v>
      </c>
      <c r="AB449">
        <v>76</v>
      </c>
      <c r="AC449" s="2">
        <f>(Table2[[#This Row],[Close Price]]/Table2[[#This Row],[Day Low]])-1</f>
        <v>-5.3941908713692754E-3</v>
      </c>
      <c r="AD449" s="2">
        <f>(Table2[[#This Row],[Day High]]/Table2[[#This Row],[Close Price]])-1</f>
        <v>2.1971909331108375E-2</v>
      </c>
      <c r="AE449" s="2">
        <f>(Table2[[#This Row],[Close Price]]/Table2[[#This Row],[Current Week Low]])-1</f>
        <v>1.5677966101694807E-2</v>
      </c>
      <c r="AF449" s="2">
        <f>(Table2[[#This Row],[Current Week High]]/Table2[[#This Row],[Close Price]])-1</f>
        <v>2.5865665415102157E-2</v>
      </c>
      <c r="AG449" s="2">
        <f>(Table2[[#This Row],[Close Price]]/Table2[[#This Row],[Current Month Low]])-1</f>
        <v>1.5677966101694807E-2</v>
      </c>
      <c r="AH449" s="2">
        <f>(Table2[[#This Row],[Current Month High]]/Table2[[#This Row],[Close Price]])-1</f>
        <v>5.6876651369767828E-2</v>
      </c>
      <c r="AI449">
        <v>11.2501738283966</v>
      </c>
      <c r="AJ449">
        <v>24.843749999999901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-0.08</v>
      </c>
      <c r="AM449" t="s">
        <v>10475</v>
      </c>
      <c r="AN449">
        <v>-5.17</v>
      </c>
      <c r="AO449" t="s">
        <v>10475</v>
      </c>
      <c r="AP449">
        <v>5.3705345584566001E-2</v>
      </c>
      <c r="AQ449">
        <f>(Table2[[#This Row],[Sharpe Ratio]]-AVERAGE(Table2[Sharpe Ratio]))/_xlfn.STDEV.P(Table2[Sharpe Ratio])</f>
        <v>-8.7103708023761606E-3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-2.1241442658662284</v>
      </c>
      <c r="AS449">
        <f>_xlfn.RANK.AVG(Table2[[#This Row],[1Y Return vs Nifty Z-Score]],Table2[1Y Return vs Nifty Z-Score])</f>
        <v>520</v>
      </c>
      <c r="AT449">
        <f>_xlfn.RANK.AVG(Table2[[#This Row],[6M Return vs Nifty Z-Score]],Table2[6M Return vs Nifty Z-Score])</f>
        <v>440</v>
      </c>
      <c r="AU449">
        <f>_xlfn.RANK.AVG(Table2[[#This Row],[Sharpe Ratio Z-Score]],Table2[Sharpe Ratio Z-Score])</f>
        <v>342</v>
      </c>
      <c r="AV449">
        <f>(Table2[[#This Row],[Rank 1Y]]+Table2[[#This Row],[Rank 6M]]+Table2[[#This Row],[Rank Sharpe]])/3</f>
        <v>434</v>
      </c>
    </row>
    <row r="450" spans="1:48" x14ac:dyDescent="0.3">
      <c r="A450" t="s">
        <v>1807</v>
      </c>
      <c r="B450" t="s">
        <v>1808</v>
      </c>
      <c r="C450" t="s">
        <v>10442</v>
      </c>
      <c r="D450" t="s">
        <v>153</v>
      </c>
      <c r="E450">
        <v>3943.6109154750002</v>
      </c>
      <c r="F450">
        <v>835.35</v>
      </c>
      <c r="G450">
        <v>45.782316044333001</v>
      </c>
      <c r="H450">
        <f>(Table2[[#This Row],[1Y Return vs Nifty]]-AVERAGE(Table2[1Y Return vs Nifty]))/_xlfn.STDEV.P(Table2[1Y Return vs Nifty])</f>
        <v>-2.0782677639833574E-2</v>
      </c>
      <c r="I450">
        <v>-1.2326301229496099</v>
      </c>
      <c r="J450">
        <f>(Table2[[#This Row],[1M Return vs Nifty]]-AVERAGE(Table2[1M Return vs Nifty]))/_xlfn.STDEV.P(Table2[1M Return vs Nifty])</f>
        <v>-0.47445931814837083</v>
      </c>
      <c r="K450">
        <v>4.3075980566294696</v>
      </c>
      <c r="L450">
        <f>(Table2[[#This Row],[6M Return vs Nifty]]-AVERAGE(Table2[6M Return vs Nifty]))/_xlfn.STDEV.P(Table2[6M Return vs Nifty])</f>
        <v>-0.18937866392947236</v>
      </c>
      <c r="M450">
        <v>7.5591573741982501</v>
      </c>
      <c r="N450">
        <f>(Table2[[#This Row],[1W Return vs Nifty]]-AVERAGE(Table2[1W Return vs Nifty]))/_xlfn.STDEV.P(Table2[1W Return vs Nifty])</f>
        <v>0.99170637930587591</v>
      </c>
      <c r="O450">
        <v>817.09</v>
      </c>
      <c r="P450">
        <v>811.06562086129202</v>
      </c>
      <c r="Q450">
        <v>732.06531007813703</v>
      </c>
      <c r="R450">
        <v>58.955289657860398</v>
      </c>
      <c r="S450" s="2">
        <f>(Table2[[#This Row],[Close Price]]-Table2[[#This Row],[20D EMA]])/Table2[[#This Row],[20D EMA]]</f>
        <v>2.2347599407653979E-2</v>
      </c>
      <c r="T450" s="2">
        <f>(Table2[[#This Row],[Close Price]]-Table2[[#This Row],[50D EMA]])/Table2[[#This Row],[50D EMA]]</f>
        <v>2.9941324738829121E-2</v>
      </c>
      <c r="U450" s="2">
        <f>(Table2[[#This Row],[Close Price]]-Table2[[#This Row],[200D EMA]])/Table2[[#This Row],[200D EMA]]</f>
        <v>0.14108671521512048</v>
      </c>
      <c r="V450">
        <v>1.4225535613429701</v>
      </c>
      <c r="W450">
        <v>821</v>
      </c>
      <c r="X450">
        <v>843.15</v>
      </c>
      <c r="Y450">
        <v>825.05</v>
      </c>
      <c r="Z450">
        <v>859</v>
      </c>
      <c r="AA450">
        <v>771</v>
      </c>
      <c r="AB450">
        <v>859</v>
      </c>
      <c r="AC450" s="2">
        <f>(Table2[[#This Row],[Close Price]]/Table2[[#This Row],[Day Low]])-1</f>
        <v>1.7478684531059718E-2</v>
      </c>
      <c r="AD450" s="2">
        <f>(Table2[[#This Row],[Day High]]/Table2[[#This Row],[Close Price]])-1</f>
        <v>9.3374034835698172E-3</v>
      </c>
      <c r="AE450" s="2">
        <f>(Table2[[#This Row],[Close Price]]/Table2[[#This Row],[Current Week Low]])-1</f>
        <v>1.248409187321986E-2</v>
      </c>
      <c r="AF450" s="2">
        <f>(Table2[[#This Row],[Current Week High]]/Table2[[#This Row],[Close Price]])-1</f>
        <v>2.8311486203387748E-2</v>
      </c>
      <c r="AG450" s="2">
        <f>(Table2[[#This Row],[Close Price]]/Table2[[#This Row],[Current Month Low]])-1</f>
        <v>8.3463035019455178E-2</v>
      </c>
      <c r="AH450" s="2">
        <f>(Table2[[#This Row],[Current Month High]]/Table2[[#This Row],[Close Price]])-1</f>
        <v>2.8311486203387748E-2</v>
      </c>
      <c r="AI450">
        <v>16.549949123122001</v>
      </c>
      <c r="AJ450">
        <v>72.557322867176197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</v>
      </c>
      <c r="AM450" t="s">
        <v>10474</v>
      </c>
      <c r="AN450">
        <v>1.03</v>
      </c>
      <c r="AO450" t="s">
        <v>10474</v>
      </c>
      <c r="AP450">
        <v>-6.3490848784911999E-2</v>
      </c>
      <c r="AQ450">
        <f>(Table2[[#This Row],[Sharpe Ratio]]-AVERAGE(Table2[Sharpe Ratio]))/_xlfn.STDEV.P(Table2[Sharpe Ratio])</f>
        <v>-1.330014722080308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-1.0229290024921092</v>
      </c>
      <c r="AS450">
        <f>_xlfn.RANK.AVG(Table2[[#This Row],[1Y Return vs Nifty Z-Score]],Table2[1Y Return vs Nifty Z-Score])</f>
        <v>278</v>
      </c>
      <c r="AT450">
        <f>_xlfn.RANK.AVG(Table2[[#This Row],[6M Return vs Nifty Z-Score]],Table2[6M Return vs Nifty Z-Score])</f>
        <v>375</v>
      </c>
      <c r="AU450">
        <f>_xlfn.RANK.AVG(Table2[[#This Row],[Sharpe Ratio Z-Score]],Table2[Sharpe Ratio Z-Score])</f>
        <v>657</v>
      </c>
      <c r="AV450">
        <f>(Table2[[#This Row],[Rank 1Y]]+Table2[[#This Row],[Rank 6M]]+Table2[[#This Row],[Rank Sharpe]])/3</f>
        <v>436.66666666666669</v>
      </c>
    </row>
    <row r="451" spans="1:48" x14ac:dyDescent="0.3">
      <c r="A451" t="s">
        <v>815</v>
      </c>
      <c r="B451" t="s">
        <v>816</v>
      </c>
      <c r="C451" t="s">
        <v>10437</v>
      </c>
      <c r="D451" t="s">
        <v>65</v>
      </c>
      <c r="E451">
        <v>19378.175579539999</v>
      </c>
      <c r="F451">
        <v>985.85</v>
      </c>
      <c r="G451">
        <v>25.645085900289899</v>
      </c>
      <c r="H451">
        <f>(Table2[[#This Row],[1Y Return vs Nifty]]-AVERAGE(Table2[1Y Return vs Nifty]))/_xlfn.STDEV.P(Table2[1Y Return vs Nifty])</f>
        <v>-0.2512117096868477</v>
      </c>
      <c r="I451">
        <v>2.9194365818435402</v>
      </c>
      <c r="J451">
        <f>(Table2[[#This Row],[1M Return vs Nifty]]-AVERAGE(Table2[1M Return vs Nifty]))/_xlfn.STDEV.P(Table2[1M Return vs Nifty])</f>
        <v>-0.12362416492992942</v>
      </c>
      <c r="K451">
        <v>9.0554723650942908</v>
      </c>
      <c r="L451">
        <f>(Table2[[#This Row],[6M Return vs Nifty]]-AVERAGE(Table2[6M Return vs Nifty]))/_xlfn.STDEV.P(Table2[6M Return vs Nifty])</f>
        <v>-5.5781863538165978E-2</v>
      </c>
      <c r="M451">
        <v>11.0723053455203</v>
      </c>
      <c r="N451">
        <f>(Table2[[#This Row],[1W Return vs Nifty]]-AVERAGE(Table2[1W Return vs Nifty]))/_xlfn.STDEV.P(Table2[1W Return vs Nifty])</f>
        <v>1.6357931249271527</v>
      </c>
      <c r="O451">
        <v>928.17</v>
      </c>
      <c r="P451">
        <v>932.62370865135699</v>
      </c>
      <c r="Q451">
        <v>882.17588037470205</v>
      </c>
      <c r="R451">
        <v>70.485661378443695</v>
      </c>
      <c r="S451" s="2">
        <f>(Table2[[#This Row],[Close Price]]-Table2[[#This Row],[20D EMA]])/Table2[[#This Row],[20D EMA]]</f>
        <v>6.2143788314640708E-2</v>
      </c>
      <c r="T451" s="2">
        <f>(Table2[[#This Row],[Close Price]]-Table2[[#This Row],[50D EMA]])/Table2[[#This Row],[50D EMA]]</f>
        <v>5.707156150427721E-2</v>
      </c>
      <c r="U451" s="2">
        <f>(Table2[[#This Row],[Close Price]]-Table2[[#This Row],[200D EMA]])/Table2[[#This Row],[200D EMA]]</f>
        <v>0.11752091836977298</v>
      </c>
      <c r="V451">
        <v>2.00706980738495</v>
      </c>
      <c r="W451">
        <v>974.05</v>
      </c>
      <c r="X451">
        <v>995.4</v>
      </c>
      <c r="Y451">
        <v>977.4</v>
      </c>
      <c r="Z451">
        <v>1006</v>
      </c>
      <c r="AA451">
        <v>880.45</v>
      </c>
      <c r="AB451">
        <v>1018</v>
      </c>
      <c r="AC451" s="2">
        <f>(Table2[[#This Row],[Close Price]]/Table2[[#This Row],[Day Low]])-1</f>
        <v>1.2114367845593277E-2</v>
      </c>
      <c r="AD451" s="2">
        <f>(Table2[[#This Row],[Day High]]/Table2[[#This Row],[Close Price]])-1</f>
        <v>9.6870720697874724E-3</v>
      </c>
      <c r="AE451" s="2">
        <f>(Table2[[#This Row],[Close Price]]/Table2[[#This Row],[Current Week Low]])-1</f>
        <v>8.6453857172090753E-3</v>
      </c>
      <c r="AF451" s="2">
        <f>(Table2[[#This Row],[Current Week High]]/Table2[[#This Row],[Close Price]])-1</f>
        <v>2.0439214890703328E-2</v>
      </c>
      <c r="AG451" s="2">
        <f>(Table2[[#This Row],[Close Price]]/Table2[[#This Row],[Current Month Low]])-1</f>
        <v>0.11971151115906631</v>
      </c>
      <c r="AH451" s="2">
        <f>(Table2[[#This Row],[Current Month High]]/Table2[[#This Row],[Close Price]])-1</f>
        <v>3.2611452046457323E-2</v>
      </c>
      <c r="AI451">
        <v>10.9702287366232</v>
      </c>
      <c r="AJ451">
        <v>53.738791423001899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-0.03</v>
      </c>
      <c r="AM451" t="s">
        <v>10475</v>
      </c>
      <c r="AN451">
        <v>16.63</v>
      </c>
      <c r="AO451" t="s">
        <v>10474</v>
      </c>
      <c r="AP451">
        <v>-4.8392427335422997E-2</v>
      </c>
      <c r="AQ451">
        <f>(Table2[[#This Row],[Sharpe Ratio]]-AVERAGE(Table2[Sharpe Ratio]))/_xlfn.STDEV.P(Table2[Sharpe Ratio])</f>
        <v>-1.1597906796873969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357</v>
      </c>
      <c r="AT451">
        <f>_xlfn.RANK.AVG(Table2[[#This Row],[6M Return vs Nifty Z-Score]],Table2[6M Return vs Nifty Z-Score])</f>
        <v>328</v>
      </c>
      <c r="AU451">
        <f>_xlfn.RANK.AVG(Table2[[#This Row],[Sharpe Ratio Z-Score]],Table2[Sharpe Ratio Z-Score])</f>
        <v>628</v>
      </c>
      <c r="AV451">
        <f>(Table2[[#This Row],[Rank 1Y]]+Table2[[#This Row],[Rank 6M]]+Table2[[#This Row],[Rank Sharpe]])/3</f>
        <v>437.66666666666669</v>
      </c>
    </row>
    <row r="452" spans="1:48" x14ac:dyDescent="0.3">
      <c r="A452" t="s">
        <v>1936</v>
      </c>
      <c r="B452" t="s">
        <v>1937</v>
      </c>
      <c r="C452" t="s">
        <v>629</v>
      </c>
      <c r="D452" t="s">
        <v>484</v>
      </c>
      <c r="E452">
        <v>3338.8857257700001</v>
      </c>
      <c r="F452">
        <v>527.65</v>
      </c>
      <c r="G452">
        <v>-0.295436834780826</v>
      </c>
      <c r="H452">
        <f>(Table2[[#This Row],[1Y Return vs Nifty]]-AVERAGE(Table2[1Y Return vs Nifty]))/_xlfn.STDEV.P(Table2[1Y Return vs Nifty])</f>
        <v>-0.54804744637351066</v>
      </c>
      <c r="I452">
        <v>-4.8046897107455404</v>
      </c>
      <c r="J452">
        <f>(Table2[[#This Row],[1M Return vs Nifty]]-AVERAGE(Table2[1M Return vs Nifty]))/_xlfn.STDEV.P(Table2[1M Return vs Nifty])</f>
        <v>-0.77628589317499253</v>
      </c>
      <c r="K452">
        <v>22.963114498550699</v>
      </c>
      <c r="L452">
        <f>(Table2[[#This Row],[6M Return vs Nifty]]-AVERAGE(Table2[6M Return vs Nifty]))/_xlfn.STDEV.P(Table2[6M Return vs Nifty])</f>
        <v>0.3355546313442922</v>
      </c>
      <c r="M452">
        <v>2.9530919892232301</v>
      </c>
      <c r="N452">
        <f>(Table2[[#This Row],[1W Return vs Nifty]]-AVERAGE(Table2[1W Return vs Nifty]))/_xlfn.STDEV.P(Table2[1W Return vs Nifty])</f>
        <v>0.14724844922587477</v>
      </c>
      <c r="O452">
        <v>536.92999999999995</v>
      </c>
      <c r="P452">
        <v>503.54733495082598</v>
      </c>
      <c r="Q452">
        <v>442.13433143086002</v>
      </c>
      <c r="R452">
        <v>40.047164290139101</v>
      </c>
      <c r="S452" s="2">
        <f>(Table2[[#This Row],[Close Price]]-Table2[[#This Row],[20D EMA]])/Table2[[#This Row],[20D EMA]]</f>
        <v>-1.7283444769336735E-2</v>
      </c>
      <c r="T452" s="2">
        <f>(Table2[[#This Row],[Close Price]]-Table2[[#This Row],[50D EMA]])/Table2[[#This Row],[50D EMA]]</f>
        <v>4.7865738484203758E-2</v>
      </c>
      <c r="U452" s="2">
        <f>(Table2[[#This Row],[Close Price]]-Table2[[#This Row],[200D EMA]])/Table2[[#This Row],[200D EMA]]</f>
        <v>0.19341558094434635</v>
      </c>
      <c r="V452">
        <v>0.77441423869377002</v>
      </c>
      <c r="W452">
        <v>526.15</v>
      </c>
      <c r="X452">
        <v>534.04999999999995</v>
      </c>
      <c r="Y452">
        <v>526</v>
      </c>
      <c r="Z452">
        <v>547</v>
      </c>
      <c r="AA452">
        <v>526</v>
      </c>
      <c r="AB452">
        <v>570.20000000000005</v>
      </c>
      <c r="AC452" s="2">
        <f>(Table2[[#This Row],[Close Price]]/Table2[[#This Row],[Day Low]])-1</f>
        <v>2.8508980328803002E-3</v>
      </c>
      <c r="AD452" s="2">
        <f>(Table2[[#This Row],[Day High]]/Table2[[#This Row],[Close Price]])-1</f>
        <v>1.2129252345304709E-2</v>
      </c>
      <c r="AE452" s="2">
        <f>(Table2[[#This Row],[Close Price]]/Table2[[#This Row],[Current Week Low]])-1</f>
        <v>3.1368821292774296E-3</v>
      </c>
      <c r="AF452" s="2">
        <f>(Table2[[#This Row],[Current Week High]]/Table2[[#This Row],[Close Price]])-1</f>
        <v>3.6672036387757068E-2</v>
      </c>
      <c r="AG452" s="2">
        <f>(Table2[[#This Row],[Close Price]]/Table2[[#This Row],[Current Month Low]])-1</f>
        <v>3.1368821292774296E-3</v>
      </c>
      <c r="AH452" s="2">
        <f>(Table2[[#This Row],[Current Month High]]/Table2[[#This Row],[Close Price]])-1</f>
        <v>8.0640576139486608E-2</v>
      </c>
      <c r="AI452">
        <v>8.3388609873969504</v>
      </c>
      <c r="AJ452">
        <v>60.379939209726402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0.22</v>
      </c>
      <c r="AM452" t="s">
        <v>10474</v>
      </c>
      <c r="AN452">
        <v>-0.43</v>
      </c>
      <c r="AO452" t="s">
        <v>10475</v>
      </c>
      <c r="AP452">
        <v>-3.3056724401170003E-2</v>
      </c>
      <c r="AQ452">
        <f>(Table2[[#This Row],[Sharpe Ratio]]-AVERAGE(Table2[Sharpe Ratio]))/_xlfn.STDEV.P(Table2[Sharpe Ratio])</f>
        <v>-0.98689145607394269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-1.828421715052279</v>
      </c>
      <c r="AS452">
        <f>_xlfn.RANK.AVG(Table2[[#This Row],[1Y Return vs Nifty Z-Score]],Table2[1Y Return vs Nifty Z-Score])</f>
        <v>516</v>
      </c>
      <c r="AT452">
        <f>_xlfn.RANK.AVG(Table2[[#This Row],[6M Return vs Nifty Z-Score]],Table2[6M Return vs Nifty Z-Score])</f>
        <v>199</v>
      </c>
      <c r="AU452">
        <f>_xlfn.RANK.AVG(Table2[[#This Row],[Sharpe Ratio Z-Score]],Table2[Sharpe Ratio Z-Score])</f>
        <v>599</v>
      </c>
      <c r="AV452">
        <f>(Table2[[#This Row],[Rank 1Y]]+Table2[[#This Row],[Rank 6M]]+Table2[[#This Row],[Rank Sharpe]])/3</f>
        <v>438</v>
      </c>
    </row>
    <row r="453" spans="1:48" x14ac:dyDescent="0.3">
      <c r="A453" t="s">
        <v>1360</v>
      </c>
      <c r="B453" t="s">
        <v>1361</v>
      </c>
      <c r="C453" t="s">
        <v>10438</v>
      </c>
      <c r="D453" t="s">
        <v>236</v>
      </c>
      <c r="E453">
        <v>7910.0627492539998</v>
      </c>
      <c r="F453">
        <v>199.91</v>
      </c>
      <c r="G453">
        <v>21.504300458640099</v>
      </c>
      <c r="H453">
        <f>(Table2[[#This Row],[1Y Return vs Nifty]]-AVERAGE(Table2[1Y Return vs Nifty]))/_xlfn.STDEV.P(Table2[1Y Return vs Nifty])</f>
        <v>-0.29859445172279675</v>
      </c>
      <c r="I453">
        <v>9.8869937297546606</v>
      </c>
      <c r="J453">
        <f>(Table2[[#This Row],[1M Return vs Nifty]]-AVERAGE(Table2[1M Return vs Nifty]))/_xlfn.STDEV.P(Table2[1M Return vs Nifty])</f>
        <v>0.46511010967210265</v>
      </c>
      <c r="K453">
        <v>-30.149081333239899</v>
      </c>
      <c r="L453">
        <f>(Table2[[#This Row],[6M Return vs Nifty]]-AVERAGE(Table2[6M Return vs Nifty]))/_xlfn.STDEV.P(Table2[6M Return vs Nifty])</f>
        <v>-1.1589287866841018</v>
      </c>
      <c r="M453">
        <v>3.3999523583356299</v>
      </c>
      <c r="N453">
        <f>(Table2[[#This Row],[1W Return vs Nifty]]-AVERAGE(Table2[1W Return vs Nifty]))/_xlfn.STDEV.P(Table2[1W Return vs Nifty])</f>
        <v>0.22917407354861524</v>
      </c>
      <c r="O453">
        <v>194.19</v>
      </c>
      <c r="P453">
        <v>193.43584784074699</v>
      </c>
      <c r="Q453">
        <v>194.99137443679899</v>
      </c>
      <c r="R453">
        <v>57.564469276785502</v>
      </c>
      <c r="S453" s="2">
        <f>(Table2[[#This Row],[Close Price]]-Table2[[#This Row],[20D EMA]])/Table2[[#This Row],[20D EMA]]</f>
        <v>2.9455687728513306E-2</v>
      </c>
      <c r="T453" s="2">
        <f>(Table2[[#This Row],[Close Price]]-Table2[[#This Row],[50D EMA]])/Table2[[#This Row],[50D EMA]]</f>
        <v>3.3469246944253517E-2</v>
      </c>
      <c r="U453" s="2">
        <f>(Table2[[#This Row],[Close Price]]-Table2[[#This Row],[200D EMA]])/Table2[[#This Row],[200D EMA]]</f>
        <v>2.5224836623710448E-2</v>
      </c>
      <c r="V453">
        <v>0.85676080175339997</v>
      </c>
      <c r="W453">
        <v>196.2</v>
      </c>
      <c r="X453">
        <v>201.4</v>
      </c>
      <c r="Y453">
        <v>196.11</v>
      </c>
      <c r="Z453">
        <v>203</v>
      </c>
      <c r="AA453">
        <v>185</v>
      </c>
      <c r="AB453">
        <v>206.8</v>
      </c>
      <c r="AC453" s="2">
        <f>(Table2[[#This Row],[Close Price]]/Table2[[#This Row],[Day Low]])-1</f>
        <v>1.8909276248725737E-2</v>
      </c>
      <c r="AD453" s="2">
        <f>(Table2[[#This Row],[Day High]]/Table2[[#This Row],[Close Price]])-1</f>
        <v>7.4533540093042472E-3</v>
      </c>
      <c r="AE453" s="2">
        <f>(Table2[[#This Row],[Close Price]]/Table2[[#This Row],[Current Week Low]])-1</f>
        <v>1.9376880322268031E-2</v>
      </c>
      <c r="AF453" s="2">
        <f>(Table2[[#This Row],[Current Week High]]/Table2[[#This Row],[Close Price]])-1</f>
        <v>1.5456955630033464E-2</v>
      </c>
      <c r="AG453" s="2">
        <f>(Table2[[#This Row],[Close Price]]/Table2[[#This Row],[Current Month Low]])-1</f>
        <v>8.0594594594594504E-2</v>
      </c>
      <c r="AH453" s="2">
        <f>(Table2[[#This Row],[Current Month High]]/Table2[[#This Row],[Close Price]])-1</f>
        <v>3.4465509479265855E-2</v>
      </c>
      <c r="AI453">
        <v>54.069331199039503</v>
      </c>
      <c r="AJ453">
        <v>48.356215213357999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-0.05</v>
      </c>
      <c r="AM453" t="s">
        <v>10475</v>
      </c>
      <c r="AN453">
        <v>-6.26</v>
      </c>
      <c r="AO453" t="s">
        <v>10475</v>
      </c>
      <c r="AP453">
        <v>8.2177660937760993E-2</v>
      </c>
      <c r="AQ453">
        <f>(Table2[[#This Row],[Sharpe Ratio]]-AVERAGE(Table2[Sharpe Ratio]))/_xlfn.STDEV.P(Table2[Sharpe Ratio])</f>
        <v>0.31229488341713912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387</v>
      </c>
      <c r="AT453">
        <f>_xlfn.RANK.AVG(Table2[[#This Row],[6M Return vs Nifty Z-Score]],Table2[6M Return vs Nifty Z-Score])</f>
        <v>681</v>
      </c>
      <c r="AU453">
        <f>_xlfn.RANK.AVG(Table2[[#This Row],[Sharpe Ratio Z-Score]],Table2[Sharpe Ratio Z-Score])</f>
        <v>246</v>
      </c>
      <c r="AV453">
        <f>(Table2[[#This Row],[Rank 1Y]]+Table2[[#This Row],[Rank 6M]]+Table2[[#This Row],[Rank Sharpe]])/3</f>
        <v>438</v>
      </c>
    </row>
    <row r="454" spans="1:48" x14ac:dyDescent="0.3">
      <c r="A454" t="s">
        <v>2063</v>
      </c>
      <c r="B454" t="s">
        <v>2064</v>
      </c>
      <c r="C454" t="s">
        <v>10429</v>
      </c>
      <c r="D454" t="s">
        <v>59</v>
      </c>
      <c r="E454">
        <v>2827.229275531</v>
      </c>
      <c r="F454">
        <v>213.79</v>
      </c>
      <c r="G454">
        <v>-24.487134579168799</v>
      </c>
      <c r="H454">
        <f>(Table2[[#This Row],[1Y Return vs Nifty]]-AVERAGE(Table2[1Y Return vs Nifty]))/_xlfn.STDEV.P(Table2[1Y Return vs Nifty])</f>
        <v>-0.82487149093866008</v>
      </c>
      <c r="I454">
        <v>12.9782070770432</v>
      </c>
      <c r="J454">
        <f>(Table2[[#This Row],[1M Return vs Nifty]]-AVERAGE(Table2[1M Return vs Nifty]))/_xlfn.STDEV.P(Table2[1M Return vs Nifty])</f>
        <v>0.72630685467499745</v>
      </c>
      <c r="K454">
        <v>8.1656005909603095</v>
      </c>
      <c r="L454">
        <f>(Table2[[#This Row],[6M Return vs Nifty]]-AVERAGE(Table2[6M Return vs Nifty]))/_xlfn.STDEV.P(Table2[6M Return vs Nifty])</f>
        <v>-8.082128414179926E-2</v>
      </c>
      <c r="M454">
        <v>9.24555685334877</v>
      </c>
      <c r="N454">
        <f>(Table2[[#This Row],[1W Return vs Nifty]]-AVERAGE(Table2[1W Return vs Nifty]))/_xlfn.STDEV.P(Table2[1W Return vs Nifty])</f>
        <v>1.3008842338141577</v>
      </c>
      <c r="O454">
        <v>201.21</v>
      </c>
      <c r="P454">
        <v>195.91255131257799</v>
      </c>
      <c r="Q454">
        <v>185.70277539288199</v>
      </c>
      <c r="R454">
        <v>66.3914699012266</v>
      </c>
      <c r="S454" s="2">
        <f>(Table2[[#This Row],[Close Price]]-Table2[[#This Row],[20D EMA]])/Table2[[#This Row],[20D EMA]]</f>
        <v>6.2521743452114628E-2</v>
      </c>
      <c r="T454" s="2">
        <f>(Table2[[#This Row],[Close Price]]-Table2[[#This Row],[50D EMA]])/Table2[[#This Row],[50D EMA]]</f>
        <v>9.1252186588589607E-2</v>
      </c>
      <c r="U454" s="2">
        <f>(Table2[[#This Row],[Close Price]]-Table2[[#This Row],[200D EMA]])/Table2[[#This Row],[200D EMA]]</f>
        <v>0.15124827589515169</v>
      </c>
      <c r="V454">
        <v>1.65065937568954</v>
      </c>
      <c r="W454">
        <v>213.93</v>
      </c>
      <c r="X454">
        <v>221.65</v>
      </c>
      <c r="Y454">
        <v>211.35</v>
      </c>
      <c r="Z454">
        <v>217.79</v>
      </c>
      <c r="AA454">
        <v>195.32</v>
      </c>
      <c r="AB454">
        <v>218.5</v>
      </c>
      <c r="AC454" s="2">
        <f>(Table2[[#This Row],[Close Price]]/Table2[[#This Row],[Day Low]])-1</f>
        <v>-6.5441966998558421E-4</v>
      </c>
      <c r="AD454" s="2">
        <f>(Table2[[#This Row],[Day High]]/Table2[[#This Row],[Close Price]])-1</f>
        <v>3.6765049815239426E-2</v>
      </c>
      <c r="AE454" s="2">
        <f>(Table2[[#This Row],[Close Price]]/Table2[[#This Row],[Current Week Low]])-1</f>
        <v>1.1544830849302024E-2</v>
      </c>
      <c r="AF454" s="2">
        <f>(Table2[[#This Row],[Current Week High]]/Table2[[#This Row],[Close Price]])-1</f>
        <v>1.8709949015389027E-2</v>
      </c>
      <c r="AG454" s="2">
        <f>(Table2[[#This Row],[Close Price]]/Table2[[#This Row],[Current Month Low]])-1</f>
        <v>9.4562768789678397E-2</v>
      </c>
      <c r="AH454" s="2">
        <f>(Table2[[#This Row],[Current Month High]]/Table2[[#This Row],[Close Price]])-1</f>
        <v>2.2030964965620514E-2</v>
      </c>
      <c r="AI454">
        <v>20.655783712989301</v>
      </c>
      <c r="AJ454">
        <v>38.196509372979897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</v>
      </c>
      <c r="AM454" t="s">
        <v>10476</v>
      </c>
      <c r="AN454">
        <v>8.9700000000000006</v>
      </c>
      <c r="AO454" t="s">
        <v>10474</v>
      </c>
      <c r="AP454">
        <v>5.3936786839352997E-2</v>
      </c>
      <c r="AQ454">
        <f>(Table2[[#This Row],[Sharpe Ratio]]-AVERAGE(Table2[Sharpe Ratio]))/_xlfn.STDEV.P(Table2[Sharpe Ratio])</f>
        <v>-6.1010340516350079E-3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1.1153972793570608</v>
      </c>
      <c r="AS454">
        <f>_xlfn.RANK.AVG(Table2[[#This Row],[1Y Return vs Nifty Z-Score]],Table2[1Y Return vs Nifty Z-Score])</f>
        <v>641</v>
      </c>
      <c r="AT454">
        <f>_xlfn.RANK.AVG(Table2[[#This Row],[6M Return vs Nifty Z-Score]],Table2[6M Return vs Nifty Z-Score])</f>
        <v>333</v>
      </c>
      <c r="AU454">
        <f>_xlfn.RANK.AVG(Table2[[#This Row],[Sharpe Ratio Z-Score]],Table2[Sharpe Ratio Z-Score])</f>
        <v>341</v>
      </c>
      <c r="AV454">
        <f>(Table2[[#This Row],[Rank 1Y]]+Table2[[#This Row],[Rank 6M]]+Table2[[#This Row],[Rank Sharpe]])/3</f>
        <v>438.33333333333331</v>
      </c>
    </row>
    <row r="455" spans="1:48" x14ac:dyDescent="0.3">
      <c r="A455" t="s">
        <v>1288</v>
      </c>
      <c r="B455" t="s">
        <v>1289</v>
      </c>
      <c r="C455" t="s">
        <v>10436</v>
      </c>
      <c r="D455" t="s">
        <v>214</v>
      </c>
      <c r="E455">
        <v>8525.36132034</v>
      </c>
      <c r="F455">
        <v>2208.9</v>
      </c>
      <c r="G455">
        <v>16.664087516440802</v>
      </c>
      <c r="H455">
        <f>(Table2[[#This Row],[1Y Return vs Nifty]]-AVERAGE(Table2[1Y Return vs Nifty]))/_xlfn.STDEV.P(Table2[1Y Return vs Nifty])</f>
        <v>-0.35398069775536467</v>
      </c>
      <c r="I455">
        <v>-2.1815051346079901</v>
      </c>
      <c r="J455">
        <f>(Table2[[#This Row],[1M Return vs Nifty]]-AVERAGE(Table2[1M Return vs Nifty]))/_xlfn.STDEV.P(Table2[1M Return vs Nifty])</f>
        <v>-0.55463594674540651</v>
      </c>
      <c r="K455">
        <v>7.0769849662762097</v>
      </c>
      <c r="L455">
        <f>(Table2[[#This Row],[6M Return vs Nifty]]-AVERAGE(Table2[6M Return vs Nifty]))/_xlfn.STDEV.P(Table2[6M Return vs Nifty])</f>
        <v>-0.11145300580605794</v>
      </c>
      <c r="M455">
        <v>3.0069946363778701</v>
      </c>
      <c r="N455">
        <f>(Table2[[#This Row],[1W Return vs Nifty]]-AVERAGE(Table2[1W Return vs Nifty]))/_xlfn.STDEV.P(Table2[1W Return vs Nifty])</f>
        <v>0.15713074876737093</v>
      </c>
      <c r="O455">
        <v>2229.19</v>
      </c>
      <c r="P455">
        <v>2225.1141479460098</v>
      </c>
      <c r="Q455">
        <v>1962.4467472010799</v>
      </c>
      <c r="R455">
        <v>46.297575395168998</v>
      </c>
      <c r="S455" s="2">
        <f>(Table2[[#This Row],[Close Price]]-Table2[[#This Row],[20D EMA]])/Table2[[#This Row],[20D EMA]]</f>
        <v>-9.1019608019056088E-3</v>
      </c>
      <c r="T455" s="2">
        <f>(Table2[[#This Row],[Close Price]]-Table2[[#This Row],[50D EMA]])/Table2[[#This Row],[50D EMA]]</f>
        <v>-7.2868836688566637E-3</v>
      </c>
      <c r="U455" s="2">
        <f>(Table2[[#This Row],[Close Price]]-Table2[[#This Row],[200D EMA]])/Table2[[#This Row],[200D EMA]]</f>
        <v>0.12558468307505499</v>
      </c>
      <c r="V455">
        <v>0.51021275356858697</v>
      </c>
      <c r="W455">
        <v>2203</v>
      </c>
      <c r="X455">
        <v>2238</v>
      </c>
      <c r="Y455">
        <v>2202</v>
      </c>
      <c r="Z455">
        <v>2292.8000000000002</v>
      </c>
      <c r="AA455">
        <v>2165</v>
      </c>
      <c r="AB455">
        <v>2313.75</v>
      </c>
      <c r="AC455" s="2">
        <f>(Table2[[#This Row],[Close Price]]/Table2[[#This Row],[Day Low]])-1</f>
        <v>2.6781661370858245E-3</v>
      </c>
      <c r="AD455" s="2">
        <f>(Table2[[#This Row],[Day High]]/Table2[[#This Row],[Close Price]])-1</f>
        <v>1.3173977998098607E-2</v>
      </c>
      <c r="AE455" s="2">
        <f>(Table2[[#This Row],[Close Price]]/Table2[[#This Row],[Current Week Low]])-1</f>
        <v>3.1335149863760403E-3</v>
      </c>
      <c r="AF455" s="2">
        <f>(Table2[[#This Row],[Current Week High]]/Table2[[#This Row],[Close Price]])-1</f>
        <v>3.7982706324414917E-2</v>
      </c>
      <c r="AG455" s="2">
        <f>(Table2[[#This Row],[Close Price]]/Table2[[#This Row],[Current Month Low]])-1</f>
        <v>2.0277136258660455E-2</v>
      </c>
      <c r="AH455" s="2">
        <f>(Table2[[#This Row],[Current Month High]]/Table2[[#This Row],[Close Price]])-1</f>
        <v>4.7467065055004642E-2</v>
      </c>
      <c r="AI455">
        <v>24.179455837747199</v>
      </c>
      <c r="AJ455">
        <v>51.097886312333202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-0.19</v>
      </c>
      <c r="AM455" t="s">
        <v>10475</v>
      </c>
      <c r="AN455">
        <v>-4.8</v>
      </c>
      <c r="AO455" t="s">
        <v>10475</v>
      </c>
      <c r="AP455">
        <v>-2.0051371419563001E-2</v>
      </c>
      <c r="AQ455">
        <f>(Table2[[#This Row],[Sharpe Ratio]]-AVERAGE(Table2[Sharpe Ratio]))/_xlfn.STDEV.P(Table2[Sharpe Ratio])</f>
        <v>-0.84026528295497926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-1.7032041844944374</v>
      </c>
      <c r="AS455">
        <f>_xlfn.RANK.AVG(Table2[[#This Row],[1Y Return vs Nifty Z-Score]],Table2[1Y Return vs Nifty Z-Score])</f>
        <v>413</v>
      </c>
      <c r="AT455">
        <f>_xlfn.RANK.AVG(Table2[[#This Row],[6M Return vs Nifty Z-Score]],Table2[6M Return vs Nifty Z-Score])</f>
        <v>338</v>
      </c>
      <c r="AU455">
        <f>_xlfn.RANK.AVG(Table2[[#This Row],[Sharpe Ratio Z-Score]],Table2[Sharpe Ratio Z-Score])</f>
        <v>580</v>
      </c>
      <c r="AV455">
        <f>(Table2[[#This Row],[Rank 1Y]]+Table2[[#This Row],[Rank 6M]]+Table2[[#This Row],[Rank Sharpe]])/3</f>
        <v>443.66666666666669</v>
      </c>
    </row>
    <row r="456" spans="1:48" x14ac:dyDescent="0.3">
      <c r="A456" t="s">
        <v>421</v>
      </c>
      <c r="B456" t="s">
        <v>422</v>
      </c>
      <c r="C456" t="s">
        <v>10433</v>
      </c>
      <c r="D456" t="s">
        <v>280</v>
      </c>
      <c r="E456">
        <v>55814.604928155</v>
      </c>
      <c r="F456">
        <v>2110.9499999999998</v>
      </c>
      <c r="G456">
        <v>16.458990777720398</v>
      </c>
      <c r="H456">
        <f>(Table2[[#This Row],[1Y Return vs Nifty]]-AVERAGE(Table2[1Y Return vs Nifty]))/_xlfn.STDEV.P(Table2[1Y Return vs Nifty])</f>
        <v>-0.35632760657257967</v>
      </c>
      <c r="I456">
        <v>-5.7364207345675604</v>
      </c>
      <c r="J456">
        <f>(Table2[[#This Row],[1M Return vs Nifty]]-AVERAGE(Table2[1M Return vs Nifty]))/_xlfn.STDEV.P(Table2[1M Return vs Nifty])</f>
        <v>-0.85501391460191689</v>
      </c>
      <c r="K456">
        <v>0.222055410893014</v>
      </c>
      <c r="L456">
        <f>(Table2[[#This Row],[6M Return vs Nifty]]-AVERAGE(Table2[6M Return vs Nifty]))/_xlfn.STDEV.P(Table2[6M Return vs Nifty])</f>
        <v>-0.30433862071676715</v>
      </c>
      <c r="M456">
        <v>3.4986959192832101</v>
      </c>
      <c r="N456">
        <f>(Table2[[#This Row],[1W Return vs Nifty]]-AVERAGE(Table2[1W Return vs Nifty]))/_xlfn.STDEV.P(Table2[1W Return vs Nifty])</f>
        <v>0.24727733004135263</v>
      </c>
      <c r="O456">
        <v>2034.34</v>
      </c>
      <c r="P456">
        <v>1976.77174342026</v>
      </c>
      <c r="Q456">
        <v>1806.88243804021</v>
      </c>
      <c r="R456">
        <v>68.4729738207362</v>
      </c>
      <c r="S456" s="2">
        <f>(Table2[[#This Row],[Close Price]]-Table2[[#This Row],[20D EMA]])/Table2[[#This Row],[20D EMA]]</f>
        <v>3.7658405183007712E-2</v>
      </c>
      <c r="T456" s="2">
        <f>(Table2[[#This Row],[Close Price]]-Table2[[#This Row],[50D EMA]])/Table2[[#This Row],[50D EMA]]</f>
        <v>6.7877465886668958E-2</v>
      </c>
      <c r="U456" s="2">
        <f>(Table2[[#This Row],[Close Price]]-Table2[[#This Row],[200D EMA]])/Table2[[#This Row],[200D EMA]]</f>
        <v>0.16828298042986634</v>
      </c>
      <c r="V456">
        <v>0.829673190961979</v>
      </c>
      <c r="W456">
        <v>2095.4</v>
      </c>
      <c r="X456">
        <v>2124</v>
      </c>
      <c r="Y456">
        <v>2070</v>
      </c>
      <c r="Z456">
        <v>2133.6999999999998</v>
      </c>
      <c r="AA456">
        <v>1972.8</v>
      </c>
      <c r="AB456">
        <v>2133.6999999999998</v>
      </c>
      <c r="AC456" s="2">
        <f>(Table2[[#This Row],[Close Price]]/Table2[[#This Row],[Day Low]])-1</f>
        <v>7.4210174668318807E-3</v>
      </c>
      <c r="AD456" s="2">
        <f>(Table2[[#This Row],[Day High]]/Table2[[#This Row],[Close Price]])-1</f>
        <v>6.1820507354508614E-3</v>
      </c>
      <c r="AE456" s="2">
        <f>(Table2[[#This Row],[Close Price]]/Table2[[#This Row],[Current Week Low]])-1</f>
        <v>1.9782608695652071E-2</v>
      </c>
      <c r="AF456" s="2">
        <f>(Table2[[#This Row],[Current Week High]]/Table2[[#This Row],[Close Price]])-1</f>
        <v>1.0777138255287921E-2</v>
      </c>
      <c r="AG456" s="2">
        <f>(Table2[[#This Row],[Close Price]]/Table2[[#This Row],[Current Month Low]])-1</f>
        <v>7.0027372262773557E-2</v>
      </c>
      <c r="AH456" s="2">
        <f>(Table2[[#This Row],[Current Month High]]/Table2[[#This Row],[Close Price]])-1</f>
        <v>1.0777138255287921E-2</v>
      </c>
      <c r="AI456">
        <v>3.3871005945190502</v>
      </c>
      <c r="AJ456">
        <v>43.5971565593007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0.03</v>
      </c>
      <c r="AM456" t="s">
        <v>10474</v>
      </c>
      <c r="AN456">
        <v>0.98</v>
      </c>
      <c r="AO456" t="s">
        <v>10474</v>
      </c>
      <c r="AP456">
        <v>3.325675441858E-3</v>
      </c>
      <c r="AQ456">
        <f>(Table2[[#This Row],[Sharpe Ratio]]-AVERAGE(Table2[Sharpe Ratio]))/_xlfn.STDEV.P(Table2[Sharpe Ratio])</f>
        <v>-0.57670558373262926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-1.8451083955825405</v>
      </c>
      <c r="AS456">
        <f>_xlfn.RANK.AVG(Table2[[#This Row],[1Y Return vs Nifty Z-Score]],Table2[1Y Return vs Nifty Z-Score])</f>
        <v>415</v>
      </c>
      <c r="AT456">
        <f>_xlfn.RANK.AVG(Table2[[#This Row],[6M Return vs Nifty Z-Score]],Table2[6M Return vs Nifty Z-Score])</f>
        <v>422</v>
      </c>
      <c r="AU456">
        <f>_xlfn.RANK.AVG(Table2[[#This Row],[Sharpe Ratio Z-Score]],Table2[Sharpe Ratio Z-Score])</f>
        <v>494</v>
      </c>
      <c r="AV456">
        <f>(Table2[[#This Row],[Rank 1Y]]+Table2[[#This Row],[Rank 6M]]+Table2[[#This Row],[Rank Sharpe]])/3</f>
        <v>443.66666666666669</v>
      </c>
    </row>
    <row r="457" spans="1:48" x14ac:dyDescent="0.3">
      <c r="A457" t="s">
        <v>183</v>
      </c>
      <c r="B457" t="s">
        <v>184</v>
      </c>
      <c r="C457" t="s">
        <v>10430</v>
      </c>
      <c r="D457" t="s">
        <v>21</v>
      </c>
      <c r="E457">
        <v>143514.01530036001</v>
      </c>
      <c r="F457">
        <v>1467.6</v>
      </c>
      <c r="G457">
        <v>1.864991457161</v>
      </c>
      <c r="H457">
        <f>(Table2[[#This Row],[1Y Return vs Nifty]]-AVERAGE(Table2[1Y Return vs Nifty]))/_xlfn.STDEV.P(Table2[1Y Return vs Nifty])</f>
        <v>-0.52332580409410301</v>
      </c>
      <c r="I457">
        <v>1.8803393099227499</v>
      </c>
      <c r="J457">
        <f>(Table2[[#This Row],[1M Return vs Nifty]]-AVERAGE(Table2[1M Return vs Nifty]))/_xlfn.STDEV.P(Table2[1M Return vs Nifty])</f>
        <v>-0.21142425980373189</v>
      </c>
      <c r="K457">
        <v>6.31972743125029</v>
      </c>
      <c r="L457">
        <f>(Table2[[#This Row],[6M Return vs Nifty]]-AVERAGE(Table2[6M Return vs Nifty]))/_xlfn.STDEV.P(Table2[6M Return vs Nifty])</f>
        <v>-0.13276089585936093</v>
      </c>
      <c r="M457">
        <v>1.1770648277254601</v>
      </c>
      <c r="N457">
        <f>(Table2[[#This Row],[1W Return vs Nifty]]-AVERAGE(Table2[1W Return vs Nifty]))/_xlfn.STDEV.P(Table2[1W Return vs Nifty])</f>
        <v>-0.17836139240958013</v>
      </c>
      <c r="O457">
        <v>1416.18</v>
      </c>
      <c r="P457">
        <v>1358.39019913227</v>
      </c>
      <c r="Q457">
        <v>1276.43444661843</v>
      </c>
      <c r="R457">
        <v>69.950801938477895</v>
      </c>
      <c r="S457" s="2">
        <f>(Table2[[#This Row],[Close Price]]-Table2[[#This Row],[20D EMA]])/Table2[[#This Row],[20D EMA]]</f>
        <v>3.6308943778333151E-2</v>
      </c>
      <c r="T457" s="2">
        <f>(Table2[[#This Row],[Close Price]]-Table2[[#This Row],[50D EMA]])/Table2[[#This Row],[50D EMA]]</f>
        <v>8.0396487649493004E-2</v>
      </c>
      <c r="U457" s="2">
        <f>(Table2[[#This Row],[Close Price]]-Table2[[#This Row],[200D EMA]])/Table2[[#This Row],[200D EMA]]</f>
        <v>0.1497652730134412</v>
      </c>
      <c r="V457">
        <v>0.81499476546372696</v>
      </c>
      <c r="W457">
        <v>1455</v>
      </c>
      <c r="X457">
        <v>1468.5</v>
      </c>
      <c r="Y457">
        <v>1460.15</v>
      </c>
      <c r="Z457">
        <v>1478.95</v>
      </c>
      <c r="AA457">
        <v>1424.15</v>
      </c>
      <c r="AB457">
        <v>1498</v>
      </c>
      <c r="AC457" s="2">
        <f>(Table2[[#This Row],[Close Price]]/Table2[[#This Row],[Day Low]])-1</f>
        <v>8.6597938144328257E-3</v>
      </c>
      <c r="AD457" s="2">
        <f>(Table2[[#This Row],[Day High]]/Table2[[#This Row],[Close Price]])-1</f>
        <v>6.132461161079128E-4</v>
      </c>
      <c r="AE457" s="2">
        <f>(Table2[[#This Row],[Close Price]]/Table2[[#This Row],[Current Week Low]])-1</f>
        <v>5.1022155258020341E-3</v>
      </c>
      <c r="AF457" s="2">
        <f>(Table2[[#This Row],[Current Week High]]/Table2[[#This Row],[Close Price]])-1</f>
        <v>7.7337149086944557E-3</v>
      </c>
      <c r="AG457" s="2">
        <f>(Table2[[#This Row],[Close Price]]/Table2[[#This Row],[Current Month Low]])-1</f>
        <v>3.050942667556078E-2</v>
      </c>
      <c r="AH457" s="2">
        <f>(Table2[[#This Row],[Current Month High]]/Table2[[#This Row],[Close Price]])-1</f>
        <v>2.0714091032979054E-2</v>
      </c>
      <c r="AI457">
        <v>2.0714091032979001</v>
      </c>
      <c r="AJ457">
        <v>35.600110874988403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10474</v>
      </c>
      <c r="AN457">
        <v>5.35</v>
      </c>
      <c r="AO457" t="s">
        <v>10474</v>
      </c>
      <c r="AP457">
        <v>5.5589142552430002E-3</v>
      </c>
      <c r="AQ457">
        <f>(Table2[[#This Row],[Sharpe Ratio]]-AVERAGE(Table2[Sharpe Ratio]))/_xlfn.STDEV.P(Table2[Sharpe Ratio])</f>
        <v>-0.55152739277306984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-1.5973997449398458</v>
      </c>
      <c r="AS457">
        <f>_xlfn.RANK.AVG(Table2[[#This Row],[1Y Return vs Nifty Z-Score]],Table2[1Y Return vs Nifty Z-Score])</f>
        <v>503</v>
      </c>
      <c r="AT457">
        <f>_xlfn.RANK.AVG(Table2[[#This Row],[6M Return vs Nifty Z-Score]],Table2[6M Return vs Nifty Z-Score])</f>
        <v>348</v>
      </c>
      <c r="AU457">
        <f>_xlfn.RANK.AVG(Table2[[#This Row],[Sharpe Ratio Z-Score]],Table2[Sharpe Ratio Z-Score])</f>
        <v>484</v>
      </c>
      <c r="AV457">
        <f>(Table2[[#This Row],[Rank 1Y]]+Table2[[#This Row],[Rank 6M]]+Table2[[#This Row],[Rank Sharpe]])/3</f>
        <v>445</v>
      </c>
    </row>
    <row r="458" spans="1:48" x14ac:dyDescent="0.3">
      <c r="A458" t="s">
        <v>1311</v>
      </c>
      <c r="B458" t="s">
        <v>1312</v>
      </c>
      <c r="C458" t="s">
        <v>10431</v>
      </c>
      <c r="D458" t="s">
        <v>24</v>
      </c>
      <c r="E458">
        <v>8333.0680484899895</v>
      </c>
      <c r="F458">
        <v>220.73</v>
      </c>
      <c r="G458">
        <v>-9.6112256673556402</v>
      </c>
      <c r="H458">
        <f>(Table2[[#This Row],[1Y Return vs Nifty]]-AVERAGE(Table2[1Y Return vs Nifty]))/_xlfn.STDEV.P(Table2[1Y Return vs Nifty])</f>
        <v>-0.65464742005855114</v>
      </c>
      <c r="I458">
        <v>-2.8776387840690001</v>
      </c>
      <c r="J458">
        <f>(Table2[[#This Row],[1M Return vs Nifty]]-AVERAGE(Table2[1M Return vs Nifty]))/_xlfn.STDEV.P(Table2[1M Return vs Nifty])</f>
        <v>-0.61345681185511902</v>
      </c>
      <c r="K458">
        <v>-18.7097228410334</v>
      </c>
      <c r="L458">
        <f>(Table2[[#This Row],[6M Return vs Nifty]]-AVERAGE(Table2[6M Return vs Nifty]))/_xlfn.STDEV.P(Table2[6M Return vs Nifty])</f>
        <v>-0.83704543556774602</v>
      </c>
      <c r="M458">
        <v>-1.5243738800417299</v>
      </c>
      <c r="N458">
        <f>(Table2[[#This Row],[1W Return vs Nifty]]-AVERAGE(Table2[1W Return vs Nifty]))/_xlfn.STDEV.P(Table2[1W Return vs Nifty])</f>
        <v>-0.67363255092168328</v>
      </c>
      <c r="O458">
        <v>222.77</v>
      </c>
      <c r="P458">
        <v>223.32467297452399</v>
      </c>
      <c r="Q458">
        <v>221.18533266949899</v>
      </c>
      <c r="R458">
        <v>39.6062646373761</v>
      </c>
      <c r="S458" s="2">
        <f>(Table2[[#This Row],[Close Price]]-Table2[[#This Row],[20D EMA]])/Table2[[#This Row],[20D EMA]]</f>
        <v>-9.1574269425866162E-3</v>
      </c>
      <c r="T458" s="2">
        <f>(Table2[[#This Row],[Close Price]]-Table2[[#This Row],[50D EMA]])/Table2[[#This Row],[50D EMA]]</f>
        <v>-1.1618389226612647E-2</v>
      </c>
      <c r="U458" s="2">
        <f>(Table2[[#This Row],[Close Price]]-Table2[[#This Row],[200D EMA]])/Table2[[#This Row],[200D EMA]]</f>
        <v>-2.0586024579639316E-3</v>
      </c>
      <c r="V458">
        <v>0.64419412190372505</v>
      </c>
      <c r="W458">
        <v>220.25</v>
      </c>
      <c r="X458">
        <v>223</v>
      </c>
      <c r="Y458">
        <v>220.05</v>
      </c>
      <c r="Z458">
        <v>224.5</v>
      </c>
      <c r="AA458">
        <v>220.05</v>
      </c>
      <c r="AB458">
        <v>225.49</v>
      </c>
      <c r="AC458" s="2">
        <f>(Table2[[#This Row],[Close Price]]/Table2[[#This Row],[Day Low]])-1</f>
        <v>2.1793416572075675E-3</v>
      </c>
      <c r="AD458" s="2">
        <f>(Table2[[#This Row],[Day High]]/Table2[[#This Row],[Close Price]])-1</f>
        <v>1.028405744574834E-2</v>
      </c>
      <c r="AE458" s="2">
        <f>(Table2[[#This Row],[Close Price]]/Table2[[#This Row],[Current Week Low]])-1</f>
        <v>3.0902067711882086E-3</v>
      </c>
      <c r="AF458" s="2">
        <f>(Table2[[#This Row],[Current Week High]]/Table2[[#This Row],[Close Price]])-1</f>
        <v>1.7079690119150115E-2</v>
      </c>
      <c r="AG458" s="2">
        <f>(Table2[[#This Row],[Close Price]]/Table2[[#This Row],[Current Month Low]])-1</f>
        <v>3.0902067711882086E-3</v>
      </c>
      <c r="AH458" s="2">
        <f>(Table2[[#This Row],[Current Month High]]/Table2[[#This Row],[Close Price]])-1</f>
        <v>2.1564807683595477E-2</v>
      </c>
      <c r="AI458">
        <v>29.8192361708875</v>
      </c>
      <c r="AJ458">
        <v>17.129211992570902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10475</v>
      </c>
      <c r="AN458">
        <v>-5.6</v>
      </c>
      <c r="AO458" t="s">
        <v>10475</v>
      </c>
      <c r="AP458">
        <v>0.121909465066878</v>
      </c>
      <c r="AQ458">
        <f>(Table2[[#This Row],[Sharpe Ratio]]-AVERAGE(Table2[Sharpe Ratio]))/_xlfn.STDEV.P(Table2[Sharpe Ratio])</f>
        <v>0.7602429244125477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565</v>
      </c>
      <c r="AT458">
        <f>_xlfn.RANK.AVG(Table2[[#This Row],[6M Return vs Nifty Z-Score]],Table2[6M Return vs Nifty Z-Score])</f>
        <v>611</v>
      </c>
      <c r="AU458">
        <f>_xlfn.RANK.AVG(Table2[[#This Row],[Sharpe Ratio Z-Score]],Table2[Sharpe Ratio Z-Score])</f>
        <v>162</v>
      </c>
      <c r="AV458">
        <f>(Table2[[#This Row],[Rank 1Y]]+Table2[[#This Row],[Rank 6M]]+Table2[[#This Row],[Rank Sharpe]])/3</f>
        <v>446</v>
      </c>
    </row>
    <row r="459" spans="1:48" x14ac:dyDescent="0.3">
      <c r="A459" t="s">
        <v>1501</v>
      </c>
      <c r="B459" t="s">
        <v>1502</v>
      </c>
      <c r="C459" t="s">
        <v>10441</v>
      </c>
      <c r="D459" t="s">
        <v>140</v>
      </c>
      <c r="E459">
        <v>6487.6008169999996</v>
      </c>
      <c r="F459">
        <v>920.75</v>
      </c>
      <c r="G459">
        <v>22.557861082291598</v>
      </c>
      <c r="H459">
        <f>(Table2[[#This Row],[1Y Return vs Nifty]]-AVERAGE(Table2[1Y Return vs Nifty]))/_xlfn.STDEV.P(Table2[1Y Return vs Nifty])</f>
        <v>-0.28653862512825995</v>
      </c>
      <c r="I459">
        <v>1.3302877535227</v>
      </c>
      <c r="J459">
        <f>(Table2[[#This Row],[1M Return vs Nifty]]-AVERAGE(Table2[1M Return vs Nifty]))/_xlfn.STDEV.P(Table2[1M Return vs Nifty])</f>
        <v>-0.25790169761678061</v>
      </c>
      <c r="K459">
        <v>-7.4238612800262098</v>
      </c>
      <c r="L459">
        <f>(Table2[[#This Row],[6M Return vs Nifty]]-AVERAGE(Table2[6M Return vs Nifty]))/_xlfn.STDEV.P(Table2[6M Return vs Nifty])</f>
        <v>-0.51948121708755768</v>
      </c>
      <c r="M459">
        <v>-0.335483689230473</v>
      </c>
      <c r="N459">
        <f>(Table2[[#This Row],[1W Return vs Nifty]]-AVERAGE(Table2[1W Return vs Nifty]))/_xlfn.STDEV.P(Table2[1W Return vs Nifty])</f>
        <v>-0.45566609458351814</v>
      </c>
      <c r="O459">
        <v>927.9</v>
      </c>
      <c r="P459">
        <v>901.44981708614796</v>
      </c>
      <c r="Q459">
        <v>825.03596555055105</v>
      </c>
      <c r="R459">
        <v>42.6262897192358</v>
      </c>
      <c r="S459" s="2">
        <f>(Table2[[#This Row],[Close Price]]-Table2[[#This Row],[20D EMA]])/Table2[[#This Row],[20D EMA]]</f>
        <v>-7.7055717210906104E-3</v>
      </c>
      <c r="T459" s="2">
        <f>(Table2[[#This Row],[Close Price]]-Table2[[#This Row],[50D EMA]])/Table2[[#This Row],[50D EMA]]</f>
        <v>2.1410157890139767E-2</v>
      </c>
      <c r="U459" s="2">
        <f>(Table2[[#This Row],[Close Price]]-Table2[[#This Row],[200D EMA]])/Table2[[#This Row],[200D EMA]]</f>
        <v>0.11601195395836889</v>
      </c>
      <c r="V459">
        <v>1.12146061563826</v>
      </c>
      <c r="W459">
        <v>925.05</v>
      </c>
      <c r="X459">
        <v>937.9</v>
      </c>
      <c r="Y459">
        <v>908.9</v>
      </c>
      <c r="Z459">
        <v>942</v>
      </c>
      <c r="AA459">
        <v>908.9</v>
      </c>
      <c r="AB459">
        <v>979.8</v>
      </c>
      <c r="AC459" s="2">
        <f>(Table2[[#This Row],[Close Price]]/Table2[[#This Row],[Day Low]])-1</f>
        <v>-4.6483973839251957E-3</v>
      </c>
      <c r="AD459" s="2">
        <f>(Table2[[#This Row],[Day High]]/Table2[[#This Row],[Close Price]])-1</f>
        <v>1.8626120010860614E-2</v>
      </c>
      <c r="AE459" s="2">
        <f>(Table2[[#This Row],[Close Price]]/Table2[[#This Row],[Current Week Low]])-1</f>
        <v>1.303773792496421E-2</v>
      </c>
      <c r="AF459" s="2">
        <f>(Table2[[#This Row],[Current Week High]]/Table2[[#This Row],[Close Price]])-1</f>
        <v>2.3079011675264827E-2</v>
      </c>
      <c r="AG459" s="2">
        <f>(Table2[[#This Row],[Close Price]]/Table2[[#This Row],[Current Month Low]])-1</f>
        <v>1.303773792496421E-2</v>
      </c>
      <c r="AH459" s="2">
        <f>(Table2[[#This Row],[Current Month High]]/Table2[[#This Row],[Close Price]])-1</f>
        <v>6.4132500678794502E-2</v>
      </c>
      <c r="AI459">
        <v>8.93293510724952</v>
      </c>
      <c r="AJ459">
        <v>49.460271081892699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0.03</v>
      </c>
      <c r="AM459" t="s">
        <v>10474</v>
      </c>
      <c r="AN459">
        <v>-6.41</v>
      </c>
      <c r="AO459" t="s">
        <v>10475</v>
      </c>
      <c r="AP459">
        <v>1.1117138732836001E-2</v>
      </c>
      <c r="AQ459">
        <f>(Table2[[#This Row],[Sharpe Ratio]]-AVERAGE(Table2[Sharpe Ratio]))/_xlfn.STDEV.P(Table2[Sharpe Ratio])</f>
        <v>-0.48886233588163375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-2.0084499702977503</v>
      </c>
      <c r="AS459">
        <f>_xlfn.RANK.AVG(Table2[[#This Row],[1Y Return vs Nifty Z-Score]],Table2[1Y Return vs Nifty Z-Score])</f>
        <v>381</v>
      </c>
      <c r="AT459">
        <f>_xlfn.RANK.AVG(Table2[[#This Row],[6M Return vs Nifty Z-Score]],Table2[6M Return vs Nifty Z-Score])</f>
        <v>496</v>
      </c>
      <c r="AU459">
        <f>_xlfn.RANK.AVG(Table2[[#This Row],[Sharpe Ratio Z-Score]],Table2[Sharpe Ratio Z-Score])</f>
        <v>467</v>
      </c>
      <c r="AV459">
        <f>(Table2[[#This Row],[Rank 1Y]]+Table2[[#This Row],[Rank 6M]]+Table2[[#This Row],[Rank Sharpe]])/3</f>
        <v>448</v>
      </c>
    </row>
    <row r="460" spans="1:48" x14ac:dyDescent="0.3">
      <c r="A460" t="s">
        <v>410</v>
      </c>
      <c r="B460" t="s">
        <v>411</v>
      </c>
      <c r="C460" t="s">
        <v>10437</v>
      </c>
      <c r="D460" t="s">
        <v>65</v>
      </c>
      <c r="E460">
        <v>59331.663565340001</v>
      </c>
      <c r="F460">
        <v>27921.7</v>
      </c>
      <c r="G460">
        <v>-6.8608179614708797</v>
      </c>
      <c r="H460">
        <f>(Table2[[#This Row],[1Y Return vs Nifty]]-AVERAGE(Table2[1Y Return vs Nifty]))/_xlfn.STDEV.P(Table2[1Y Return vs Nifty])</f>
        <v>-0.62317468121272956</v>
      </c>
      <c r="I460">
        <v>-3.69362690567436</v>
      </c>
      <c r="J460">
        <f>(Table2[[#This Row],[1M Return vs Nifty]]-AVERAGE(Table2[1M Return vs Nifty]))/_xlfn.STDEV.P(Table2[1M Return vs Nifty])</f>
        <v>-0.68240496178184484</v>
      </c>
      <c r="K460">
        <v>4.9224458257667898</v>
      </c>
      <c r="L460">
        <f>(Table2[[#This Row],[6M Return vs Nifty]]-AVERAGE(Table2[6M Return vs Nifty]))/_xlfn.STDEV.P(Table2[6M Return vs Nifty])</f>
        <v>-0.17207793325553034</v>
      </c>
      <c r="M460">
        <v>-0.55593631710454305</v>
      </c>
      <c r="N460">
        <f>(Table2[[#This Row],[1W Return vs Nifty]]-AVERAGE(Table2[1W Return vs Nifty]))/_xlfn.STDEV.P(Table2[1W Return vs Nifty])</f>
        <v>-0.49608301320184633</v>
      </c>
      <c r="O460">
        <v>27399.360000000001</v>
      </c>
      <c r="P460">
        <v>27043.458486321299</v>
      </c>
      <c r="Q460">
        <v>25689.870974220801</v>
      </c>
      <c r="R460">
        <v>68.644172578536399</v>
      </c>
      <c r="S460" s="2">
        <f>(Table2[[#This Row],[Close Price]]-Table2[[#This Row],[20D EMA]])/Table2[[#This Row],[20D EMA]]</f>
        <v>1.9063948938953322E-2</v>
      </c>
      <c r="T460" s="2">
        <f>(Table2[[#This Row],[Close Price]]-Table2[[#This Row],[50D EMA]])/Table2[[#This Row],[50D EMA]]</f>
        <v>3.2475192258524209E-2</v>
      </c>
      <c r="U460" s="2">
        <f>(Table2[[#This Row],[Close Price]]-Table2[[#This Row],[200D EMA]])/Table2[[#This Row],[200D EMA]]</f>
        <v>8.6875836317698477E-2</v>
      </c>
      <c r="V460">
        <v>1.0365885685012499</v>
      </c>
      <c r="W460">
        <v>27860.6</v>
      </c>
      <c r="X460">
        <v>28449.9</v>
      </c>
      <c r="Y460">
        <v>27579.1</v>
      </c>
      <c r="Z460">
        <v>28099.5</v>
      </c>
      <c r="AA460">
        <v>27479.4</v>
      </c>
      <c r="AB460">
        <v>28127.95</v>
      </c>
      <c r="AC460" s="2">
        <f>(Table2[[#This Row],[Close Price]]/Table2[[#This Row],[Day Low]])-1</f>
        <v>2.1930611688192325E-3</v>
      </c>
      <c r="AD460" s="2">
        <f>(Table2[[#This Row],[Day High]]/Table2[[#This Row],[Close Price]])-1</f>
        <v>1.8917186274474806E-2</v>
      </c>
      <c r="AE460" s="2">
        <f>(Table2[[#This Row],[Close Price]]/Table2[[#This Row],[Current Week Low]])-1</f>
        <v>1.2422450333767321E-2</v>
      </c>
      <c r="AF460" s="2">
        <f>(Table2[[#This Row],[Current Week High]]/Table2[[#This Row],[Close Price]])-1</f>
        <v>6.3678071177615259E-3</v>
      </c>
      <c r="AG460" s="2">
        <f>(Table2[[#This Row],[Close Price]]/Table2[[#This Row],[Current Month Low]])-1</f>
        <v>1.6095693501313679E-2</v>
      </c>
      <c r="AH460" s="2">
        <f>(Table2[[#This Row],[Current Month High]]/Table2[[#This Row],[Close Price]])-1</f>
        <v>7.3867278854797824E-3</v>
      </c>
      <c r="AI460">
        <v>6.1502344054982201</v>
      </c>
      <c r="AJ460">
        <v>26.916818181818101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-0.02</v>
      </c>
      <c r="AM460" t="s">
        <v>10475</v>
      </c>
      <c r="AN460">
        <v>3.78</v>
      </c>
      <c r="AO460" t="s">
        <v>10474</v>
      </c>
      <c r="AP460">
        <v>2.4183813767855E-2</v>
      </c>
      <c r="AQ460">
        <f>(Table2[[#This Row],[Sharpe Ratio]]-AVERAGE(Table2[Sharpe Ratio]))/_xlfn.STDEV.P(Table2[Sharpe Ratio])</f>
        <v>-0.34154479990367581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-2.3152853893556271</v>
      </c>
      <c r="AS460">
        <f>_xlfn.RANK.AVG(Table2[[#This Row],[1Y Return vs Nifty Z-Score]],Table2[1Y Return vs Nifty Z-Score])</f>
        <v>549</v>
      </c>
      <c r="AT460">
        <f>_xlfn.RANK.AVG(Table2[[#This Row],[6M Return vs Nifty Z-Score]],Table2[6M Return vs Nifty Z-Score])</f>
        <v>365</v>
      </c>
      <c r="AU460">
        <f>_xlfn.RANK.AVG(Table2[[#This Row],[Sharpe Ratio Z-Score]],Table2[Sharpe Ratio Z-Score])</f>
        <v>431</v>
      </c>
      <c r="AV460">
        <f>(Table2[[#This Row],[Rank 1Y]]+Table2[[#This Row],[Rank 6M]]+Table2[[#This Row],[Rank Sharpe]])/3</f>
        <v>448.33333333333331</v>
      </c>
    </row>
    <row r="461" spans="1:48" x14ac:dyDescent="0.3">
      <c r="A461" t="s">
        <v>670</v>
      </c>
      <c r="B461" t="s">
        <v>671</v>
      </c>
      <c r="C461" t="s">
        <v>10445</v>
      </c>
      <c r="D461" t="s">
        <v>542</v>
      </c>
      <c r="E461">
        <v>25680.719368919999</v>
      </c>
      <c r="F461">
        <v>708.4</v>
      </c>
      <c r="G461">
        <v>30.074575480022499</v>
      </c>
      <c r="H461">
        <f>(Table2[[#This Row],[1Y Return vs Nifty]]-AVERAGE(Table2[1Y Return vs Nifty]))/_xlfn.STDEV.P(Table2[1Y Return vs Nifty])</f>
        <v>-0.20052534472905079</v>
      </c>
      <c r="I461">
        <v>8.2923656441174298</v>
      </c>
      <c r="J461">
        <f>(Table2[[#This Row],[1M Return vs Nifty]]-AVERAGE(Table2[1M Return vs Nifty]))/_xlfn.STDEV.P(Table2[1M Return vs Nifty])</f>
        <v>0.33036959885489048</v>
      </c>
      <c r="K461">
        <v>5.2138635987154203</v>
      </c>
      <c r="L461">
        <f>(Table2[[#This Row],[6M Return vs Nifty]]-AVERAGE(Table2[6M Return vs Nifty]))/_xlfn.STDEV.P(Table2[6M Return vs Nifty])</f>
        <v>-0.16387795163982374</v>
      </c>
      <c r="M461">
        <v>4.5250335674922102</v>
      </c>
      <c r="N461">
        <f>(Table2[[#This Row],[1W Return vs Nifty]]-AVERAGE(Table2[1W Return vs Nifty]))/_xlfn.STDEV.P(Table2[1W Return vs Nifty])</f>
        <v>0.43544204190083247</v>
      </c>
      <c r="O461">
        <v>693.42</v>
      </c>
      <c r="P461">
        <v>679.79492500867696</v>
      </c>
      <c r="Q461">
        <v>636.25958621235895</v>
      </c>
      <c r="R461">
        <v>57.762656893636297</v>
      </c>
      <c r="S461" s="2">
        <f>(Table2[[#This Row],[Close Price]]-Table2[[#This Row],[20D EMA]])/Table2[[#This Row],[20D EMA]]</f>
        <v>2.1603068847163363E-2</v>
      </c>
      <c r="T461" s="2">
        <f>(Table2[[#This Row],[Close Price]]-Table2[[#This Row],[50D EMA]])/Table2[[#This Row],[50D EMA]]</f>
        <v>4.2078976966410719E-2</v>
      </c>
      <c r="U461" s="2">
        <f>(Table2[[#This Row],[Close Price]]-Table2[[#This Row],[200D EMA]])/Table2[[#This Row],[200D EMA]]</f>
        <v>0.11338204618195462</v>
      </c>
      <c r="V461">
        <v>0.74159754914737197</v>
      </c>
      <c r="W461">
        <v>701.6</v>
      </c>
      <c r="X461">
        <v>712.8</v>
      </c>
      <c r="Y461">
        <v>703.8</v>
      </c>
      <c r="Z461">
        <v>725.75</v>
      </c>
      <c r="AA461">
        <v>683.1</v>
      </c>
      <c r="AB461">
        <v>728.9</v>
      </c>
      <c r="AC461" s="2">
        <f>(Table2[[#This Row],[Close Price]]/Table2[[#This Row],[Day Low]])-1</f>
        <v>9.6921322690990408E-3</v>
      </c>
      <c r="AD461" s="2">
        <f>(Table2[[#This Row],[Day High]]/Table2[[#This Row],[Close Price]])-1</f>
        <v>6.2111801242235032E-3</v>
      </c>
      <c r="AE461" s="2">
        <f>(Table2[[#This Row],[Close Price]]/Table2[[#This Row],[Current Week Low]])-1</f>
        <v>6.5359477124182774E-3</v>
      </c>
      <c r="AF461" s="2">
        <f>(Table2[[#This Row],[Current Week High]]/Table2[[#This Row],[Close Price]])-1</f>
        <v>2.4491812535290869E-2</v>
      </c>
      <c r="AG461" s="2">
        <f>(Table2[[#This Row],[Close Price]]/Table2[[#This Row],[Current Month Low]])-1</f>
        <v>3.7037037037036979E-2</v>
      </c>
      <c r="AH461" s="2">
        <f>(Table2[[#This Row],[Current Month High]]/Table2[[#This Row],[Close Price]])-1</f>
        <v>2.8938452851496432E-2</v>
      </c>
      <c r="AI461">
        <v>8.5897797854319595</v>
      </c>
      <c r="AJ461">
        <v>61.735159817351601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-0.11</v>
      </c>
      <c r="AM461" t="s">
        <v>10475</v>
      </c>
      <c r="AN461">
        <v>-0.57999999999999996</v>
      </c>
      <c r="AO461" t="s">
        <v>10475</v>
      </c>
      <c r="AP461">
        <v>-5.6642453228974002E-2</v>
      </c>
      <c r="AQ461">
        <f>(Table2[[#This Row],[Sharpe Ratio]]-AVERAGE(Table2[Sharpe Ratio]))/_xlfn.STDEV.P(Table2[Sharpe Ratio])</f>
        <v>-1.2528038971382829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-0.8513955527514343</v>
      </c>
      <c r="AS461">
        <f>_xlfn.RANK.AVG(Table2[[#This Row],[1Y Return vs Nifty Z-Score]],Table2[1Y Return vs Nifty Z-Score])</f>
        <v>342</v>
      </c>
      <c r="AT461">
        <f>_xlfn.RANK.AVG(Table2[[#This Row],[6M Return vs Nifty Z-Score]],Table2[6M Return vs Nifty Z-Score])</f>
        <v>361</v>
      </c>
      <c r="AU461">
        <f>_xlfn.RANK.AVG(Table2[[#This Row],[Sharpe Ratio Z-Score]],Table2[Sharpe Ratio Z-Score])</f>
        <v>644</v>
      </c>
      <c r="AV461">
        <f>(Table2[[#This Row],[Rank 1Y]]+Table2[[#This Row],[Rank 6M]]+Table2[[#This Row],[Rank Sharpe]])/3</f>
        <v>449</v>
      </c>
    </row>
    <row r="462" spans="1:48" x14ac:dyDescent="0.3">
      <c r="A462" t="s">
        <v>470</v>
      </c>
      <c r="B462" t="s">
        <v>471</v>
      </c>
      <c r="C462" t="s">
        <v>10429</v>
      </c>
      <c r="D462" t="s">
        <v>179</v>
      </c>
      <c r="E462">
        <v>44975.968816875</v>
      </c>
      <c r="F462">
        <v>653.35</v>
      </c>
      <c r="G462">
        <v>11.1721259007883</v>
      </c>
      <c r="H462">
        <f>(Table2[[#This Row],[1Y Return vs Nifty]]-AVERAGE(Table2[1Y Return vs Nifty]))/_xlfn.STDEV.P(Table2[1Y Return vs Nifty])</f>
        <v>-0.41682486202631425</v>
      </c>
      <c r="I462">
        <v>4.1069712841514798</v>
      </c>
      <c r="J462">
        <f>(Table2[[#This Row],[1M Return vs Nifty]]-AVERAGE(Table2[1M Return vs Nifty]))/_xlfn.STDEV.P(Table2[1M Return vs Nifty])</f>
        <v>-2.3281624971343159E-2</v>
      </c>
      <c r="K462">
        <v>15.4117261467395</v>
      </c>
      <c r="L462">
        <f>(Table2[[#This Row],[6M Return vs Nifty]]-AVERAGE(Table2[6M Return vs Nifty]))/_xlfn.STDEV.P(Table2[6M Return vs Nifty])</f>
        <v>0.12307189554070777</v>
      </c>
      <c r="M462">
        <v>1.09213159228352</v>
      </c>
      <c r="N462">
        <f>(Table2[[#This Row],[1W Return vs Nifty]]-AVERAGE(Table2[1W Return vs Nifty]))/_xlfn.STDEV.P(Table2[1W Return vs Nifty])</f>
        <v>-0.19393271808599302</v>
      </c>
      <c r="O462">
        <v>621.41999999999996</v>
      </c>
      <c r="P462">
        <v>593.12838347964703</v>
      </c>
      <c r="Q462">
        <v>538.42683915262796</v>
      </c>
      <c r="R462">
        <v>69.607077439208993</v>
      </c>
      <c r="S462" s="2">
        <f>(Table2[[#This Row],[Close Price]]-Table2[[#This Row],[20D EMA]])/Table2[[#This Row],[20D EMA]]</f>
        <v>5.1382317917028845E-2</v>
      </c>
      <c r="T462" s="2">
        <f>(Table2[[#This Row],[Close Price]]-Table2[[#This Row],[50D EMA]])/Table2[[#This Row],[50D EMA]]</f>
        <v>0.10153217785171037</v>
      </c>
      <c r="U462" s="2">
        <f>(Table2[[#This Row],[Close Price]]-Table2[[#This Row],[200D EMA]])/Table2[[#This Row],[200D EMA]]</f>
        <v>0.21344248185740006</v>
      </c>
      <c r="V462">
        <v>1.02520186926552</v>
      </c>
      <c r="W462">
        <v>642.25</v>
      </c>
      <c r="X462">
        <v>661</v>
      </c>
      <c r="Y462">
        <v>639</v>
      </c>
      <c r="Z462">
        <v>655.55</v>
      </c>
      <c r="AA462">
        <v>627.45000000000005</v>
      </c>
      <c r="AB462">
        <v>663.4</v>
      </c>
      <c r="AC462" s="2">
        <f>(Table2[[#This Row],[Close Price]]/Table2[[#This Row],[Day Low]])-1</f>
        <v>1.7282989490073897E-2</v>
      </c>
      <c r="AD462" s="2">
        <f>(Table2[[#This Row],[Day High]]/Table2[[#This Row],[Close Price]])-1</f>
        <v>1.1708884977424061E-2</v>
      </c>
      <c r="AE462" s="2">
        <f>(Table2[[#This Row],[Close Price]]/Table2[[#This Row],[Current Week Low]])-1</f>
        <v>2.2456964006259739E-2</v>
      </c>
      <c r="AF462" s="2">
        <f>(Table2[[#This Row],[Current Week High]]/Table2[[#This Row],[Close Price]])-1</f>
        <v>3.3672610392589952E-3</v>
      </c>
      <c r="AG462" s="2">
        <f>(Table2[[#This Row],[Close Price]]/Table2[[#This Row],[Current Month Low]])-1</f>
        <v>4.1278189497170992E-2</v>
      </c>
      <c r="AH462" s="2">
        <f>(Table2[[#This Row],[Current Month High]]/Table2[[#This Row],[Close Price]])-1</f>
        <v>1.5382260656615854E-2</v>
      </c>
      <c r="AI462">
        <v>1.53822606566158</v>
      </c>
      <c r="AJ462">
        <v>64.551064097720598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0.09</v>
      </c>
      <c r="AM462" t="s">
        <v>10474</v>
      </c>
      <c r="AN462">
        <v>7.41</v>
      </c>
      <c r="AO462" t="s">
        <v>10474</v>
      </c>
      <c r="AP462">
        <v>-5.8134937436925001E-2</v>
      </c>
      <c r="AQ462">
        <f>(Table2[[#This Row],[Sharpe Ratio]]-AVERAGE(Table2[Sharpe Ratio]))/_xlfn.STDEV.P(Table2[Sharpe Ratio])</f>
        <v>-1.2696306028925854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-1.7805979124355282</v>
      </c>
      <c r="AS462">
        <f>_xlfn.RANK.AVG(Table2[[#This Row],[1Y Return vs Nifty Z-Score]],Table2[1Y Return vs Nifty Z-Score])</f>
        <v>446</v>
      </c>
      <c r="AT462">
        <f>_xlfn.RANK.AVG(Table2[[#This Row],[6M Return vs Nifty Z-Score]],Table2[6M Return vs Nifty Z-Score])</f>
        <v>261</v>
      </c>
      <c r="AU462">
        <f>_xlfn.RANK.AVG(Table2[[#This Row],[Sharpe Ratio Z-Score]],Table2[Sharpe Ratio Z-Score])</f>
        <v>648</v>
      </c>
      <c r="AV462">
        <f>(Table2[[#This Row],[Rank 1Y]]+Table2[[#This Row],[Rank 6M]]+Table2[[#This Row],[Rank Sharpe]])/3</f>
        <v>451.66666666666669</v>
      </c>
    </row>
    <row r="463" spans="1:48" x14ac:dyDescent="0.3">
      <c r="A463" t="s">
        <v>1270</v>
      </c>
      <c r="B463" t="s">
        <v>1271</v>
      </c>
      <c r="C463" t="s">
        <v>10440</v>
      </c>
      <c r="D463" t="s">
        <v>80</v>
      </c>
      <c r="E463">
        <v>8584.1524676999998</v>
      </c>
      <c r="F463">
        <v>277</v>
      </c>
      <c r="G463">
        <v>8.4518195397931706</v>
      </c>
      <c r="H463">
        <f>(Table2[[#This Row],[1Y Return vs Nifty]]-AVERAGE(Table2[1Y Return vs Nifty]))/_xlfn.STDEV.P(Table2[1Y Return vs Nifty])</f>
        <v>-0.44795315311459338</v>
      </c>
      <c r="I463">
        <v>27.878198893771501</v>
      </c>
      <c r="J463">
        <f>(Table2[[#This Row],[1M Return vs Nifty]]-AVERAGE(Table2[1M Return vs Nifty]))/_xlfn.STDEV.P(Table2[1M Return vs Nifty])</f>
        <v>1.9853041886871974</v>
      </c>
      <c r="K463">
        <v>-5.5473571383650402</v>
      </c>
      <c r="L463">
        <f>(Table2[[#This Row],[6M Return vs Nifty]]-AVERAGE(Table2[6M Return vs Nifty]))/_xlfn.STDEV.P(Table2[6M Return vs Nifty])</f>
        <v>-0.46667970361867511</v>
      </c>
      <c r="M463">
        <v>-2.6900443727992802</v>
      </c>
      <c r="N463">
        <f>(Table2[[#This Row],[1W Return vs Nifty]]-AVERAGE(Table2[1W Return vs Nifty]))/_xlfn.STDEV.P(Table2[1W Return vs Nifty])</f>
        <v>-0.88734199905074285</v>
      </c>
      <c r="O463">
        <v>257.72000000000003</v>
      </c>
      <c r="P463">
        <v>237.81094167974601</v>
      </c>
      <c r="Q463">
        <v>229.271311362956</v>
      </c>
      <c r="R463">
        <v>61.901622604438003</v>
      </c>
      <c r="S463" s="2">
        <f>(Table2[[#This Row],[Close Price]]-Table2[[#This Row],[20D EMA]])/Table2[[#This Row],[20D EMA]]</f>
        <v>7.4809871178022541E-2</v>
      </c>
      <c r="T463" s="2">
        <f>(Table2[[#This Row],[Close Price]]-Table2[[#This Row],[50D EMA]])/Table2[[#This Row],[50D EMA]]</f>
        <v>0.16479081258182354</v>
      </c>
      <c r="U463" s="2">
        <f>(Table2[[#This Row],[Close Price]]-Table2[[#This Row],[200D EMA]])/Table2[[#This Row],[200D EMA]]</f>
        <v>0.20817558181749754</v>
      </c>
      <c r="V463">
        <v>3.8430783376780302</v>
      </c>
      <c r="W463">
        <v>272.5</v>
      </c>
      <c r="X463">
        <v>281.7</v>
      </c>
      <c r="Y463">
        <v>276.05</v>
      </c>
      <c r="Z463">
        <v>284.55</v>
      </c>
      <c r="AA463">
        <v>276.05</v>
      </c>
      <c r="AB463">
        <v>293.35000000000002</v>
      </c>
      <c r="AC463" s="2">
        <f>(Table2[[#This Row],[Close Price]]/Table2[[#This Row],[Day Low]])-1</f>
        <v>1.6513761467889854E-2</v>
      </c>
      <c r="AD463" s="2">
        <f>(Table2[[#This Row],[Day High]]/Table2[[#This Row],[Close Price]])-1</f>
        <v>1.6967509025270777E-2</v>
      </c>
      <c r="AE463" s="2">
        <f>(Table2[[#This Row],[Close Price]]/Table2[[#This Row],[Current Week Low]])-1</f>
        <v>3.4414055424740742E-3</v>
      </c>
      <c r="AF463" s="2">
        <f>(Table2[[#This Row],[Current Week High]]/Table2[[#This Row],[Close Price]])-1</f>
        <v>2.7256317689530629E-2</v>
      </c>
      <c r="AG463" s="2">
        <f>(Table2[[#This Row],[Close Price]]/Table2[[#This Row],[Current Month Low]])-1</f>
        <v>3.4414055424740742E-3</v>
      </c>
      <c r="AH463" s="2">
        <f>(Table2[[#This Row],[Current Month High]]/Table2[[#This Row],[Close Price]])-1</f>
        <v>5.9025270758122916E-2</v>
      </c>
      <c r="AI463">
        <v>11.1552346570396</v>
      </c>
      <c r="AJ463">
        <v>60.5331787887568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0.12</v>
      </c>
      <c r="AM463" t="s">
        <v>10474</v>
      </c>
      <c r="AN463">
        <v>18.809999999999999</v>
      </c>
      <c r="AO463" t="s">
        <v>10474</v>
      </c>
      <c r="AP463">
        <v>2.835945968205E-2</v>
      </c>
      <c r="AQ463">
        <f>(Table2[[#This Row],[Sharpe Ratio]]-AVERAGE(Table2[Sharpe Ratio]))/_xlfn.STDEV.P(Table2[Sharpe Ratio])</f>
        <v>-0.29446734021733406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-0.11113800731414802</v>
      </c>
      <c r="AS463">
        <f>_xlfn.RANK.AVG(Table2[[#This Row],[1Y Return vs Nifty Z-Score]],Table2[1Y Return vs Nifty Z-Score])</f>
        <v>459</v>
      </c>
      <c r="AT463">
        <f>_xlfn.RANK.AVG(Table2[[#This Row],[6M Return vs Nifty Z-Score]],Table2[6M Return vs Nifty Z-Score])</f>
        <v>481</v>
      </c>
      <c r="AU463">
        <f>_xlfn.RANK.AVG(Table2[[#This Row],[Sharpe Ratio Z-Score]],Table2[Sharpe Ratio Z-Score])</f>
        <v>418</v>
      </c>
      <c r="AV463">
        <f>(Table2[[#This Row],[Rank 1Y]]+Table2[[#This Row],[Rank 6M]]+Table2[[#This Row],[Rank Sharpe]])/3</f>
        <v>452.66666666666669</v>
      </c>
    </row>
    <row r="464" spans="1:48" x14ac:dyDescent="0.3">
      <c r="A464" t="s">
        <v>449</v>
      </c>
      <c r="B464" t="s">
        <v>450</v>
      </c>
      <c r="C464" t="s">
        <v>10440</v>
      </c>
      <c r="D464" t="s">
        <v>80</v>
      </c>
      <c r="E464">
        <v>50196.474336214997</v>
      </c>
      <c r="F464">
        <v>2673.05</v>
      </c>
      <c r="G464">
        <v>23.4683379527475</v>
      </c>
      <c r="H464">
        <f>(Table2[[#This Row],[1Y Return vs Nifty]]-AVERAGE(Table2[1Y Return vs Nifty]))/_xlfn.STDEV.P(Table2[1Y Return vs Nifty])</f>
        <v>-0.27612009673782933</v>
      </c>
      <c r="I464">
        <v>1.7224266487944599</v>
      </c>
      <c r="J464">
        <f>(Table2[[#This Row],[1M Return vs Nifty]]-AVERAGE(Table2[1M Return vs Nifty]))/_xlfn.STDEV.P(Table2[1M Return vs Nifty])</f>
        <v>-0.22476732883441969</v>
      </c>
      <c r="K464">
        <v>0.41806972850993901</v>
      </c>
      <c r="L464">
        <f>(Table2[[#This Row],[6M Return vs Nifty]]-AVERAGE(Table2[6M Return vs Nifty]))/_xlfn.STDEV.P(Table2[6M Return vs Nifty])</f>
        <v>-0.29882312389373233</v>
      </c>
      <c r="M464">
        <v>0.45708296621493</v>
      </c>
      <c r="N464">
        <f>(Table2[[#This Row],[1W Return vs Nifty]]-AVERAGE(Table2[1W Return vs Nifty]))/_xlfn.STDEV.P(Table2[1W Return vs Nifty])</f>
        <v>-0.31036003803228562</v>
      </c>
      <c r="O464">
        <v>2644.55</v>
      </c>
      <c r="P464">
        <v>2584.4387139477099</v>
      </c>
      <c r="Q464">
        <v>2386.3043771060902</v>
      </c>
      <c r="R464">
        <v>51.730574262334201</v>
      </c>
      <c r="S464" s="2">
        <f>(Table2[[#This Row],[Close Price]]-Table2[[#This Row],[20D EMA]])/Table2[[#This Row],[20D EMA]]</f>
        <v>1.0776880754759788E-2</v>
      </c>
      <c r="T464" s="2">
        <f>(Table2[[#This Row],[Close Price]]-Table2[[#This Row],[50D EMA]])/Table2[[#This Row],[50D EMA]]</f>
        <v>3.4286472174430975E-2</v>
      </c>
      <c r="U464" s="2">
        <f>(Table2[[#This Row],[Close Price]]-Table2[[#This Row],[200D EMA]])/Table2[[#This Row],[200D EMA]]</f>
        <v>0.12016305448915574</v>
      </c>
      <c r="V464">
        <v>1.23192150022965</v>
      </c>
      <c r="W464">
        <v>2644.05</v>
      </c>
      <c r="X464">
        <v>2686.75</v>
      </c>
      <c r="Y464">
        <v>2661.5</v>
      </c>
      <c r="Z464">
        <v>2708.25</v>
      </c>
      <c r="AA464">
        <v>2619.1</v>
      </c>
      <c r="AB464">
        <v>2844</v>
      </c>
      <c r="AC464" s="2">
        <f>(Table2[[#This Row],[Close Price]]/Table2[[#This Row],[Day Low]])-1</f>
        <v>1.0968022541177458E-2</v>
      </c>
      <c r="AD464" s="2">
        <f>(Table2[[#This Row],[Day High]]/Table2[[#This Row],[Close Price]])-1</f>
        <v>5.1252314771514929E-3</v>
      </c>
      <c r="AE464" s="2">
        <f>(Table2[[#This Row],[Close Price]]/Table2[[#This Row],[Current Week Low]])-1</f>
        <v>4.3396580875447732E-3</v>
      </c>
      <c r="AF464" s="2">
        <f>(Table2[[#This Row],[Current Week High]]/Table2[[#This Row],[Close Price]])-1</f>
        <v>1.3168477955892932E-2</v>
      </c>
      <c r="AG464" s="2">
        <f>(Table2[[#This Row],[Close Price]]/Table2[[#This Row],[Current Month Low]])-1</f>
        <v>2.0598678935512371E-2</v>
      </c>
      <c r="AH464" s="2">
        <f>(Table2[[#This Row],[Current Month High]]/Table2[[#This Row],[Close Price]])-1</f>
        <v>6.3953162118179474E-2</v>
      </c>
      <c r="AI464">
        <v>6.3953162118179403</v>
      </c>
      <c r="AJ464">
        <v>51.649505006666097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</v>
      </c>
      <c r="AM464" t="s">
        <v>10476</v>
      </c>
      <c r="AN464">
        <v>1.92</v>
      </c>
      <c r="AO464" t="s">
        <v>10474</v>
      </c>
      <c r="AP464">
        <v>-1.2505688187736E-2</v>
      </c>
      <c r="AQ464">
        <f>(Table2[[#This Row],[Sharpe Ratio]]-AVERAGE(Table2[Sharpe Ratio]))/_xlfn.STDEV.P(Table2[Sharpe Ratio])</f>
        <v>-0.7551930317507668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-1.8652636192490335</v>
      </c>
      <c r="AS464">
        <f>_xlfn.RANK.AVG(Table2[[#This Row],[1Y Return vs Nifty Z-Score]],Table2[1Y Return vs Nifty Z-Score])</f>
        <v>375</v>
      </c>
      <c r="AT464">
        <f>_xlfn.RANK.AVG(Table2[[#This Row],[6M Return vs Nifty Z-Score]],Table2[6M Return vs Nifty Z-Score])</f>
        <v>418</v>
      </c>
      <c r="AU464">
        <f>_xlfn.RANK.AVG(Table2[[#This Row],[Sharpe Ratio Z-Score]],Table2[Sharpe Ratio Z-Score])</f>
        <v>567</v>
      </c>
      <c r="AV464">
        <f>(Table2[[#This Row],[Rank 1Y]]+Table2[[#This Row],[Rank 6M]]+Table2[[#This Row],[Rank Sharpe]])/3</f>
        <v>453.33333333333331</v>
      </c>
    </row>
    <row r="465" spans="1:48" x14ac:dyDescent="0.3">
      <c r="A465" t="s">
        <v>639</v>
      </c>
      <c r="B465" t="s">
        <v>640</v>
      </c>
      <c r="C465" t="s">
        <v>10435</v>
      </c>
      <c r="D465" t="s">
        <v>189</v>
      </c>
      <c r="E465">
        <v>29571.3655101</v>
      </c>
      <c r="F465">
        <v>1407.3</v>
      </c>
      <c r="G465">
        <v>-13.8199061193475</v>
      </c>
      <c r="H465">
        <f>(Table2[[#This Row],[1Y Return vs Nifty]]-AVERAGE(Table2[1Y Return vs Nifty]))/_xlfn.STDEV.P(Table2[1Y Return vs Nifty])</f>
        <v>-0.70280708034006001</v>
      </c>
      <c r="I465">
        <v>7.0193825703727803</v>
      </c>
      <c r="J465">
        <f>(Table2[[#This Row],[1M Return vs Nifty]]-AVERAGE(Table2[1M Return vs Nifty]))/_xlfn.STDEV.P(Table2[1M Return vs Nifty])</f>
        <v>0.22280696957291801</v>
      </c>
      <c r="K465">
        <v>0.22813912508280099</v>
      </c>
      <c r="L465">
        <f>(Table2[[#This Row],[6M Return vs Nifty]]-AVERAGE(Table2[6M Return vs Nifty]))/_xlfn.STDEV.P(Table2[6M Return vs Nifty])</f>
        <v>-0.30416743574061861</v>
      </c>
      <c r="M465">
        <v>3.6603375465618799</v>
      </c>
      <c r="N465">
        <f>(Table2[[#This Row],[1W Return vs Nifty]]-AVERAGE(Table2[1W Return vs Nifty]))/_xlfn.STDEV.P(Table2[1W Return vs Nifty])</f>
        <v>0.27691207088367109</v>
      </c>
      <c r="O465">
        <v>1336.4</v>
      </c>
      <c r="P465">
        <v>1258.3168202904901</v>
      </c>
      <c r="Q465">
        <v>1186.4575922219001</v>
      </c>
      <c r="R465">
        <v>76.378202862556606</v>
      </c>
      <c r="S465" s="2">
        <f>(Table2[[#This Row],[Close Price]]-Table2[[#This Row],[20D EMA]])/Table2[[#This Row],[20D EMA]]</f>
        <v>5.305297815025431E-2</v>
      </c>
      <c r="T465" s="2">
        <f>(Table2[[#This Row],[Close Price]]-Table2[[#This Row],[50D EMA]])/Table2[[#This Row],[50D EMA]]</f>
        <v>0.11839878264928237</v>
      </c>
      <c r="U465" s="2">
        <f>(Table2[[#This Row],[Close Price]]-Table2[[#This Row],[200D EMA]])/Table2[[#This Row],[200D EMA]]</f>
        <v>0.18613594723139187</v>
      </c>
      <c r="V465">
        <v>0.81389980058679801</v>
      </c>
      <c r="W465">
        <v>1399</v>
      </c>
      <c r="X465">
        <v>1420.7</v>
      </c>
      <c r="Y465">
        <v>1391.6</v>
      </c>
      <c r="Z465">
        <v>1425.95</v>
      </c>
      <c r="AA465">
        <v>1322.35</v>
      </c>
      <c r="AB465">
        <v>1436.35</v>
      </c>
      <c r="AC465" s="2">
        <f>(Table2[[#This Row],[Close Price]]/Table2[[#This Row],[Day Low]])-1</f>
        <v>5.9328091493924262E-3</v>
      </c>
      <c r="AD465" s="2">
        <f>(Table2[[#This Row],[Day High]]/Table2[[#This Row],[Close Price]])-1</f>
        <v>9.5217792936830303E-3</v>
      </c>
      <c r="AE465" s="2">
        <f>(Table2[[#This Row],[Close Price]]/Table2[[#This Row],[Current Week Low]])-1</f>
        <v>1.1281977579764346E-2</v>
      </c>
      <c r="AF465" s="2">
        <f>(Table2[[#This Row],[Current Week High]]/Table2[[#This Row],[Close Price]])-1</f>
        <v>1.3252327151282772E-2</v>
      </c>
      <c r="AG465" s="2">
        <f>(Table2[[#This Row],[Close Price]]/Table2[[#This Row],[Current Month Low]])-1</f>
        <v>6.4241690929027984E-2</v>
      </c>
      <c r="AH465" s="2">
        <f>(Table2[[#This Row],[Current Month High]]/Table2[[#This Row],[Close Price]])-1</f>
        <v>2.0642364812051506E-2</v>
      </c>
      <c r="AI465">
        <v>2.0642364812051501</v>
      </c>
      <c r="AJ465">
        <v>40.3020786600867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0.08</v>
      </c>
      <c r="AM465" t="s">
        <v>10474</v>
      </c>
      <c r="AN465">
        <v>8.25</v>
      </c>
      <c r="AO465" t="s">
        <v>10474</v>
      </c>
      <c r="AP465">
        <v>4.7681401327022997E-2</v>
      </c>
      <c r="AQ465">
        <f>(Table2[[#This Row],[Sharpe Ratio]]-AVERAGE(Table2[Sharpe Ratio]))/_xlfn.STDEV.P(Table2[Sharpe Ratio])</f>
        <v>-7.6626089415677875E-2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-0.5838815650397674</v>
      </c>
      <c r="AS465">
        <f>_xlfn.RANK.AVG(Table2[[#This Row],[1Y Return vs Nifty Z-Score]],Table2[1Y Return vs Nifty Z-Score])</f>
        <v>585</v>
      </c>
      <c r="AT465">
        <f>_xlfn.RANK.AVG(Table2[[#This Row],[6M Return vs Nifty Z-Score]],Table2[6M Return vs Nifty Z-Score])</f>
        <v>421</v>
      </c>
      <c r="AU465">
        <f>_xlfn.RANK.AVG(Table2[[#This Row],[Sharpe Ratio Z-Score]],Table2[Sharpe Ratio Z-Score])</f>
        <v>356</v>
      </c>
      <c r="AV465">
        <f>(Table2[[#This Row],[Rank 1Y]]+Table2[[#This Row],[Rank 6M]]+Table2[[#This Row],[Rank Sharpe]])/3</f>
        <v>454</v>
      </c>
    </row>
    <row r="466" spans="1:48" x14ac:dyDescent="0.3">
      <c r="A466" t="s">
        <v>721</v>
      </c>
      <c r="B466" t="s">
        <v>722</v>
      </c>
      <c r="C466" t="s">
        <v>10433</v>
      </c>
      <c r="D466" t="s">
        <v>280</v>
      </c>
      <c r="E466">
        <v>21915.9417675</v>
      </c>
      <c r="F466">
        <v>1639</v>
      </c>
      <c r="G466">
        <v>-4.2636830316437102</v>
      </c>
      <c r="H466">
        <f>(Table2[[#This Row],[1Y Return vs Nifty]]-AVERAGE(Table2[1Y Return vs Nifty]))/_xlfn.STDEV.P(Table2[1Y Return vs Nifty])</f>
        <v>-0.59345583290565018</v>
      </c>
      <c r="I466">
        <v>-4.84079196662071</v>
      </c>
      <c r="J466">
        <f>(Table2[[#This Row],[1M Return vs Nifty]]-AVERAGE(Table2[1M Return vs Nifty]))/_xlfn.STDEV.P(Table2[1M Return vs Nifty])</f>
        <v>-0.77933640786370784</v>
      </c>
      <c r="K466">
        <v>-14.248228822022501</v>
      </c>
      <c r="L466">
        <f>(Table2[[#This Row],[6M Return vs Nifty]]-AVERAGE(Table2[6M Return vs Nifty]))/_xlfn.STDEV.P(Table2[6M Return vs Nifty])</f>
        <v>-0.71150687090057585</v>
      </c>
      <c r="M466">
        <v>-4.7725830232365896</v>
      </c>
      <c r="N466">
        <f>(Table2[[#This Row],[1W Return vs Nifty]]-AVERAGE(Table2[1W Return vs Nifty]))/_xlfn.STDEV.P(Table2[1W Return vs Nifty])</f>
        <v>-1.2691464527600831</v>
      </c>
      <c r="O466">
        <v>1735.18</v>
      </c>
      <c r="P466">
        <v>1714.1300213198399</v>
      </c>
      <c r="Q466">
        <v>1584.23353702746</v>
      </c>
      <c r="R466">
        <v>21.221725744480601</v>
      </c>
      <c r="S466" s="2">
        <f>(Table2[[#This Row],[Close Price]]-Table2[[#This Row],[20D EMA]])/Table2[[#This Row],[20D EMA]]</f>
        <v>-5.542940790004499E-2</v>
      </c>
      <c r="T466" s="2">
        <f>(Table2[[#This Row],[Close Price]]-Table2[[#This Row],[50D EMA]])/Table2[[#This Row],[50D EMA]]</f>
        <v>-4.3829826434048189E-2</v>
      </c>
      <c r="U466" s="2">
        <f>(Table2[[#This Row],[Close Price]]-Table2[[#This Row],[200D EMA]])/Table2[[#This Row],[200D EMA]]</f>
        <v>3.4569690448101355E-2</v>
      </c>
      <c r="V466">
        <v>1.0910650869262599</v>
      </c>
      <c r="W466">
        <v>1639.05</v>
      </c>
      <c r="X466">
        <v>1687</v>
      </c>
      <c r="Y466">
        <v>1636</v>
      </c>
      <c r="Z466">
        <v>1718</v>
      </c>
      <c r="AA466">
        <v>1636</v>
      </c>
      <c r="AB466">
        <v>1807.9</v>
      </c>
      <c r="AC466" s="2">
        <f>(Table2[[#This Row],[Close Price]]/Table2[[#This Row],[Day Low]])-1</f>
        <v>-3.0505475732911513E-5</v>
      </c>
      <c r="AD466" s="2">
        <f>(Table2[[#This Row],[Day High]]/Table2[[#This Row],[Close Price]])-1</f>
        <v>2.9286150091519136E-2</v>
      </c>
      <c r="AE466" s="2">
        <f>(Table2[[#This Row],[Close Price]]/Table2[[#This Row],[Current Week Low]])-1</f>
        <v>1.8337408312958381E-3</v>
      </c>
      <c r="AF466" s="2">
        <f>(Table2[[#This Row],[Current Week High]]/Table2[[#This Row],[Close Price]])-1</f>
        <v>4.8200122025625403E-2</v>
      </c>
      <c r="AG466" s="2">
        <f>(Table2[[#This Row],[Close Price]]/Table2[[#This Row],[Current Month Low]])-1</f>
        <v>1.8337408312958381E-3</v>
      </c>
      <c r="AH466" s="2">
        <f>(Table2[[#This Row],[Current Month High]]/Table2[[#This Row],[Close Price]])-1</f>
        <v>0.10305064063453329</v>
      </c>
      <c r="AI466">
        <v>15.0152532031726</v>
      </c>
      <c r="AJ466">
        <v>43.614457831325197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-0.16</v>
      </c>
      <c r="AM466" t="s">
        <v>10475</v>
      </c>
      <c r="AN466">
        <v>-8.25</v>
      </c>
      <c r="AO466" t="s">
        <v>10475</v>
      </c>
      <c r="AP466">
        <v>7.7398293811257998E-2</v>
      </c>
      <c r="AQ466">
        <f>(Table2[[#This Row],[Sharpe Ratio]]-AVERAGE(Table2[Sharpe Ratio]))/_xlfn.STDEV.P(Table2[Sharpe Ratio])</f>
        <v>0.25841089328778249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-3.0950346711422343</v>
      </c>
      <c r="AS466">
        <f>_xlfn.RANK.AVG(Table2[[#This Row],[1Y Return vs Nifty Z-Score]],Table2[1Y Return vs Nifty Z-Score])</f>
        <v>539</v>
      </c>
      <c r="AT466">
        <f>_xlfn.RANK.AVG(Table2[[#This Row],[6M Return vs Nifty Z-Score]],Table2[6M Return vs Nifty Z-Score])</f>
        <v>568</v>
      </c>
      <c r="AU466">
        <f>_xlfn.RANK.AVG(Table2[[#This Row],[Sharpe Ratio Z-Score]],Table2[Sharpe Ratio Z-Score])</f>
        <v>257</v>
      </c>
      <c r="AV466">
        <f>(Table2[[#This Row],[Rank 1Y]]+Table2[[#This Row],[Rank 6M]]+Table2[[#This Row],[Rank Sharpe]])/3</f>
        <v>454.66666666666669</v>
      </c>
    </row>
    <row r="467" spans="1:48" x14ac:dyDescent="0.3">
      <c r="A467" t="s">
        <v>1572</v>
      </c>
      <c r="B467" t="s">
        <v>1573</v>
      </c>
      <c r="C467" t="s">
        <v>10437</v>
      </c>
      <c r="D467" t="s">
        <v>65</v>
      </c>
      <c r="E467">
        <v>5806.9534395599903</v>
      </c>
      <c r="F467">
        <v>1419.6</v>
      </c>
      <c r="G467">
        <v>-9.8898049339477705</v>
      </c>
      <c r="H467">
        <f>(Table2[[#This Row],[1Y Return vs Nifty]]-AVERAGE(Table2[1Y Return vs Nifty]))/_xlfn.STDEV.P(Table2[1Y Return vs Nifty])</f>
        <v>-0.65783518472578772</v>
      </c>
      <c r="I467">
        <v>10.299662412664601</v>
      </c>
      <c r="J467">
        <f>(Table2[[#This Row],[1M Return vs Nifty]]-AVERAGE(Table2[1M Return vs Nifty]))/_xlfn.STDEV.P(Table2[1M Return vs Nifty])</f>
        <v>0.49997917389740243</v>
      </c>
      <c r="K467">
        <v>10.376400508135101</v>
      </c>
      <c r="L467">
        <f>(Table2[[#This Row],[6M Return vs Nifty]]-AVERAGE(Table2[6M Return vs Nifty]))/_xlfn.STDEV.P(Table2[6M Return vs Nifty])</f>
        <v>-1.8613277768644527E-2</v>
      </c>
      <c r="M467">
        <v>7.99637238333022</v>
      </c>
      <c r="N467">
        <f>(Table2[[#This Row],[1W Return vs Nifty]]-AVERAGE(Table2[1W Return vs Nifty]))/_xlfn.STDEV.P(Table2[1W Return vs Nifty])</f>
        <v>1.0718636612271994</v>
      </c>
      <c r="O467">
        <v>1334.67</v>
      </c>
      <c r="P467">
        <v>1275.23790658498</v>
      </c>
      <c r="Q467">
        <v>1189.8721719980399</v>
      </c>
      <c r="R467">
        <v>69.746321505066206</v>
      </c>
      <c r="S467" s="2">
        <f>(Table2[[#This Row],[Close Price]]-Table2[[#This Row],[20D EMA]])/Table2[[#This Row],[20D EMA]]</f>
        <v>6.3633707208523335E-2</v>
      </c>
      <c r="T467" s="2">
        <f>(Table2[[#This Row],[Close Price]]-Table2[[#This Row],[50D EMA]])/Table2[[#This Row],[50D EMA]]</f>
        <v>0.1132040481776565</v>
      </c>
      <c r="U467" s="2">
        <f>(Table2[[#This Row],[Close Price]]-Table2[[#This Row],[200D EMA]])/Table2[[#This Row],[200D EMA]]</f>
        <v>0.19306933417578778</v>
      </c>
      <c r="V467">
        <v>0.96492216197023695</v>
      </c>
      <c r="W467">
        <v>1365.95</v>
      </c>
      <c r="X467">
        <v>1419.6</v>
      </c>
      <c r="Y467">
        <v>1390</v>
      </c>
      <c r="Z467">
        <v>1451.95</v>
      </c>
      <c r="AA467">
        <v>1285</v>
      </c>
      <c r="AB467">
        <v>1451.95</v>
      </c>
      <c r="AC467" s="2">
        <f>(Table2[[#This Row],[Close Price]]/Table2[[#This Row],[Day Low]])-1</f>
        <v>3.9276693876056923E-2</v>
      </c>
      <c r="AD467" s="2">
        <f>(Table2[[#This Row],[Day High]]/Table2[[#This Row],[Close Price]])-1</f>
        <v>0</v>
      </c>
      <c r="AE467" s="2">
        <f>(Table2[[#This Row],[Close Price]]/Table2[[#This Row],[Current Week Low]])-1</f>
        <v>2.1294964028776953E-2</v>
      </c>
      <c r="AF467" s="2">
        <f>(Table2[[#This Row],[Current Week High]]/Table2[[#This Row],[Close Price]])-1</f>
        <v>2.2788109326570938E-2</v>
      </c>
      <c r="AG467" s="2">
        <f>(Table2[[#This Row],[Close Price]]/Table2[[#This Row],[Current Month Low]])-1</f>
        <v>0.10474708171206215</v>
      </c>
      <c r="AH467" s="2">
        <f>(Table2[[#This Row],[Current Month High]]/Table2[[#This Row],[Close Price]])-1</f>
        <v>2.2788109326570938E-2</v>
      </c>
      <c r="AI467">
        <v>3.4798534798534799</v>
      </c>
      <c r="AJ467">
        <v>41.331076708646499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7.0000000000000007E-2</v>
      </c>
      <c r="AM467" t="s">
        <v>10474</v>
      </c>
      <c r="AN467">
        <v>1.92</v>
      </c>
      <c r="AO467" t="s">
        <v>10474</v>
      </c>
      <c r="AP467">
        <v>3.6824962405799999E-3</v>
      </c>
      <c r="AQ467">
        <f>(Table2[[#This Row],[Sharpe Ratio]]-AVERAGE(Table2[Sharpe Ratio]))/_xlfn.STDEV.P(Table2[Sharpe Ratio])</f>
        <v>-0.57268268114168452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0.32271169148848511</v>
      </c>
      <c r="AS467">
        <f>_xlfn.RANK.AVG(Table2[[#This Row],[1Y Return vs Nifty Z-Score]],Table2[1Y Return vs Nifty Z-Score])</f>
        <v>567</v>
      </c>
      <c r="AT467">
        <f>_xlfn.RANK.AVG(Table2[[#This Row],[6M Return vs Nifty Z-Score]],Table2[6M Return vs Nifty Z-Score])</f>
        <v>311</v>
      </c>
      <c r="AU467">
        <f>_xlfn.RANK.AVG(Table2[[#This Row],[Sharpe Ratio Z-Score]],Table2[Sharpe Ratio Z-Score])</f>
        <v>492</v>
      </c>
      <c r="AV467">
        <f>(Table2[[#This Row],[Rank 1Y]]+Table2[[#This Row],[Rank 6M]]+Table2[[#This Row],[Rank Sharpe]])/3</f>
        <v>456.66666666666669</v>
      </c>
    </row>
    <row r="468" spans="1:48" x14ac:dyDescent="0.3">
      <c r="A468" t="s">
        <v>1069</v>
      </c>
      <c r="B468" t="s">
        <v>1070</v>
      </c>
      <c r="C468" t="s">
        <v>10431</v>
      </c>
      <c r="D468" t="s">
        <v>494</v>
      </c>
      <c r="E468">
        <v>11808.773575625</v>
      </c>
      <c r="F468">
        <v>886.85</v>
      </c>
      <c r="G468">
        <v>-11.850733959404799</v>
      </c>
      <c r="H468">
        <f>(Table2[[#This Row],[1Y Return vs Nifty]]-AVERAGE(Table2[1Y Return vs Nifty]))/_xlfn.STDEV.P(Table2[1Y Return vs Nifty])</f>
        <v>-0.6802739697035034</v>
      </c>
      <c r="I468">
        <v>9.4622592613671195</v>
      </c>
      <c r="J468">
        <f>(Table2[[#This Row],[1M Return vs Nifty]]-AVERAGE(Table2[1M Return vs Nifty]))/_xlfn.STDEV.P(Table2[1M Return vs Nifty])</f>
        <v>0.42922152866210178</v>
      </c>
      <c r="K468">
        <v>1.91919248962538</v>
      </c>
      <c r="L468">
        <f>(Table2[[#This Row],[6M Return vs Nifty]]-AVERAGE(Table2[6M Return vs Nifty]))/_xlfn.STDEV.P(Table2[6M Return vs Nifty])</f>
        <v>-0.2565841797156943</v>
      </c>
      <c r="M468">
        <v>-4.5434089800862099</v>
      </c>
      <c r="N468">
        <f>(Table2[[#This Row],[1W Return vs Nifty]]-AVERAGE(Table2[1W Return vs Nifty]))/_xlfn.STDEV.P(Table2[1W Return vs Nifty])</f>
        <v>-1.2271305841321383</v>
      </c>
      <c r="O468">
        <v>865.99</v>
      </c>
      <c r="P468">
        <v>820.92481527473501</v>
      </c>
      <c r="Q468">
        <v>771.54043791488402</v>
      </c>
      <c r="R468">
        <v>54.323175091032603</v>
      </c>
      <c r="S468" s="2">
        <f>(Table2[[#This Row],[Close Price]]-Table2[[#This Row],[20D EMA]])/Table2[[#This Row],[20D EMA]]</f>
        <v>2.4088037968105883E-2</v>
      </c>
      <c r="T468" s="2">
        <f>(Table2[[#This Row],[Close Price]]-Table2[[#This Row],[50D EMA]])/Table2[[#This Row],[50D EMA]]</f>
        <v>8.030599574846832E-2</v>
      </c>
      <c r="U468" s="2">
        <f>(Table2[[#This Row],[Close Price]]-Table2[[#This Row],[200D EMA]])/Table2[[#This Row],[200D EMA]]</f>
        <v>0.14945368566389633</v>
      </c>
      <c r="V468">
        <v>1.3183883096839899</v>
      </c>
      <c r="W468">
        <v>874.95</v>
      </c>
      <c r="X468">
        <v>902</v>
      </c>
      <c r="Y468">
        <v>875</v>
      </c>
      <c r="Z468">
        <v>898</v>
      </c>
      <c r="AA468">
        <v>870.35</v>
      </c>
      <c r="AB468">
        <v>938</v>
      </c>
      <c r="AC468" s="2">
        <f>(Table2[[#This Row],[Close Price]]/Table2[[#This Row],[Day Low]])-1</f>
        <v>1.360077718726771E-2</v>
      </c>
      <c r="AD468" s="2">
        <f>(Table2[[#This Row],[Day High]]/Table2[[#This Row],[Close Price]])-1</f>
        <v>1.7082933979816195E-2</v>
      </c>
      <c r="AE468" s="2">
        <f>(Table2[[#This Row],[Close Price]]/Table2[[#This Row],[Current Week Low]])-1</f>
        <v>1.3542857142857079E-2</v>
      </c>
      <c r="AF468" s="2">
        <f>(Table2[[#This Row],[Current Week High]]/Table2[[#This Row],[Close Price]])-1</f>
        <v>1.2572588374584193E-2</v>
      </c>
      <c r="AG468" s="2">
        <f>(Table2[[#This Row],[Close Price]]/Table2[[#This Row],[Current Month Low]])-1</f>
        <v>1.8957890503820352E-2</v>
      </c>
      <c r="AH468" s="2">
        <f>(Table2[[#This Row],[Current Month High]]/Table2[[#This Row],[Close Price]])-1</f>
        <v>5.7676044426904216E-2</v>
      </c>
      <c r="AI468">
        <v>5.7676044426904198</v>
      </c>
      <c r="AJ468">
        <v>30.419117647058801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0.03</v>
      </c>
      <c r="AM468" t="s">
        <v>10474</v>
      </c>
      <c r="AN468">
        <v>2.82</v>
      </c>
      <c r="AO468" t="s">
        <v>10474</v>
      </c>
      <c r="AP468">
        <v>3.8236864945480002E-2</v>
      </c>
      <c r="AQ468">
        <f>(Table2[[#This Row],[Sharpe Ratio]]-AVERAGE(Table2[Sharpe Ratio]))/_xlfn.STDEV.P(Table2[Sharpe Ratio])</f>
        <v>-0.18310656929707486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-1.917873774186309</v>
      </c>
      <c r="AS468">
        <f>_xlfn.RANK.AVG(Table2[[#This Row],[1Y Return vs Nifty Z-Score]],Table2[1Y Return vs Nifty Z-Score])</f>
        <v>582</v>
      </c>
      <c r="AT468">
        <f>_xlfn.RANK.AVG(Table2[[#This Row],[6M Return vs Nifty Z-Score]],Table2[6M Return vs Nifty Z-Score])</f>
        <v>399</v>
      </c>
      <c r="AU468">
        <f>_xlfn.RANK.AVG(Table2[[#This Row],[Sharpe Ratio Z-Score]],Table2[Sharpe Ratio Z-Score])</f>
        <v>390</v>
      </c>
      <c r="AV468">
        <f>(Table2[[#This Row],[Rank 1Y]]+Table2[[#This Row],[Rank 6M]]+Table2[[#This Row],[Rank Sharpe]])/3</f>
        <v>457</v>
      </c>
    </row>
    <row r="469" spans="1:48" x14ac:dyDescent="0.3">
      <c r="A469" t="s">
        <v>535</v>
      </c>
      <c r="B469" t="s">
        <v>536</v>
      </c>
      <c r="C469" t="s">
        <v>10445</v>
      </c>
      <c r="D469" t="s">
        <v>242</v>
      </c>
      <c r="E469">
        <v>36746.331141014998</v>
      </c>
      <c r="F469">
        <v>2694.15</v>
      </c>
      <c r="G469">
        <v>9.7816044919663199</v>
      </c>
      <c r="H469">
        <f>(Table2[[#This Row],[1Y Return vs Nifty]]-AVERAGE(Table2[1Y Return vs Nifty]))/_xlfn.STDEV.P(Table2[1Y Return vs Nifty])</f>
        <v>-0.43273650925801077</v>
      </c>
      <c r="I469">
        <v>13.202510281226299</v>
      </c>
      <c r="J469">
        <f>(Table2[[#This Row],[1M Return vs Nifty]]-AVERAGE(Table2[1M Return vs Nifty]))/_xlfn.STDEV.P(Table2[1M Return vs Nifty])</f>
        <v>0.74525969300876516</v>
      </c>
      <c r="K469">
        <v>-2.2768046903161001</v>
      </c>
      <c r="L469">
        <f>(Table2[[#This Row],[6M Return vs Nifty]]-AVERAGE(Table2[6M Return vs Nifty]))/_xlfn.STDEV.P(Table2[6M Return vs Nifty])</f>
        <v>-0.37465213208159887</v>
      </c>
      <c r="M469">
        <v>5.7736288008057599</v>
      </c>
      <c r="N469">
        <f>(Table2[[#This Row],[1W Return vs Nifty]]-AVERAGE(Table2[1W Return vs Nifty]))/_xlfn.STDEV.P(Table2[1W Return vs Nifty])</f>
        <v>0.66435458614545451</v>
      </c>
      <c r="O469">
        <v>2543.14</v>
      </c>
      <c r="P469">
        <v>2445.7442201205199</v>
      </c>
      <c r="Q469">
        <v>2292.1311325024499</v>
      </c>
      <c r="R469">
        <v>74.409978614490299</v>
      </c>
      <c r="S469" s="2">
        <f>(Table2[[#This Row],[Close Price]]-Table2[[#This Row],[20D EMA]])/Table2[[#This Row],[20D EMA]]</f>
        <v>5.9379349937478954E-2</v>
      </c>
      <c r="T469" s="2">
        <f>(Table2[[#This Row],[Close Price]]-Table2[[#This Row],[50D EMA]])/Table2[[#This Row],[50D EMA]]</f>
        <v>0.10156654070197062</v>
      </c>
      <c r="U469" s="2">
        <f>(Table2[[#This Row],[Close Price]]-Table2[[#This Row],[200D EMA]])/Table2[[#This Row],[200D EMA]]</f>
        <v>0.1753908673883956</v>
      </c>
      <c r="V469">
        <v>1.09118241185578</v>
      </c>
      <c r="W469">
        <v>2694.95</v>
      </c>
      <c r="X469">
        <v>2755</v>
      </c>
      <c r="Y469">
        <v>2670.05</v>
      </c>
      <c r="Z469">
        <v>2726.1</v>
      </c>
      <c r="AA469">
        <v>2510</v>
      </c>
      <c r="AB469">
        <v>2739</v>
      </c>
      <c r="AC469" s="2">
        <f>(Table2[[#This Row],[Close Price]]/Table2[[#This Row],[Day Low]])-1</f>
        <v>-2.9685151858094283E-4</v>
      </c>
      <c r="AD469" s="2">
        <f>(Table2[[#This Row],[Day High]]/Table2[[#This Row],[Close Price]])-1</f>
        <v>2.2585973312547525E-2</v>
      </c>
      <c r="AE469" s="2">
        <f>(Table2[[#This Row],[Close Price]]/Table2[[#This Row],[Current Week Low]])-1</f>
        <v>9.0260482013444499E-3</v>
      </c>
      <c r="AF469" s="2">
        <f>(Table2[[#This Row],[Current Week High]]/Table2[[#This Row],[Close Price]])-1</f>
        <v>1.1859027893769802E-2</v>
      </c>
      <c r="AG469" s="2">
        <f>(Table2[[#This Row],[Close Price]]/Table2[[#This Row],[Current Month Low]])-1</f>
        <v>7.336653386454195E-2</v>
      </c>
      <c r="AH469" s="2">
        <f>(Table2[[#This Row],[Current Month High]]/Table2[[#This Row],[Close Price]])-1</f>
        <v>1.6647180001113426E-2</v>
      </c>
      <c r="AI469">
        <v>1.66471800011134</v>
      </c>
      <c r="AJ469">
        <v>41.782443953268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7.0000000000000007E-2</v>
      </c>
      <c r="AM469" t="s">
        <v>10474</v>
      </c>
      <c r="AN469">
        <v>3.41</v>
      </c>
      <c r="AO469" t="s">
        <v>10474</v>
      </c>
      <c r="AP469">
        <v>9.3211058289060008E-3</v>
      </c>
      <c r="AQ469">
        <f>(Table2[[#This Row],[Sharpe Ratio]]-AVERAGE(Table2[Sharpe Ratio]))/_xlfn.STDEV.P(Table2[Sharpe Ratio])</f>
        <v>-0.50911133887843318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9.3114298936176843E-2</v>
      </c>
      <c r="AS469">
        <f>_xlfn.RANK.AVG(Table2[[#This Row],[1Y Return vs Nifty Z-Score]],Table2[1Y Return vs Nifty Z-Score])</f>
        <v>454</v>
      </c>
      <c r="AT469">
        <f>_xlfn.RANK.AVG(Table2[[#This Row],[6M Return vs Nifty Z-Score]],Table2[6M Return vs Nifty Z-Score])</f>
        <v>444</v>
      </c>
      <c r="AU469">
        <f>_xlfn.RANK.AVG(Table2[[#This Row],[Sharpe Ratio Z-Score]],Table2[Sharpe Ratio Z-Score])</f>
        <v>474</v>
      </c>
      <c r="AV469">
        <f>(Table2[[#This Row],[Rank 1Y]]+Table2[[#This Row],[Rank 6M]]+Table2[[#This Row],[Rank Sharpe]])/3</f>
        <v>457.33333333333331</v>
      </c>
    </row>
    <row r="470" spans="1:48" x14ac:dyDescent="0.3">
      <c r="A470" t="s">
        <v>632</v>
      </c>
      <c r="B470" t="s">
        <v>633</v>
      </c>
      <c r="C470" t="s">
        <v>10435</v>
      </c>
      <c r="D470" t="s">
        <v>189</v>
      </c>
      <c r="E470">
        <v>29838.94960752</v>
      </c>
      <c r="F470">
        <v>15731.55</v>
      </c>
      <c r="G470">
        <v>5.26780394676996</v>
      </c>
      <c r="H470">
        <f>(Table2[[#This Row],[1Y Return vs Nifty]]-AVERAGE(Table2[1Y Return vs Nifty]))/_xlfn.STDEV.P(Table2[1Y Return vs Nifty])</f>
        <v>-0.48438763918218075</v>
      </c>
      <c r="I470">
        <v>-13.0593889749727</v>
      </c>
      <c r="J470">
        <f>(Table2[[#This Row],[1M Return vs Nifty]]-AVERAGE(Table2[1M Return vs Nifty]))/_xlfn.STDEV.P(Table2[1M Return vs Nifty])</f>
        <v>-1.4737791867663748</v>
      </c>
      <c r="K470">
        <v>-16.471113991763701</v>
      </c>
      <c r="L470">
        <f>(Table2[[#This Row],[6M Return vs Nifty]]-AVERAGE(Table2[6M Return vs Nifty]))/_xlfn.STDEV.P(Table2[6M Return vs Nifty])</f>
        <v>-0.77405493494373145</v>
      </c>
      <c r="M470">
        <v>-0.75171416389781598</v>
      </c>
      <c r="N470">
        <f>(Table2[[#This Row],[1W Return vs Nifty]]-AVERAGE(Table2[1W Return vs Nifty]))/_xlfn.STDEV.P(Table2[1W Return vs Nifty])</f>
        <v>-0.53197615440602042</v>
      </c>
      <c r="O470">
        <v>15973.65</v>
      </c>
      <c r="P470">
        <v>15563.5910040091</v>
      </c>
      <c r="Q470">
        <v>14752.707039491401</v>
      </c>
      <c r="R470">
        <v>39.346874575718303</v>
      </c>
      <c r="S470" s="2">
        <f>(Table2[[#This Row],[Close Price]]-Table2[[#This Row],[20D EMA]])/Table2[[#This Row],[20D EMA]]</f>
        <v>-1.5156210383976134E-2</v>
      </c>
      <c r="T470" s="2">
        <f>(Table2[[#This Row],[Close Price]]-Table2[[#This Row],[50D EMA]])/Table2[[#This Row],[50D EMA]]</f>
        <v>1.079178937223637E-2</v>
      </c>
      <c r="U470" s="2">
        <f>(Table2[[#This Row],[Close Price]]-Table2[[#This Row],[200D EMA]])/Table2[[#This Row],[200D EMA]]</f>
        <v>6.6350057510688842E-2</v>
      </c>
      <c r="V470">
        <v>0.43430136330759</v>
      </c>
      <c r="W470">
        <v>15655</v>
      </c>
      <c r="X470">
        <v>15888</v>
      </c>
      <c r="Y470">
        <v>15441.3</v>
      </c>
      <c r="Z470">
        <v>15799</v>
      </c>
      <c r="AA470">
        <v>15441.3</v>
      </c>
      <c r="AB470">
        <v>16267</v>
      </c>
      <c r="AC470" s="2">
        <f>(Table2[[#This Row],[Close Price]]/Table2[[#This Row],[Day Low]])-1</f>
        <v>4.8898115618012383E-3</v>
      </c>
      <c r="AD470" s="2">
        <f>(Table2[[#This Row],[Day High]]/Table2[[#This Row],[Close Price]])-1</f>
        <v>9.9449831707620895E-3</v>
      </c>
      <c r="AE470" s="2">
        <f>(Table2[[#This Row],[Close Price]]/Table2[[#This Row],[Current Week Low]])-1</f>
        <v>1.8796992481203034E-2</v>
      </c>
      <c r="AF470" s="2">
        <f>(Table2[[#This Row],[Current Week High]]/Table2[[#This Row],[Close Price]])-1</f>
        <v>4.2875622554676696E-3</v>
      </c>
      <c r="AG470" s="2">
        <f>(Table2[[#This Row],[Close Price]]/Table2[[#This Row],[Current Month Low]])-1</f>
        <v>1.8796992481203034E-2</v>
      </c>
      <c r="AH470" s="2">
        <f>(Table2[[#This Row],[Current Month High]]/Table2[[#This Row],[Close Price]])-1</f>
        <v>3.4036696956116996E-2</v>
      </c>
      <c r="AI470">
        <v>16.008912027104699</v>
      </c>
      <c r="AJ470">
        <v>34.641241692734901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-0.02</v>
      </c>
      <c r="AM470" t="s">
        <v>10475</v>
      </c>
      <c r="AN470">
        <v>-1.43</v>
      </c>
      <c r="AO470" t="s">
        <v>10475</v>
      </c>
      <c r="AP470">
        <v>6.4744989626216998E-2</v>
      </c>
      <c r="AQ470">
        <f>(Table2[[#This Row],[Sharpe Ratio]]-AVERAGE(Table2[Sharpe Ratio]))/_xlfn.STDEV.P(Table2[Sharpe Ratio])</f>
        <v>0.11575382180447739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-3.14844409349383</v>
      </c>
      <c r="AS470">
        <f>_xlfn.RANK.AVG(Table2[[#This Row],[1Y Return vs Nifty Z-Score]],Table2[1Y Return vs Nifty Z-Score])</f>
        <v>481</v>
      </c>
      <c r="AT470">
        <f>_xlfn.RANK.AVG(Table2[[#This Row],[6M Return vs Nifty Z-Score]],Table2[6M Return vs Nifty Z-Score])</f>
        <v>588</v>
      </c>
      <c r="AU470">
        <f>_xlfn.RANK.AVG(Table2[[#This Row],[Sharpe Ratio Z-Score]],Table2[Sharpe Ratio Z-Score])</f>
        <v>303</v>
      </c>
      <c r="AV470">
        <f>(Table2[[#This Row],[Rank 1Y]]+Table2[[#This Row],[Rank 6M]]+Table2[[#This Row],[Rank Sharpe]])/3</f>
        <v>457.33333333333331</v>
      </c>
    </row>
    <row r="471" spans="1:48" x14ac:dyDescent="0.3">
      <c r="A471" t="s">
        <v>1213</v>
      </c>
      <c r="B471" t="s">
        <v>1214</v>
      </c>
      <c r="C471" t="s">
        <v>10441</v>
      </c>
      <c r="D471" t="s">
        <v>1215</v>
      </c>
      <c r="E471">
        <v>9283.3215938399899</v>
      </c>
      <c r="F471">
        <v>625.1</v>
      </c>
      <c r="G471">
        <v>18.710130587240201</v>
      </c>
      <c r="H471">
        <f>(Table2[[#This Row],[1Y Return vs Nifty]]-AVERAGE(Table2[1Y Return vs Nifty]))/_xlfn.STDEV.P(Table2[1Y Return vs Nifty])</f>
        <v>-0.33056795821977003</v>
      </c>
      <c r="I471">
        <v>2.2210479663707101</v>
      </c>
      <c r="J471">
        <f>(Table2[[#This Row],[1M Return vs Nifty]]-AVERAGE(Table2[1M Return vs Nifty]))/_xlfn.STDEV.P(Table2[1M Return vs Nifty])</f>
        <v>-0.18263556680181528</v>
      </c>
      <c r="K471">
        <v>11.646270966389601</v>
      </c>
      <c r="L471">
        <f>(Table2[[#This Row],[6M Return vs Nifty]]-AVERAGE(Table2[6M Return vs Nifty]))/_xlfn.STDEV.P(Table2[6M Return vs Nifty])</f>
        <v>1.711863489630934E-2</v>
      </c>
      <c r="M471">
        <v>3.5528547933061501</v>
      </c>
      <c r="N471">
        <f>(Table2[[#This Row],[1W Return vs Nifty]]-AVERAGE(Table2[1W Return vs Nifty]))/_xlfn.STDEV.P(Table2[1W Return vs Nifty])</f>
        <v>0.25720660521014693</v>
      </c>
      <c r="O471">
        <v>617.22</v>
      </c>
      <c r="P471">
        <v>604.30809864201103</v>
      </c>
      <c r="Q471">
        <v>541.49358680856199</v>
      </c>
      <c r="R471">
        <v>54.602886356544403</v>
      </c>
      <c r="S471" s="2">
        <f>(Table2[[#This Row],[Close Price]]-Table2[[#This Row],[20D EMA]])/Table2[[#This Row],[20D EMA]]</f>
        <v>1.2766922653186862E-2</v>
      </c>
      <c r="T471" s="2">
        <f>(Table2[[#This Row],[Close Price]]-Table2[[#This Row],[50D EMA]])/Table2[[#This Row],[50D EMA]]</f>
        <v>3.4406127279631257E-2</v>
      </c>
      <c r="U471" s="2">
        <f>(Table2[[#This Row],[Close Price]]-Table2[[#This Row],[200D EMA]])/Table2[[#This Row],[200D EMA]]</f>
        <v>0.15439963690834255</v>
      </c>
      <c r="V471">
        <v>0.58393434186024495</v>
      </c>
      <c r="W471">
        <v>620.85</v>
      </c>
      <c r="X471">
        <v>628</v>
      </c>
      <c r="Y471">
        <v>622.6</v>
      </c>
      <c r="Z471">
        <v>635.04999999999995</v>
      </c>
      <c r="AA471">
        <v>599.04999999999995</v>
      </c>
      <c r="AB471">
        <v>651</v>
      </c>
      <c r="AC471" s="2">
        <f>(Table2[[#This Row],[Close Price]]/Table2[[#This Row],[Day Low]])-1</f>
        <v>6.8454538133204679E-3</v>
      </c>
      <c r="AD471" s="2">
        <f>(Table2[[#This Row],[Day High]]/Table2[[#This Row],[Close Price]])-1</f>
        <v>4.6392577187650552E-3</v>
      </c>
      <c r="AE471" s="2">
        <f>(Table2[[#This Row],[Close Price]]/Table2[[#This Row],[Current Week Low]])-1</f>
        <v>4.0154192097654473E-3</v>
      </c>
      <c r="AF471" s="2">
        <f>(Table2[[#This Row],[Current Week High]]/Table2[[#This Row],[Close Price]])-1</f>
        <v>1.5917453207486609E-2</v>
      </c>
      <c r="AG471" s="2">
        <f>(Table2[[#This Row],[Close Price]]/Table2[[#This Row],[Current Month Low]])-1</f>
        <v>4.3485518738001883E-2</v>
      </c>
      <c r="AH471" s="2">
        <f>(Table2[[#This Row],[Current Month High]]/Table2[[#This Row],[Close Price]])-1</f>
        <v>4.1433370660694191E-2</v>
      </c>
      <c r="AI471">
        <v>7.2468405055191099</v>
      </c>
      <c r="AJ471">
        <v>57.178777973346698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-0.11</v>
      </c>
      <c r="AM471" t="s">
        <v>10475</v>
      </c>
      <c r="AN471">
        <v>3.68</v>
      </c>
      <c r="AO471" t="s">
        <v>10474</v>
      </c>
      <c r="AP471">
        <v>-7.4356859631527994E-2</v>
      </c>
      <c r="AQ471">
        <f>(Table2[[#This Row],[Sharpe Ratio]]-AVERAGE(Table2[Sharpe Ratio]))/_xlfn.STDEV.P(Table2[Sharpe Ratio])</f>
        <v>-1.45252132299777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-1.6913996079128992</v>
      </c>
      <c r="AS471">
        <f>_xlfn.RANK.AVG(Table2[[#This Row],[1Y Return vs Nifty Z-Score]],Table2[1Y Return vs Nifty Z-Score])</f>
        <v>399</v>
      </c>
      <c r="AT471">
        <f>_xlfn.RANK.AVG(Table2[[#This Row],[6M Return vs Nifty Z-Score]],Table2[6M Return vs Nifty Z-Score])</f>
        <v>295</v>
      </c>
      <c r="AU471">
        <f>_xlfn.RANK.AVG(Table2[[#This Row],[Sharpe Ratio Z-Score]],Table2[Sharpe Ratio Z-Score])</f>
        <v>679</v>
      </c>
      <c r="AV471">
        <f>(Table2[[#This Row],[Rank 1Y]]+Table2[[#This Row],[Rank 6M]]+Table2[[#This Row],[Rank Sharpe]])/3</f>
        <v>457.66666666666669</v>
      </c>
    </row>
    <row r="472" spans="1:48" x14ac:dyDescent="0.3">
      <c r="A472" t="s">
        <v>819</v>
      </c>
      <c r="B472" t="s">
        <v>820</v>
      </c>
      <c r="C472" t="s">
        <v>10430</v>
      </c>
      <c r="D472" t="s">
        <v>821</v>
      </c>
      <c r="E472">
        <v>19171.889106479899</v>
      </c>
      <c r="F472">
        <v>1368.4</v>
      </c>
      <c r="G472">
        <v>6.84007909668476</v>
      </c>
      <c r="H472">
        <f>(Table2[[#This Row],[1Y Return vs Nifty]]-AVERAGE(Table2[1Y Return vs Nifty]))/_xlfn.STDEV.P(Table2[1Y Return vs Nifty])</f>
        <v>-0.4663961955568709</v>
      </c>
      <c r="I472">
        <v>6.6842556266306996</v>
      </c>
      <c r="J472">
        <f>(Table2[[#This Row],[1M Return vs Nifty]]-AVERAGE(Table2[1M Return vs Nifty]))/_xlfn.STDEV.P(Table2[1M Return vs Nifty])</f>
        <v>0.19448991182438691</v>
      </c>
      <c r="K472">
        <v>-5.6516031988845796</v>
      </c>
      <c r="L472">
        <f>(Table2[[#This Row],[6M Return vs Nifty]]-AVERAGE(Table2[6M Return vs Nifty]))/_xlfn.STDEV.P(Table2[6M Return vs Nifty])</f>
        <v>-0.46961300370919756</v>
      </c>
      <c r="M472">
        <v>-2.2677902049704199</v>
      </c>
      <c r="N472">
        <f>(Table2[[#This Row],[1W Return vs Nifty]]-AVERAGE(Table2[1W Return vs Nifty]))/_xlfn.STDEV.P(Table2[1W Return vs Nifty])</f>
        <v>-0.80992757899158274</v>
      </c>
      <c r="O472">
        <v>1302.04</v>
      </c>
      <c r="P472">
        <v>1230.5210435195499</v>
      </c>
      <c r="Q472">
        <v>1151.74768547239</v>
      </c>
      <c r="R472">
        <v>64.818292370977005</v>
      </c>
      <c r="S472" s="2">
        <f>(Table2[[#This Row],[Close Price]]-Table2[[#This Row],[20D EMA]])/Table2[[#This Row],[20D EMA]]</f>
        <v>5.0966176154342513E-2</v>
      </c>
      <c r="T472" s="2">
        <f>(Table2[[#This Row],[Close Price]]-Table2[[#This Row],[50D EMA]])/Table2[[#This Row],[50D EMA]]</f>
        <v>0.11204924711087201</v>
      </c>
      <c r="U472" s="2">
        <f>(Table2[[#This Row],[Close Price]]-Table2[[#This Row],[200D EMA]])/Table2[[#This Row],[200D EMA]]</f>
        <v>0.18810744511177377</v>
      </c>
      <c r="V472">
        <v>2.2324968856312402</v>
      </c>
      <c r="W472">
        <v>1390</v>
      </c>
      <c r="X472">
        <v>1464.95</v>
      </c>
      <c r="Y472">
        <v>1345</v>
      </c>
      <c r="Z472">
        <v>1426.25</v>
      </c>
      <c r="AA472">
        <v>1312.35</v>
      </c>
      <c r="AB472">
        <v>1426.25</v>
      </c>
      <c r="AC472" s="2">
        <f>(Table2[[#This Row],[Close Price]]/Table2[[#This Row],[Day Low]])-1</f>
        <v>-1.5539568345323662E-2</v>
      </c>
      <c r="AD472" s="2">
        <f>(Table2[[#This Row],[Day High]]/Table2[[#This Row],[Close Price]])-1</f>
        <v>7.0556854720841722E-2</v>
      </c>
      <c r="AE472" s="2">
        <f>(Table2[[#This Row],[Close Price]]/Table2[[#This Row],[Current Week Low]])-1</f>
        <v>1.7397769516728667E-2</v>
      </c>
      <c r="AF472" s="2">
        <f>(Table2[[#This Row],[Current Week High]]/Table2[[#This Row],[Close Price]])-1</f>
        <v>4.2275650394621334E-2</v>
      </c>
      <c r="AG472" s="2">
        <f>(Table2[[#This Row],[Close Price]]/Table2[[#This Row],[Current Month Low]])-1</f>
        <v>4.2709643006819897E-2</v>
      </c>
      <c r="AH472" s="2">
        <f>(Table2[[#This Row],[Current Month High]]/Table2[[#This Row],[Close Price]])-1</f>
        <v>4.2275650394621334E-2</v>
      </c>
      <c r="AI472">
        <v>4.2275650394621298</v>
      </c>
      <c r="AJ472">
        <v>38.480999848201101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0.12</v>
      </c>
      <c r="AM472" t="s">
        <v>10474</v>
      </c>
      <c r="AN472">
        <v>10.28</v>
      </c>
      <c r="AO472" t="s">
        <v>10474</v>
      </c>
      <c r="AP472">
        <v>2.5487557591998E-2</v>
      </c>
      <c r="AQ472">
        <f>(Table2[[#This Row],[Sharpe Ratio]]-AVERAGE(Table2[Sharpe Ratio]))/_xlfn.STDEV.P(Table2[Sharpe Ratio])</f>
        <v>-0.32684600872654085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-1.8782928751598051</v>
      </c>
      <c r="AS472">
        <f>_xlfn.RANK.AVG(Table2[[#This Row],[1Y Return vs Nifty Z-Score]],Table2[1Y Return vs Nifty Z-Score])</f>
        <v>467</v>
      </c>
      <c r="AT472">
        <f>_xlfn.RANK.AVG(Table2[[#This Row],[6M Return vs Nifty Z-Score]],Table2[6M Return vs Nifty Z-Score])</f>
        <v>483</v>
      </c>
      <c r="AU472">
        <f>_xlfn.RANK.AVG(Table2[[#This Row],[Sharpe Ratio Z-Score]],Table2[Sharpe Ratio Z-Score])</f>
        <v>425</v>
      </c>
      <c r="AV472">
        <f>(Table2[[#This Row],[Rank 1Y]]+Table2[[#This Row],[Rank 6M]]+Table2[[#This Row],[Rank Sharpe]])/3</f>
        <v>458.33333333333331</v>
      </c>
    </row>
    <row r="473" spans="1:48" x14ac:dyDescent="0.3">
      <c r="A473" t="s">
        <v>285</v>
      </c>
      <c r="B473" t="s">
        <v>286</v>
      </c>
      <c r="C473" t="s">
        <v>10437</v>
      </c>
      <c r="D473" t="s">
        <v>287</v>
      </c>
      <c r="E473">
        <v>90835.238136465006</v>
      </c>
      <c r="F473">
        <v>6317.45</v>
      </c>
      <c r="G473">
        <v>-3.7136239891017002</v>
      </c>
      <c r="H473">
        <f>(Table2[[#This Row],[1Y Return vs Nifty]]-AVERAGE(Table2[1Y Return vs Nifty]))/_xlfn.STDEV.P(Table2[1Y Return vs Nifty])</f>
        <v>-0.58716154258692144</v>
      </c>
      <c r="I473">
        <v>0.76102463173220802</v>
      </c>
      <c r="J473">
        <f>(Table2[[#This Row],[1M Return vs Nifty]]-AVERAGE(Table2[1M Return vs Nifty]))/_xlfn.STDEV.P(Table2[1M Return vs Nifty])</f>
        <v>-0.30600244569108814</v>
      </c>
      <c r="K473">
        <v>-1.9157266761076801</v>
      </c>
      <c r="L473">
        <f>(Table2[[#This Row],[6M Return vs Nifty]]-AVERAGE(Table2[6M Return vs Nifty]))/_xlfn.STDEV.P(Table2[6M Return vs Nifty])</f>
        <v>-0.36449203426605892</v>
      </c>
      <c r="M473">
        <v>1.91024367465529</v>
      </c>
      <c r="N473">
        <f>(Table2[[#This Row],[1W Return vs Nifty]]-AVERAGE(Table2[1W Return vs Nifty]))/_xlfn.STDEV.P(Table2[1W Return vs Nifty])</f>
        <v>-4.3943263332117205E-2</v>
      </c>
      <c r="O473">
        <v>6173.91</v>
      </c>
      <c r="P473">
        <v>6117.36743837831</v>
      </c>
      <c r="Q473">
        <v>5831.3019979340197</v>
      </c>
      <c r="R473">
        <v>66.980825404072107</v>
      </c>
      <c r="S473" s="2">
        <f>(Table2[[#This Row],[Close Price]]-Table2[[#This Row],[20D EMA]])/Table2[[#This Row],[20D EMA]]</f>
        <v>2.3249448080713837E-2</v>
      </c>
      <c r="T473" s="2">
        <f>(Table2[[#This Row],[Close Price]]-Table2[[#This Row],[50D EMA]])/Table2[[#This Row],[50D EMA]]</f>
        <v>3.2707298300644651E-2</v>
      </c>
      <c r="U473" s="2">
        <f>(Table2[[#This Row],[Close Price]]-Table2[[#This Row],[200D EMA]])/Table2[[#This Row],[200D EMA]]</f>
        <v>8.3368688885984324E-2</v>
      </c>
      <c r="V473">
        <v>0.75245557943893704</v>
      </c>
      <c r="W473">
        <v>6255.9</v>
      </c>
      <c r="X473">
        <v>6350.4</v>
      </c>
      <c r="Y473">
        <v>6292.8</v>
      </c>
      <c r="Z473">
        <v>6387.95</v>
      </c>
      <c r="AA473">
        <v>6077</v>
      </c>
      <c r="AB473">
        <v>6387.95</v>
      </c>
      <c r="AC473" s="2">
        <f>(Table2[[#This Row],[Close Price]]/Table2[[#This Row],[Day Low]])-1</f>
        <v>9.8387122556307105E-3</v>
      </c>
      <c r="AD473" s="2">
        <f>(Table2[[#This Row],[Day High]]/Table2[[#This Row],[Close Price]])-1</f>
        <v>5.2157120357105846E-3</v>
      </c>
      <c r="AE473" s="2">
        <f>(Table2[[#This Row],[Close Price]]/Table2[[#This Row],[Current Week Low]])-1</f>
        <v>3.9171751843376512E-3</v>
      </c>
      <c r="AF473" s="2">
        <f>(Table2[[#This Row],[Current Week High]]/Table2[[#This Row],[Close Price]])-1</f>
        <v>1.115956596411527E-2</v>
      </c>
      <c r="AG473" s="2">
        <f>(Table2[[#This Row],[Close Price]]/Table2[[#This Row],[Current Month Low]])-1</f>
        <v>3.9567220668092817E-2</v>
      </c>
      <c r="AH473" s="2">
        <f>(Table2[[#This Row],[Current Month High]]/Table2[[#This Row],[Close Price]])-1</f>
        <v>1.115956596411527E-2</v>
      </c>
      <c r="AI473">
        <v>8.8168485702300803</v>
      </c>
      <c r="AJ473">
        <v>33.674354633939899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-0.05</v>
      </c>
      <c r="AM473" t="s">
        <v>10475</v>
      </c>
      <c r="AN473">
        <v>2.29</v>
      </c>
      <c r="AO473" t="s">
        <v>10474</v>
      </c>
      <c r="AP473">
        <v>3.3044754438001998E-2</v>
      </c>
      <c r="AQ473">
        <f>(Table2[[#This Row],[Sharpe Ratio]]-AVERAGE(Table2[Sharpe Ratio]))/_xlfn.STDEV.P(Table2[Sharpe Ratio])</f>
        <v>-0.24164394965106728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-1.5432432355272532</v>
      </c>
      <c r="AS473">
        <f>_xlfn.RANK.AVG(Table2[[#This Row],[1Y Return vs Nifty Z-Score]],Table2[1Y Return vs Nifty Z-Score])</f>
        <v>533</v>
      </c>
      <c r="AT473">
        <f>_xlfn.RANK.AVG(Table2[[#This Row],[6M Return vs Nifty Z-Score]],Table2[6M Return vs Nifty Z-Score])</f>
        <v>441</v>
      </c>
      <c r="AU473">
        <f>_xlfn.RANK.AVG(Table2[[#This Row],[Sharpe Ratio Z-Score]],Table2[Sharpe Ratio Z-Score])</f>
        <v>403</v>
      </c>
      <c r="AV473">
        <f>(Table2[[#This Row],[Rank 1Y]]+Table2[[#This Row],[Rank 6M]]+Table2[[#This Row],[Rank Sharpe]])/3</f>
        <v>459</v>
      </c>
    </row>
    <row r="474" spans="1:48" x14ac:dyDescent="0.3">
      <c r="A474" t="s">
        <v>394</v>
      </c>
      <c r="B474" t="s">
        <v>395</v>
      </c>
      <c r="C474" t="s">
        <v>10437</v>
      </c>
      <c r="D474" t="s">
        <v>65</v>
      </c>
      <c r="E474">
        <v>62435.049525000002</v>
      </c>
      <c r="F474">
        <v>5221.8500000000004</v>
      </c>
      <c r="G474">
        <v>24.097467272429601</v>
      </c>
      <c r="H474">
        <f>(Table2[[#This Row],[1Y Return vs Nifty]]-AVERAGE(Table2[1Y Return vs Nifty]))/_xlfn.STDEV.P(Table2[1Y Return vs Nifty])</f>
        <v>-0.26892101031284615</v>
      </c>
      <c r="I474">
        <v>-2.3331786391104901</v>
      </c>
      <c r="J474">
        <f>(Table2[[#This Row],[1M Return vs Nifty]]-AVERAGE(Table2[1M Return vs Nifty]))/_xlfn.STDEV.P(Table2[1M Return vs Nifty])</f>
        <v>-0.56745182880478773</v>
      </c>
      <c r="K474">
        <v>-12.747605816465599</v>
      </c>
      <c r="L474">
        <f>(Table2[[#This Row],[6M Return vs Nifty]]-AVERAGE(Table2[6M Return vs Nifty]))/_xlfn.STDEV.P(Table2[6M Return vs Nifty])</f>
        <v>-0.66928198896160762</v>
      </c>
      <c r="M474">
        <v>0.44158934709352399</v>
      </c>
      <c r="N474">
        <f>(Table2[[#This Row],[1W Return vs Nifty]]-AVERAGE(Table2[1W Return vs Nifty]))/_xlfn.STDEV.P(Table2[1W Return vs Nifty])</f>
        <v>-0.31320057728632872</v>
      </c>
      <c r="O474">
        <v>5044.76</v>
      </c>
      <c r="P474">
        <v>5045.4876110436799</v>
      </c>
      <c r="Q474">
        <v>4724.7650297536102</v>
      </c>
      <c r="R474">
        <v>69.591038777323206</v>
      </c>
      <c r="S474" s="2">
        <f>(Table2[[#This Row],[Close Price]]-Table2[[#This Row],[20D EMA]])/Table2[[#This Row],[20D EMA]]</f>
        <v>3.5103751219086765E-2</v>
      </c>
      <c r="T474" s="2">
        <f>(Table2[[#This Row],[Close Price]]-Table2[[#This Row],[50D EMA]])/Table2[[#This Row],[50D EMA]]</f>
        <v>3.4954478645491949E-2</v>
      </c>
      <c r="U474" s="2">
        <f>(Table2[[#This Row],[Close Price]]-Table2[[#This Row],[200D EMA]])/Table2[[#This Row],[200D EMA]]</f>
        <v>0.1052084002307121</v>
      </c>
      <c r="V474">
        <v>1.2232162975212499</v>
      </c>
      <c r="W474">
        <v>5221.8500000000004</v>
      </c>
      <c r="X474">
        <v>5332.3</v>
      </c>
      <c r="Y474">
        <v>5063</v>
      </c>
      <c r="Z474">
        <v>5243.7</v>
      </c>
      <c r="AA474">
        <v>4872</v>
      </c>
      <c r="AB474">
        <v>5243.7</v>
      </c>
      <c r="AC474" s="2">
        <f>(Table2[[#This Row],[Close Price]]/Table2[[#This Row],[Day Low]])-1</f>
        <v>0</v>
      </c>
      <c r="AD474" s="2">
        <f>(Table2[[#This Row],[Day High]]/Table2[[#This Row],[Close Price]])-1</f>
        <v>2.1151507607457098E-2</v>
      </c>
      <c r="AE474" s="2">
        <f>(Table2[[#This Row],[Close Price]]/Table2[[#This Row],[Current Week Low]])-1</f>
        <v>3.1374679044045006E-2</v>
      </c>
      <c r="AF474" s="2">
        <f>(Table2[[#This Row],[Current Week High]]/Table2[[#This Row],[Close Price]])-1</f>
        <v>4.1843407987589565E-3</v>
      </c>
      <c r="AG474" s="2">
        <f>(Table2[[#This Row],[Close Price]]/Table2[[#This Row],[Current Month Low]])-1</f>
        <v>7.1808292282430353E-2</v>
      </c>
      <c r="AH474" s="2">
        <f>(Table2[[#This Row],[Current Month High]]/Table2[[#This Row],[Close Price]])-1</f>
        <v>4.1843407987589565E-3</v>
      </c>
      <c r="AI474">
        <v>6.8356999913823602</v>
      </c>
      <c r="AJ474">
        <v>51.489701189440098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0.02</v>
      </c>
      <c r="AM474" t="s">
        <v>10474</v>
      </c>
      <c r="AN474">
        <v>1.23</v>
      </c>
      <c r="AO474" t="s">
        <v>10474</v>
      </c>
      <c r="AP474">
        <v>1.3524537224471E-2</v>
      </c>
      <c r="AQ474">
        <f>(Table2[[#This Row],[Sharpe Ratio]]-AVERAGE(Table2[Sharpe Ratio]))/_xlfn.STDEV.P(Table2[Sharpe Ratio])</f>
        <v>-0.46172061750612925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369</v>
      </c>
      <c r="AT474">
        <f>_xlfn.RANK.AVG(Table2[[#This Row],[6M Return vs Nifty Z-Score]],Table2[6M Return vs Nifty Z-Score])</f>
        <v>548</v>
      </c>
      <c r="AU474">
        <f>_xlfn.RANK.AVG(Table2[[#This Row],[Sharpe Ratio Z-Score]],Table2[Sharpe Ratio Z-Score])</f>
        <v>460</v>
      </c>
      <c r="AV474">
        <f>(Table2[[#This Row],[Rank 1Y]]+Table2[[#This Row],[Rank 6M]]+Table2[[#This Row],[Rank Sharpe]])/3</f>
        <v>459</v>
      </c>
    </row>
    <row r="475" spans="1:48" x14ac:dyDescent="0.3">
      <c r="A475" t="s">
        <v>349</v>
      </c>
      <c r="B475" t="s">
        <v>350</v>
      </c>
      <c r="C475" t="s">
        <v>10431</v>
      </c>
      <c r="D475" t="s">
        <v>49</v>
      </c>
      <c r="E475">
        <v>71637.216710039997</v>
      </c>
      <c r="F475">
        <v>1784.4</v>
      </c>
      <c r="G475">
        <v>16.171861961093398</v>
      </c>
      <c r="H475">
        <f>(Table2[[#This Row],[1Y Return vs Nifty]]-AVERAGE(Table2[1Y Return vs Nifty]))/_xlfn.STDEV.P(Table2[1Y Return vs Nifty])</f>
        <v>-0.35961320319211953</v>
      </c>
      <c r="I475">
        <v>-2.10898076004574</v>
      </c>
      <c r="J475">
        <f>(Table2[[#This Row],[1M Return vs Nifty]]-AVERAGE(Table2[1M Return vs Nifty]))/_xlfn.STDEV.P(Table2[1M Return vs Nifty])</f>
        <v>-0.54850789007612277</v>
      </c>
      <c r="K475">
        <v>6.73148146179817</v>
      </c>
      <c r="L475">
        <f>(Table2[[#This Row],[6M Return vs Nifty]]-AVERAGE(Table2[6M Return vs Nifty]))/_xlfn.STDEV.P(Table2[6M Return vs Nifty])</f>
        <v>-0.12117486441548989</v>
      </c>
      <c r="M475">
        <v>-0.47093201296174497</v>
      </c>
      <c r="N475">
        <f>(Table2[[#This Row],[1W Return vs Nifty]]-AVERAGE(Table2[1W Return vs Nifty]))/_xlfn.STDEV.P(Table2[1W Return vs Nifty])</f>
        <v>-0.48049865806905279</v>
      </c>
      <c r="O475">
        <v>1773.09</v>
      </c>
      <c r="P475">
        <v>1718.3832791945799</v>
      </c>
      <c r="Q475">
        <v>1513.7006123459</v>
      </c>
      <c r="R475">
        <v>50.662447268100998</v>
      </c>
      <c r="S475" s="2">
        <f>(Table2[[#This Row],[Close Price]]-Table2[[#This Row],[20D EMA]])/Table2[[#This Row],[20D EMA]]</f>
        <v>6.3786948209059741E-3</v>
      </c>
      <c r="T475" s="2">
        <f>(Table2[[#This Row],[Close Price]]-Table2[[#This Row],[50D EMA]])/Table2[[#This Row],[50D EMA]]</f>
        <v>3.8417925502838186E-2</v>
      </c>
      <c r="U475" s="2">
        <f>(Table2[[#This Row],[Close Price]]-Table2[[#This Row],[200D EMA]])/Table2[[#This Row],[200D EMA]]</f>
        <v>0.17883284544265071</v>
      </c>
      <c r="V475">
        <v>1.0187193392103899</v>
      </c>
      <c r="W475">
        <v>1775.75</v>
      </c>
      <c r="X475">
        <v>1805.95</v>
      </c>
      <c r="Y475">
        <v>1770</v>
      </c>
      <c r="Z475">
        <v>1818.4</v>
      </c>
      <c r="AA475">
        <v>1756</v>
      </c>
      <c r="AB475">
        <v>1820</v>
      </c>
      <c r="AC475" s="2">
        <f>(Table2[[#This Row],[Close Price]]/Table2[[#This Row],[Day Low]])-1</f>
        <v>4.8711811910460145E-3</v>
      </c>
      <c r="AD475" s="2">
        <f>(Table2[[#This Row],[Day High]]/Table2[[#This Row],[Close Price]])-1</f>
        <v>1.2076888590002222E-2</v>
      </c>
      <c r="AE475" s="2">
        <f>(Table2[[#This Row],[Close Price]]/Table2[[#This Row],[Current Week Low]])-1</f>
        <v>8.1355932203390768E-3</v>
      </c>
      <c r="AF475" s="2">
        <f>(Table2[[#This Row],[Current Week High]]/Table2[[#This Row],[Close Price]])-1</f>
        <v>1.9054023761488459E-2</v>
      </c>
      <c r="AG475" s="2">
        <f>(Table2[[#This Row],[Close Price]]/Table2[[#This Row],[Current Month Low]])-1</f>
        <v>1.6173120728929513E-2</v>
      </c>
      <c r="AH475" s="2">
        <f>(Table2[[#This Row],[Current Month High]]/Table2[[#This Row],[Close Price]])-1</f>
        <v>1.9950683703205518E-2</v>
      </c>
      <c r="AI475">
        <v>4.0601882985877404</v>
      </c>
      <c r="AJ475">
        <v>50.919778407408998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-0.05</v>
      </c>
      <c r="AM475" t="s">
        <v>10475</v>
      </c>
      <c r="AN475">
        <v>2.42</v>
      </c>
      <c r="AO475" t="s">
        <v>10474</v>
      </c>
      <c r="AP475">
        <v>-3.9242443382292998E-2</v>
      </c>
      <c r="AQ475">
        <f>(Table2[[#This Row],[Sharpe Ratio]]-AVERAGE(Table2[Sharpe Ratio]))/_xlfn.STDEV.P(Table2[Sharpe Ratio])</f>
        <v>-1.056631070483034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-2.566425686235819</v>
      </c>
      <c r="AS475">
        <f>_xlfn.RANK.AVG(Table2[[#This Row],[1Y Return vs Nifty Z-Score]],Table2[1Y Return vs Nifty Z-Score])</f>
        <v>416</v>
      </c>
      <c r="AT475">
        <f>_xlfn.RANK.AVG(Table2[[#This Row],[6M Return vs Nifty Z-Score]],Table2[6M Return vs Nifty Z-Score])</f>
        <v>344</v>
      </c>
      <c r="AU475">
        <f>_xlfn.RANK.AVG(Table2[[#This Row],[Sharpe Ratio Z-Score]],Table2[Sharpe Ratio Z-Score])</f>
        <v>617</v>
      </c>
      <c r="AV475">
        <f>(Table2[[#This Row],[Rank 1Y]]+Table2[[#This Row],[Rank 6M]]+Table2[[#This Row],[Rank Sharpe]])/3</f>
        <v>459</v>
      </c>
    </row>
    <row r="476" spans="1:48" x14ac:dyDescent="0.3">
      <c r="A476" t="s">
        <v>1056</v>
      </c>
      <c r="B476" t="s">
        <v>1057</v>
      </c>
      <c r="C476" t="s">
        <v>10441</v>
      </c>
      <c r="D476" t="s">
        <v>873</v>
      </c>
      <c r="E476">
        <v>12058.836655125</v>
      </c>
      <c r="F476">
        <v>2501.25</v>
      </c>
      <c r="G476">
        <v>16.107814123488001</v>
      </c>
      <c r="H476">
        <f>(Table2[[#This Row],[1Y Return vs Nifty]]-AVERAGE(Table2[1Y Return vs Nifty]))/_xlfn.STDEV.P(Table2[1Y Return vs Nifty])</f>
        <v>-0.36034609848698118</v>
      </c>
      <c r="I476">
        <v>2.4822688108675401</v>
      </c>
      <c r="J476">
        <f>(Table2[[#This Row],[1M Return vs Nifty]]-AVERAGE(Table2[1M Return vs Nifty]))/_xlfn.STDEV.P(Table2[1M Return vs Nifty])</f>
        <v>-0.160563316638517</v>
      </c>
      <c r="K476">
        <v>-14.642322516619</v>
      </c>
      <c r="L476">
        <f>(Table2[[#This Row],[6M Return vs Nifty]]-AVERAGE(Table2[6M Return vs Nifty]))/_xlfn.STDEV.P(Table2[6M Return vs Nifty])</f>
        <v>-0.72259597167112777</v>
      </c>
      <c r="M476">
        <v>2.6618635426780202</v>
      </c>
      <c r="N476">
        <f>(Table2[[#This Row],[1W Return vs Nifty]]-AVERAGE(Table2[1W Return vs Nifty]))/_xlfn.STDEV.P(Table2[1W Return vs Nifty])</f>
        <v>9.3855770096263155E-2</v>
      </c>
      <c r="O476">
        <v>2418.9</v>
      </c>
      <c r="P476">
        <v>2382.3173310258599</v>
      </c>
      <c r="Q476">
        <v>2280.2592798433202</v>
      </c>
      <c r="R476">
        <v>71.348933771533595</v>
      </c>
      <c r="S476" s="2">
        <f>(Table2[[#This Row],[Close Price]]-Table2[[#This Row],[20D EMA]])/Table2[[#This Row],[20D EMA]]</f>
        <v>3.4044400347265247E-2</v>
      </c>
      <c r="T476" s="2">
        <f>(Table2[[#This Row],[Close Price]]-Table2[[#This Row],[50D EMA]])/Table2[[#This Row],[50D EMA]]</f>
        <v>4.9923101102121455E-2</v>
      </c>
      <c r="U476" s="2">
        <f>(Table2[[#This Row],[Close Price]]-Table2[[#This Row],[200D EMA]])/Table2[[#This Row],[200D EMA]]</f>
        <v>9.6914733385873725E-2</v>
      </c>
      <c r="V476">
        <v>1.2432186318281899</v>
      </c>
      <c r="W476">
        <v>2467.15</v>
      </c>
      <c r="X476">
        <v>2506.85</v>
      </c>
      <c r="Y476">
        <v>2462.6999999999998</v>
      </c>
      <c r="Z476">
        <v>2519.75</v>
      </c>
      <c r="AA476">
        <v>2385.15</v>
      </c>
      <c r="AB476">
        <v>2563</v>
      </c>
      <c r="AC476" s="2">
        <f>(Table2[[#This Row],[Close Price]]/Table2[[#This Row],[Day Low]])-1</f>
        <v>1.3821616034695783E-2</v>
      </c>
      <c r="AD476" s="2">
        <f>(Table2[[#This Row],[Day High]]/Table2[[#This Row],[Close Price]])-1</f>
        <v>2.2388805597202133E-3</v>
      </c>
      <c r="AE476" s="2">
        <f>(Table2[[#This Row],[Close Price]]/Table2[[#This Row],[Current Week Low]])-1</f>
        <v>1.5653550980631037E-2</v>
      </c>
      <c r="AF476" s="2">
        <f>(Table2[[#This Row],[Current Week High]]/Table2[[#This Row],[Close Price]])-1</f>
        <v>7.3963018490754706E-3</v>
      </c>
      <c r="AG476" s="2">
        <f>(Table2[[#This Row],[Close Price]]/Table2[[#This Row],[Current Month Low]])-1</f>
        <v>4.8676183887805813E-2</v>
      </c>
      <c r="AH476" s="2">
        <f>(Table2[[#This Row],[Current Month High]]/Table2[[#This Row],[Close Price]])-1</f>
        <v>2.4687656171914041E-2</v>
      </c>
      <c r="AI476">
        <v>13.063468265867</v>
      </c>
      <c r="AJ476">
        <v>58.106826801517002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-0.09</v>
      </c>
      <c r="AM476" t="s">
        <v>10475</v>
      </c>
      <c r="AN476">
        <v>5.31</v>
      </c>
      <c r="AO476" t="s">
        <v>10474</v>
      </c>
      <c r="AP476">
        <v>3.7988120130292E-2</v>
      </c>
      <c r="AQ476">
        <f>(Table2[[#This Row],[Sharpe Ratio]]-AVERAGE(Table2[Sharpe Ratio]))/_xlfn.STDEV.P(Table2[Sharpe Ratio])</f>
        <v>-0.18591099147506437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-1.335560608175427</v>
      </c>
      <c r="AS476">
        <f>_xlfn.RANK.AVG(Table2[[#This Row],[1Y Return vs Nifty Z-Score]],Table2[1Y Return vs Nifty Z-Score])</f>
        <v>417</v>
      </c>
      <c r="AT476">
        <f>_xlfn.RANK.AVG(Table2[[#This Row],[6M Return vs Nifty Z-Score]],Table2[6M Return vs Nifty Z-Score])</f>
        <v>570</v>
      </c>
      <c r="AU476">
        <f>_xlfn.RANK.AVG(Table2[[#This Row],[Sharpe Ratio Z-Score]],Table2[Sharpe Ratio Z-Score])</f>
        <v>391</v>
      </c>
      <c r="AV476">
        <f>(Table2[[#This Row],[Rank 1Y]]+Table2[[#This Row],[Rank 6M]]+Table2[[#This Row],[Rank Sharpe]])/3</f>
        <v>459.33333333333331</v>
      </c>
    </row>
    <row r="477" spans="1:48" x14ac:dyDescent="0.3">
      <c r="A477" t="s">
        <v>994</v>
      </c>
      <c r="B477" t="s">
        <v>995</v>
      </c>
      <c r="C477" t="s">
        <v>10431</v>
      </c>
      <c r="D477" t="s">
        <v>247</v>
      </c>
      <c r="E477">
        <v>13352.4219972149</v>
      </c>
      <c r="F477">
        <v>1048.95</v>
      </c>
      <c r="G477">
        <v>6.1231053102629502</v>
      </c>
      <c r="H477">
        <f>(Table2[[#This Row],[1Y Return vs Nifty]]-AVERAGE(Table2[1Y Return vs Nifty]))/_xlfn.STDEV.P(Table2[1Y Return vs Nifty])</f>
        <v>-0.47460048057653298</v>
      </c>
      <c r="I477">
        <v>3.9348737333965298</v>
      </c>
      <c r="J477">
        <f>(Table2[[#This Row],[1M Return vs Nifty]]-AVERAGE(Table2[1M Return vs Nifty]))/_xlfn.STDEV.P(Table2[1M Return vs Nifty])</f>
        <v>-3.7823267695418647E-2</v>
      </c>
      <c r="K477">
        <v>7.0415885315191096</v>
      </c>
      <c r="L477">
        <f>(Table2[[#This Row],[6M Return vs Nifty]]-AVERAGE(Table2[6M Return vs Nifty]))/_xlfn.STDEV.P(Table2[6M Return vs Nifty])</f>
        <v>-0.11244899898565354</v>
      </c>
      <c r="M477">
        <v>2.8150800831577798</v>
      </c>
      <c r="N477">
        <f>(Table2[[#This Row],[1W Return vs Nifty]]-AVERAGE(Table2[1W Return vs Nifty]))/_xlfn.STDEV.P(Table2[1W Return vs Nifty])</f>
        <v>0.12194588862771301</v>
      </c>
      <c r="O477">
        <v>1012.47</v>
      </c>
      <c r="P477">
        <v>969.64894673925903</v>
      </c>
      <c r="Q477">
        <v>885.76624887832304</v>
      </c>
      <c r="R477">
        <v>74.391801363494395</v>
      </c>
      <c r="S477" s="2">
        <f>(Table2[[#This Row],[Close Price]]-Table2[[#This Row],[20D EMA]])/Table2[[#This Row],[20D EMA]]</f>
        <v>3.6030697205843155E-2</v>
      </c>
      <c r="T477" s="2">
        <f>(Table2[[#This Row],[Close Price]]-Table2[[#This Row],[50D EMA]])/Table2[[#This Row],[50D EMA]]</f>
        <v>8.1783261382807712E-2</v>
      </c>
      <c r="U477" s="2">
        <f>(Table2[[#This Row],[Close Price]]-Table2[[#This Row],[200D EMA]])/Table2[[#This Row],[200D EMA]]</f>
        <v>0.18422891065032376</v>
      </c>
      <c r="V477">
        <v>0.82641657900364995</v>
      </c>
      <c r="W477">
        <v>1041.7</v>
      </c>
      <c r="X477">
        <v>1053.5</v>
      </c>
      <c r="Y477">
        <v>1045</v>
      </c>
      <c r="Z477">
        <v>1072</v>
      </c>
      <c r="AA477">
        <v>1008</v>
      </c>
      <c r="AB477">
        <v>1072</v>
      </c>
      <c r="AC477" s="2">
        <f>(Table2[[#This Row],[Close Price]]/Table2[[#This Row],[Day Low]])-1</f>
        <v>6.9597772871268226E-3</v>
      </c>
      <c r="AD477" s="2">
        <f>(Table2[[#This Row],[Day High]]/Table2[[#This Row],[Close Price]])-1</f>
        <v>4.3376710043376843E-3</v>
      </c>
      <c r="AE477" s="2">
        <f>(Table2[[#This Row],[Close Price]]/Table2[[#This Row],[Current Week Low]])-1</f>
        <v>3.7799043062201054E-3</v>
      </c>
      <c r="AF477" s="2">
        <f>(Table2[[#This Row],[Current Week High]]/Table2[[#This Row],[Close Price]])-1</f>
        <v>2.1974355307688542E-2</v>
      </c>
      <c r="AG477" s="2">
        <f>(Table2[[#This Row],[Close Price]]/Table2[[#This Row],[Current Month Low]])-1</f>
        <v>4.0625000000000133E-2</v>
      </c>
      <c r="AH477" s="2">
        <f>(Table2[[#This Row],[Current Month High]]/Table2[[#This Row],[Close Price]])-1</f>
        <v>2.1974355307688542E-2</v>
      </c>
      <c r="AI477">
        <v>2.1974355307688498</v>
      </c>
      <c r="AJ477">
        <v>43.455962800875199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0.03</v>
      </c>
      <c r="AM477" t="s">
        <v>10474</v>
      </c>
      <c r="AN477">
        <v>2.4</v>
      </c>
      <c r="AO477" t="s">
        <v>10474</v>
      </c>
      <c r="AP477">
        <v>-1.1560248431579E-2</v>
      </c>
      <c r="AQ477">
        <f>(Table2[[#This Row],[Sharpe Ratio]]-AVERAGE(Table2[Sharpe Ratio]))/_xlfn.STDEV.P(Table2[Sharpe Ratio])</f>
        <v>-0.7445338659783437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-1.2474607246082361</v>
      </c>
      <c r="AS477">
        <f>_xlfn.RANK.AVG(Table2[[#This Row],[1Y Return vs Nifty Z-Score]],Table2[1Y Return vs Nifty Z-Score])</f>
        <v>476</v>
      </c>
      <c r="AT477">
        <f>_xlfn.RANK.AVG(Table2[[#This Row],[6M Return vs Nifty Z-Score]],Table2[6M Return vs Nifty Z-Score])</f>
        <v>340</v>
      </c>
      <c r="AU477">
        <f>_xlfn.RANK.AVG(Table2[[#This Row],[Sharpe Ratio Z-Score]],Table2[Sharpe Ratio Z-Score])</f>
        <v>564</v>
      </c>
      <c r="AV477">
        <f>(Table2[[#This Row],[Rank 1Y]]+Table2[[#This Row],[Rank 6M]]+Table2[[#This Row],[Rank Sharpe]])/3</f>
        <v>460</v>
      </c>
    </row>
    <row r="478" spans="1:48" x14ac:dyDescent="0.3">
      <c r="A478" t="s">
        <v>1619</v>
      </c>
      <c r="B478" t="s">
        <v>1620</v>
      </c>
      <c r="C478" t="s">
        <v>10441</v>
      </c>
      <c r="D478" t="s">
        <v>388</v>
      </c>
      <c r="E478">
        <v>5284.2332095359998</v>
      </c>
      <c r="F478">
        <v>105.76</v>
      </c>
      <c r="G478">
        <v>21.854644056241799</v>
      </c>
      <c r="H478">
        <f>(Table2[[#This Row],[1Y Return vs Nifty]]-AVERAGE(Table2[1Y Return vs Nifty]))/_xlfn.STDEV.P(Table2[1Y Return vs Nifty])</f>
        <v>-0.29458549242195126</v>
      </c>
      <c r="I478">
        <v>2.17056768988156</v>
      </c>
      <c r="J478">
        <f>(Table2[[#This Row],[1M Return vs Nifty]]-AVERAGE(Table2[1M Return vs Nifty]))/_xlfn.STDEV.P(Table2[1M Return vs Nifty])</f>
        <v>-0.18690097407866263</v>
      </c>
      <c r="K478">
        <v>-16.734824109636701</v>
      </c>
      <c r="L478">
        <f>(Table2[[#This Row],[6M Return vs Nifty]]-AVERAGE(Table2[6M Return vs Nifty]))/_xlfn.STDEV.P(Table2[6M Return vs Nifty])</f>
        <v>-0.78147527206509015</v>
      </c>
      <c r="M478">
        <v>1.8513505481972401</v>
      </c>
      <c r="N478">
        <f>(Table2[[#This Row],[1W Return vs Nifty]]-AVERAGE(Table2[1W Return vs Nifty]))/_xlfn.STDEV.P(Table2[1W Return vs Nifty])</f>
        <v>-5.4740497741106016E-2</v>
      </c>
      <c r="O478">
        <v>104</v>
      </c>
      <c r="P478">
        <v>103.667703463946</v>
      </c>
      <c r="Q478">
        <v>99.4974821950657</v>
      </c>
      <c r="R478">
        <v>58.147346421218202</v>
      </c>
      <c r="S478" s="2">
        <f>(Table2[[#This Row],[Close Price]]-Table2[[#This Row],[20D EMA]])/Table2[[#This Row],[20D EMA]]</f>
        <v>1.6923076923076971E-2</v>
      </c>
      <c r="T478" s="2">
        <f>(Table2[[#This Row],[Close Price]]-Table2[[#This Row],[50D EMA]])/Table2[[#This Row],[50D EMA]]</f>
        <v>2.0182722932428763E-2</v>
      </c>
      <c r="U478" s="2">
        <f>(Table2[[#This Row],[Close Price]]-Table2[[#This Row],[200D EMA]])/Table2[[#This Row],[200D EMA]]</f>
        <v>6.2941470143501557E-2</v>
      </c>
      <c r="V478">
        <v>0.93700909512139496</v>
      </c>
      <c r="W478">
        <v>105.7</v>
      </c>
      <c r="X478">
        <v>108.58</v>
      </c>
      <c r="Y478">
        <v>105.26</v>
      </c>
      <c r="Z478">
        <v>107.75</v>
      </c>
      <c r="AA478">
        <v>103.2</v>
      </c>
      <c r="AB478">
        <v>109.37</v>
      </c>
      <c r="AC478" s="2">
        <f>(Table2[[#This Row],[Close Price]]/Table2[[#This Row],[Day Low]])-1</f>
        <v>5.6764427625366487E-4</v>
      </c>
      <c r="AD478" s="2">
        <f>(Table2[[#This Row],[Day High]]/Table2[[#This Row],[Close Price]])-1</f>
        <v>2.666414523449312E-2</v>
      </c>
      <c r="AE478" s="2">
        <f>(Table2[[#This Row],[Close Price]]/Table2[[#This Row],[Current Week Low]])-1</f>
        <v>4.7501425042750789E-3</v>
      </c>
      <c r="AF478" s="2">
        <f>(Table2[[#This Row],[Current Week High]]/Table2[[#This Row],[Close Price]])-1</f>
        <v>1.8816187594553613E-2</v>
      </c>
      <c r="AG478" s="2">
        <f>(Table2[[#This Row],[Close Price]]/Table2[[#This Row],[Current Month Low]])-1</f>
        <v>2.4806201550387597E-2</v>
      </c>
      <c r="AH478" s="2">
        <f>(Table2[[#This Row],[Current Month High]]/Table2[[#This Row],[Close Price]])-1</f>
        <v>3.4133888048411443E-2</v>
      </c>
      <c r="AI478">
        <v>14.930030257186001</v>
      </c>
      <c r="AJ478">
        <v>50.334044065387303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-0.1</v>
      </c>
      <c r="AM478" t="s">
        <v>10475</v>
      </c>
      <c r="AN478">
        <v>1.32</v>
      </c>
      <c r="AO478" t="s">
        <v>10474</v>
      </c>
      <c r="AP478">
        <v>3.3994384776709997E-2</v>
      </c>
      <c r="AQ478">
        <f>(Table2[[#This Row],[Sharpe Ratio]]-AVERAGE(Table2[Sharpe Ratio]))/_xlfn.STDEV.P(Table2[Sharpe Ratio])</f>
        <v>-0.23093753801892306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-1.5486397743257332</v>
      </c>
      <c r="AS478">
        <f>_xlfn.RANK.AVG(Table2[[#This Row],[1Y Return vs Nifty Z-Score]],Table2[1Y Return vs Nifty Z-Score])</f>
        <v>386</v>
      </c>
      <c r="AT478">
        <f>_xlfn.RANK.AVG(Table2[[#This Row],[6M Return vs Nifty Z-Score]],Table2[6M Return vs Nifty Z-Score])</f>
        <v>596</v>
      </c>
      <c r="AU478">
        <f>_xlfn.RANK.AVG(Table2[[#This Row],[Sharpe Ratio Z-Score]],Table2[Sharpe Ratio Z-Score])</f>
        <v>401</v>
      </c>
      <c r="AV478">
        <f>(Table2[[#This Row],[Rank 1Y]]+Table2[[#This Row],[Rank 6M]]+Table2[[#This Row],[Rank Sharpe]])/3</f>
        <v>461</v>
      </c>
    </row>
    <row r="479" spans="1:48" x14ac:dyDescent="0.3">
      <c r="A479" t="s">
        <v>885</v>
      </c>
      <c r="B479" t="s">
        <v>886</v>
      </c>
      <c r="C479" t="s">
        <v>10439</v>
      </c>
      <c r="D479" t="s">
        <v>130</v>
      </c>
      <c r="E479">
        <v>16886.150907700001</v>
      </c>
      <c r="F479">
        <v>57.62</v>
      </c>
      <c r="G479">
        <v>6.3823222892868898</v>
      </c>
      <c r="H479">
        <f>(Table2[[#This Row],[1Y Return vs Nifty]]-AVERAGE(Table2[1Y Return vs Nifty]))/_xlfn.STDEV.P(Table2[1Y Return vs Nifty])</f>
        <v>-0.47163427732318697</v>
      </c>
      <c r="I479">
        <v>-9.0366189609986307</v>
      </c>
      <c r="J479">
        <f>(Table2[[#This Row],[1M Return vs Nifty]]-AVERAGE(Table2[1M Return vs Nifty]))/_xlfn.STDEV.P(Table2[1M Return vs Nifty])</f>
        <v>-1.1338691529063927</v>
      </c>
      <c r="K479">
        <v>2.3716530816478798</v>
      </c>
      <c r="L479">
        <f>(Table2[[#This Row],[6M Return vs Nifty]]-AVERAGE(Table2[6M Return vs Nifty]))/_xlfn.STDEV.P(Table2[6M Return vs Nifty])</f>
        <v>-0.24385273750173497</v>
      </c>
      <c r="M479">
        <v>-0.56509184133188295</v>
      </c>
      <c r="N479">
        <f>(Table2[[#This Row],[1W Return vs Nifty]]-AVERAGE(Table2[1W Return vs Nifty]))/_xlfn.STDEV.P(Table2[1W Return vs Nifty])</f>
        <v>-0.49776155104089587</v>
      </c>
      <c r="O479">
        <v>58.28</v>
      </c>
      <c r="P479">
        <v>59.6031841053126</v>
      </c>
      <c r="Q479">
        <v>55.709819720077803</v>
      </c>
      <c r="R479">
        <v>46.317599091987198</v>
      </c>
      <c r="S479" s="2">
        <f>(Table2[[#This Row],[Close Price]]-Table2[[#This Row],[20D EMA]])/Table2[[#This Row],[20D EMA]]</f>
        <v>-1.1324639670556001E-2</v>
      </c>
      <c r="T479" s="2">
        <f>(Table2[[#This Row],[Close Price]]-Table2[[#This Row],[50D EMA]])/Table2[[#This Row],[50D EMA]]</f>
        <v>-3.3273123493008754E-2</v>
      </c>
      <c r="U479" s="2">
        <f>(Table2[[#This Row],[Close Price]]-Table2[[#This Row],[200D EMA]])/Table2[[#This Row],[200D EMA]]</f>
        <v>3.428803556572569E-2</v>
      </c>
      <c r="V479">
        <v>0.34450093245032898</v>
      </c>
      <c r="W479">
        <v>57.31</v>
      </c>
      <c r="X479">
        <v>58.04</v>
      </c>
      <c r="Y479">
        <v>57.33</v>
      </c>
      <c r="Z479">
        <v>58.65</v>
      </c>
      <c r="AA479">
        <v>56.8</v>
      </c>
      <c r="AB479">
        <v>58.65</v>
      </c>
      <c r="AC479" s="2">
        <f>(Table2[[#This Row],[Close Price]]/Table2[[#This Row],[Day Low]])-1</f>
        <v>5.4091781538998518E-3</v>
      </c>
      <c r="AD479" s="2">
        <f>(Table2[[#This Row],[Day High]]/Table2[[#This Row],[Close Price]])-1</f>
        <v>7.2891357167650384E-3</v>
      </c>
      <c r="AE479" s="2">
        <f>(Table2[[#This Row],[Close Price]]/Table2[[#This Row],[Current Week Low]])-1</f>
        <v>5.0584336298622468E-3</v>
      </c>
      <c r="AF479" s="2">
        <f>(Table2[[#This Row],[Current Week High]]/Table2[[#This Row],[Close Price]])-1</f>
        <v>1.7875737591114271E-2</v>
      </c>
      <c r="AG479" s="2">
        <f>(Table2[[#This Row],[Close Price]]/Table2[[#This Row],[Current Month Low]])-1</f>
        <v>1.4436619718309895E-2</v>
      </c>
      <c r="AH479" s="2">
        <f>(Table2[[#This Row],[Current Month High]]/Table2[[#This Row],[Close Price]])-1</f>
        <v>1.7875737591114271E-2</v>
      </c>
      <c r="AI479">
        <v>27.906976744186</v>
      </c>
      <c r="AJ479">
        <v>47.177522349936098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-0.19</v>
      </c>
      <c r="AM479" t="s">
        <v>10475</v>
      </c>
      <c r="AN479">
        <v>-2.93</v>
      </c>
      <c r="AO479" t="s">
        <v>10475</v>
      </c>
      <c r="AQ479">
        <f>(Table2[[#This Row],[Sharpe Ratio]]-AVERAGE(Table2[Sharpe Ratio]))/_xlfn.STDEV.P(Table2[Sharpe Ratio])</f>
        <v>-0.61420022642052829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473</v>
      </c>
      <c r="AT479">
        <f>_xlfn.RANK.AVG(Table2[[#This Row],[6M Return vs Nifty Z-Score]],Table2[6M Return vs Nifty Z-Score])</f>
        <v>393</v>
      </c>
      <c r="AU479">
        <f>_xlfn.RANK.AVG(Table2[[#This Row],[Sharpe Ratio Z-Score]],Table2[Sharpe Ratio Z-Score])</f>
        <v>519.5</v>
      </c>
      <c r="AV479">
        <f>(Table2[[#This Row],[Rank 1Y]]+Table2[[#This Row],[Rank 6M]]+Table2[[#This Row],[Rank Sharpe]])/3</f>
        <v>461.83333333333331</v>
      </c>
    </row>
    <row r="480" spans="1:48" x14ac:dyDescent="0.3">
      <c r="A480" t="s">
        <v>495</v>
      </c>
      <c r="B480" t="s">
        <v>496</v>
      </c>
      <c r="C480" t="s">
        <v>10436</v>
      </c>
      <c r="D480" t="s">
        <v>393</v>
      </c>
      <c r="E480">
        <v>43021.85791128</v>
      </c>
      <c r="F480">
        <v>1550.2</v>
      </c>
      <c r="G480">
        <v>-7.1384303806203704</v>
      </c>
      <c r="H480">
        <f>(Table2[[#This Row],[1Y Return vs Nifty]]-AVERAGE(Table2[1Y Return vs Nifty]))/_xlfn.STDEV.P(Table2[1Y Return vs Nifty])</f>
        <v>-0.62635138230673637</v>
      </c>
      <c r="I480">
        <v>-9.2408541872527294</v>
      </c>
      <c r="J480">
        <f>(Table2[[#This Row],[1M Return vs Nifty]]-AVERAGE(Table2[1M Return vs Nifty]))/_xlfn.STDEV.P(Table2[1M Return vs Nifty])</f>
        <v>-1.1511263171067518</v>
      </c>
      <c r="K480">
        <v>-10.7217957364744</v>
      </c>
      <c r="L480">
        <f>(Table2[[#This Row],[6M Return vs Nifty]]-AVERAGE(Table2[6M Return vs Nifty]))/_xlfn.STDEV.P(Table2[6M Return vs Nifty])</f>
        <v>-0.61227926999645665</v>
      </c>
      <c r="M480">
        <v>-1.1350257513956099</v>
      </c>
      <c r="N480">
        <f>(Table2[[#This Row],[1W Return vs Nifty]]-AVERAGE(Table2[1W Return vs Nifty]))/_xlfn.STDEV.P(Table2[1W Return vs Nifty])</f>
        <v>-0.60225099479581257</v>
      </c>
      <c r="O480">
        <v>1582.84</v>
      </c>
      <c r="P480">
        <v>1579.7686704073301</v>
      </c>
      <c r="Q480">
        <v>1532.31996679594</v>
      </c>
      <c r="R480">
        <v>40.139857676051498</v>
      </c>
      <c r="S480" s="2">
        <f>(Table2[[#This Row],[Close Price]]-Table2[[#This Row],[20D EMA]])/Table2[[#This Row],[20D EMA]]</f>
        <v>-2.062116196204283E-2</v>
      </c>
      <c r="T480" s="2">
        <f>(Table2[[#This Row],[Close Price]]-Table2[[#This Row],[50D EMA]])/Table2[[#This Row],[50D EMA]]</f>
        <v>-1.8717088749269861E-2</v>
      </c>
      <c r="U480" s="2">
        <f>(Table2[[#This Row],[Close Price]]-Table2[[#This Row],[200D EMA]])/Table2[[#This Row],[200D EMA]]</f>
        <v>1.1668602897244078E-2</v>
      </c>
      <c r="V480">
        <v>0.98838996354574804</v>
      </c>
      <c r="W480">
        <v>1532</v>
      </c>
      <c r="X480">
        <v>1566.55</v>
      </c>
      <c r="Y480">
        <v>1545</v>
      </c>
      <c r="Z480">
        <v>1576.9</v>
      </c>
      <c r="AA480">
        <v>1545</v>
      </c>
      <c r="AB480">
        <v>1654</v>
      </c>
      <c r="AC480" s="2">
        <f>(Table2[[#This Row],[Close Price]]/Table2[[#This Row],[Day Low]])-1</f>
        <v>1.1879895561357712E-2</v>
      </c>
      <c r="AD480" s="2">
        <f>(Table2[[#This Row],[Day High]]/Table2[[#This Row],[Close Price]])-1</f>
        <v>1.0547026190169007E-2</v>
      </c>
      <c r="AE480" s="2">
        <f>(Table2[[#This Row],[Close Price]]/Table2[[#This Row],[Current Week Low]])-1</f>
        <v>3.3656957928802633E-3</v>
      </c>
      <c r="AF480" s="2">
        <f>(Table2[[#This Row],[Current Week High]]/Table2[[#This Row],[Close Price]])-1</f>
        <v>1.7223584053670526E-2</v>
      </c>
      <c r="AG480" s="2">
        <f>(Table2[[#This Row],[Close Price]]/Table2[[#This Row],[Current Month Low]])-1</f>
        <v>3.3656957928802633E-3</v>
      </c>
      <c r="AH480" s="2">
        <f>(Table2[[#This Row],[Current Month High]]/Table2[[#This Row],[Close Price]])-1</f>
        <v>6.6959102051348252E-2</v>
      </c>
      <c r="AI480">
        <v>16.1140498000257</v>
      </c>
      <c r="AJ480">
        <v>19.154496541122199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-0.1</v>
      </c>
      <c r="AM480" t="s">
        <v>10475</v>
      </c>
      <c r="AN480">
        <v>-1.87</v>
      </c>
      <c r="AO480" t="s">
        <v>10475</v>
      </c>
      <c r="AP480">
        <v>6.2188688895870002E-2</v>
      </c>
      <c r="AQ480">
        <f>(Table2[[#This Row],[Sharpe Ratio]]-AVERAGE(Table2[Sharpe Ratio]))/_xlfn.STDEV.P(Table2[Sharpe Ratio])</f>
        <v>8.6933335812125923E-2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-2.9050746283936317</v>
      </c>
      <c r="AS480">
        <f>_xlfn.RANK.AVG(Table2[[#This Row],[1Y Return vs Nifty Z-Score]],Table2[1Y Return vs Nifty Z-Score])</f>
        <v>552</v>
      </c>
      <c r="AT480">
        <f>_xlfn.RANK.AVG(Table2[[#This Row],[6M Return vs Nifty Z-Score]],Table2[6M Return vs Nifty Z-Score])</f>
        <v>526</v>
      </c>
      <c r="AU480">
        <f>_xlfn.RANK.AVG(Table2[[#This Row],[Sharpe Ratio Z-Score]],Table2[Sharpe Ratio Z-Score])</f>
        <v>309</v>
      </c>
      <c r="AV480">
        <f>(Table2[[#This Row],[Rank 1Y]]+Table2[[#This Row],[Rank 6M]]+Table2[[#This Row],[Rank Sharpe]])/3</f>
        <v>462.33333333333331</v>
      </c>
    </row>
    <row r="481" spans="1:48" x14ac:dyDescent="0.3">
      <c r="A481" t="s">
        <v>50</v>
      </c>
      <c r="B481" t="s">
        <v>51</v>
      </c>
      <c r="C481" t="s">
        <v>10430</v>
      </c>
      <c r="D481" t="s">
        <v>21</v>
      </c>
      <c r="E481">
        <v>415243.26587677997</v>
      </c>
      <c r="F481">
        <v>1533.4</v>
      </c>
      <c r="G481">
        <v>10.907211561203299</v>
      </c>
      <c r="H481">
        <f>(Table2[[#This Row],[1Y Return vs Nifty]]-AVERAGE(Table2[1Y Return vs Nifty]))/_xlfn.STDEV.P(Table2[1Y Return vs Nifty])</f>
        <v>-0.41985625981088015</v>
      </c>
      <c r="I481">
        <v>1.3385280985732699</v>
      </c>
      <c r="J481">
        <f>(Table2[[#This Row],[1M Return vs Nifty]]-AVERAGE(Table2[1M Return vs Nifty]))/_xlfn.STDEV.P(Table2[1M Return vs Nifty])</f>
        <v>-0.25720541720417256</v>
      </c>
      <c r="K481">
        <v>-7.1941848584771302</v>
      </c>
      <c r="L481">
        <f>(Table2[[#This Row],[6M Return vs Nifty]]-AVERAGE(Table2[6M Return vs Nifty]))/_xlfn.STDEV.P(Table2[6M Return vs Nifty])</f>
        <v>-0.51301852809227899</v>
      </c>
      <c r="M481">
        <v>3.1817234571022301</v>
      </c>
      <c r="N481">
        <f>(Table2[[#This Row],[1W Return vs Nifty]]-AVERAGE(Table2[1W Return vs Nifty]))/_xlfn.STDEV.P(Table2[1W Return vs Nifty])</f>
        <v>0.18916484423538671</v>
      </c>
      <c r="O481">
        <v>1460.52</v>
      </c>
      <c r="P481">
        <v>1440.1687598513599</v>
      </c>
      <c r="Q481">
        <v>1409.86687428664</v>
      </c>
      <c r="R481">
        <v>87.972890453866199</v>
      </c>
      <c r="S481" s="2">
        <f>(Table2[[#This Row],[Close Price]]-Table2[[#This Row],[20D EMA]])/Table2[[#This Row],[20D EMA]]</f>
        <v>4.9900035603757643E-2</v>
      </c>
      <c r="T481" s="2">
        <f>(Table2[[#This Row],[Close Price]]-Table2[[#This Row],[50D EMA]])/Table2[[#This Row],[50D EMA]]</f>
        <v>6.4736330038337009E-2</v>
      </c>
      <c r="U481" s="2">
        <f>(Table2[[#This Row],[Close Price]]-Table2[[#This Row],[200D EMA]])/Table2[[#This Row],[200D EMA]]</f>
        <v>8.7620418612831763E-2</v>
      </c>
      <c r="V481">
        <v>0.91211970857121505</v>
      </c>
      <c r="W481">
        <v>1526.1</v>
      </c>
      <c r="X481">
        <v>1546.3</v>
      </c>
      <c r="Y481">
        <v>1506.2</v>
      </c>
      <c r="Z481">
        <v>1540</v>
      </c>
      <c r="AA481">
        <v>1455</v>
      </c>
      <c r="AB481">
        <v>1540</v>
      </c>
      <c r="AC481" s="2">
        <f>(Table2[[#This Row],[Close Price]]/Table2[[#This Row],[Day Low]])-1</f>
        <v>4.7834348994169051E-3</v>
      </c>
      <c r="AD481" s="2">
        <f>(Table2[[#This Row],[Day High]]/Table2[[#This Row],[Close Price]])-1</f>
        <v>8.4126777096646954E-3</v>
      </c>
      <c r="AE481" s="2">
        <f>(Table2[[#This Row],[Close Price]]/Table2[[#This Row],[Current Week Low]])-1</f>
        <v>1.8058690744920947E-2</v>
      </c>
      <c r="AF481" s="2">
        <f>(Table2[[#This Row],[Current Week High]]/Table2[[#This Row],[Close Price]])-1</f>
        <v>4.3041606886655703E-3</v>
      </c>
      <c r="AG481" s="2">
        <f>(Table2[[#This Row],[Close Price]]/Table2[[#This Row],[Current Month Low]])-1</f>
        <v>5.3883161512027655E-2</v>
      </c>
      <c r="AH481" s="2">
        <f>(Table2[[#This Row],[Current Month High]]/Table2[[#This Row],[Close Price]])-1</f>
        <v>4.3041606886655703E-3</v>
      </c>
      <c r="AI481">
        <v>10.6919264379809</v>
      </c>
      <c r="AJ481">
        <v>41.060668782484697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-7.0000000000000007E-2</v>
      </c>
      <c r="AM481" t="s">
        <v>10475</v>
      </c>
      <c r="AN481">
        <v>6.23</v>
      </c>
      <c r="AO481" t="s">
        <v>10474</v>
      </c>
      <c r="AP481">
        <v>1.5897126801734E-2</v>
      </c>
      <c r="AQ481">
        <f>(Table2[[#This Row],[Sharpe Ratio]]-AVERAGE(Table2[Sharpe Ratio]))/_xlfn.STDEV.P(Table2[Sharpe Ratio])</f>
        <v>-0.43497134506515733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-1.4358867059371021</v>
      </c>
      <c r="AS481">
        <f>_xlfn.RANK.AVG(Table2[[#This Row],[1Y Return vs Nifty Z-Score]],Table2[1Y Return vs Nifty Z-Score])</f>
        <v>449</v>
      </c>
      <c r="AT481">
        <f>_xlfn.RANK.AVG(Table2[[#This Row],[6M Return vs Nifty Z-Score]],Table2[6M Return vs Nifty Z-Score])</f>
        <v>492</v>
      </c>
      <c r="AU481">
        <f>_xlfn.RANK.AVG(Table2[[#This Row],[Sharpe Ratio Z-Score]],Table2[Sharpe Ratio Z-Score])</f>
        <v>449</v>
      </c>
      <c r="AV481">
        <f>(Table2[[#This Row],[Rank 1Y]]+Table2[[#This Row],[Rank 6M]]+Table2[[#This Row],[Rank Sharpe]])/3</f>
        <v>463.33333333333331</v>
      </c>
    </row>
    <row r="482" spans="1:48" x14ac:dyDescent="0.3">
      <c r="A482" t="s">
        <v>1286</v>
      </c>
      <c r="B482" t="s">
        <v>1287</v>
      </c>
      <c r="C482" t="s">
        <v>10442</v>
      </c>
      <c r="D482" t="s">
        <v>153</v>
      </c>
      <c r="E482">
        <v>8531.2410902399897</v>
      </c>
      <c r="F482">
        <v>1003.2</v>
      </c>
      <c r="G482">
        <v>11.1151821027458</v>
      </c>
      <c r="H482">
        <f>(Table2[[#This Row],[1Y Return vs Nifty]]-AVERAGE(Table2[1Y Return vs Nifty]))/_xlfn.STDEV.P(Table2[1Y Return vs Nifty])</f>
        <v>-0.41747646625242457</v>
      </c>
      <c r="I482">
        <v>0.92596724168066602</v>
      </c>
      <c r="J482">
        <f>(Table2[[#This Row],[1M Return vs Nifty]]-AVERAGE(Table2[1M Return vs Nifty]))/_xlfn.STDEV.P(Table2[1M Return vs Nifty])</f>
        <v>-0.29206537050712866</v>
      </c>
      <c r="K482">
        <v>9.6313204467181404</v>
      </c>
      <c r="L482">
        <f>(Table2[[#This Row],[6M Return vs Nifty]]-AVERAGE(Table2[6M Return vs Nifty]))/_xlfn.STDEV.P(Table2[6M Return vs Nifty])</f>
        <v>-3.957851521463103E-2</v>
      </c>
      <c r="M482">
        <v>-1.2999331837516599</v>
      </c>
      <c r="N482">
        <f>(Table2[[#This Row],[1W Return vs Nifty]]-AVERAGE(Table2[1W Return vs Nifty]))/_xlfn.STDEV.P(Table2[1W Return vs Nifty])</f>
        <v>-0.63248447550940723</v>
      </c>
      <c r="O482">
        <v>1016.61</v>
      </c>
      <c r="P482">
        <v>993.65062809949802</v>
      </c>
      <c r="Q482">
        <v>886.59140297518002</v>
      </c>
      <c r="R482">
        <v>42.215230845901999</v>
      </c>
      <c r="S482" s="2">
        <f>(Table2[[#This Row],[Close Price]]-Table2[[#This Row],[20D EMA]])/Table2[[#This Row],[20D EMA]]</f>
        <v>-1.3190899164871454E-2</v>
      </c>
      <c r="T482" s="2">
        <f>(Table2[[#This Row],[Close Price]]-Table2[[#This Row],[50D EMA]])/Table2[[#This Row],[50D EMA]]</f>
        <v>9.6103918524829933E-3</v>
      </c>
      <c r="U482" s="2">
        <f>(Table2[[#This Row],[Close Price]]-Table2[[#This Row],[200D EMA]])/Table2[[#This Row],[200D EMA]]</f>
        <v>0.13152461960888703</v>
      </c>
      <c r="V482">
        <v>0.35124698940201299</v>
      </c>
      <c r="W482">
        <v>996</v>
      </c>
      <c r="X482">
        <v>1017.85</v>
      </c>
      <c r="Y482">
        <v>999</v>
      </c>
      <c r="Z482">
        <v>1032.75</v>
      </c>
      <c r="AA482">
        <v>999</v>
      </c>
      <c r="AB482">
        <v>1058</v>
      </c>
      <c r="AC482" s="2">
        <f>(Table2[[#This Row],[Close Price]]/Table2[[#This Row],[Day Low]])-1</f>
        <v>7.2289156626506035E-3</v>
      </c>
      <c r="AD482" s="2">
        <f>(Table2[[#This Row],[Day High]]/Table2[[#This Row],[Close Price]])-1</f>
        <v>1.4603269537480035E-2</v>
      </c>
      <c r="AE482" s="2">
        <f>(Table2[[#This Row],[Close Price]]/Table2[[#This Row],[Current Week Low]])-1</f>
        <v>4.2042042042043093E-3</v>
      </c>
      <c r="AF482" s="2">
        <f>(Table2[[#This Row],[Current Week High]]/Table2[[#This Row],[Close Price]])-1</f>
        <v>2.9455741626794207E-2</v>
      </c>
      <c r="AG482" s="2">
        <f>(Table2[[#This Row],[Close Price]]/Table2[[#This Row],[Current Month Low]])-1</f>
        <v>4.2042042042043093E-3</v>
      </c>
      <c r="AH482" s="2">
        <f>(Table2[[#This Row],[Current Month High]]/Table2[[#This Row],[Close Price]])-1</f>
        <v>5.4625199362041466E-2</v>
      </c>
      <c r="AI482">
        <v>15.829346092503901</v>
      </c>
      <c r="AJ482">
        <v>44.751460933554597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-0.12</v>
      </c>
      <c r="AM482" t="s">
        <v>10475</v>
      </c>
      <c r="AN482">
        <v>-1.67</v>
      </c>
      <c r="AO482" t="s">
        <v>10475</v>
      </c>
      <c r="AP482">
        <v>-4.2588522701207998E-2</v>
      </c>
      <c r="AQ482">
        <f>(Table2[[#This Row],[Sharpe Ratio]]-AVERAGE(Table2[Sharpe Ratio]))/_xlfn.STDEV.P(Table2[Sharpe Ratio])</f>
        <v>-1.0943557524796612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-2.4759605799632527</v>
      </c>
      <c r="AS482">
        <f>_xlfn.RANK.AVG(Table2[[#This Row],[1Y Return vs Nifty Z-Score]],Table2[1Y Return vs Nifty Z-Score])</f>
        <v>448</v>
      </c>
      <c r="AT482">
        <f>_xlfn.RANK.AVG(Table2[[#This Row],[6M Return vs Nifty Z-Score]],Table2[6M Return vs Nifty Z-Score])</f>
        <v>322</v>
      </c>
      <c r="AU482">
        <f>_xlfn.RANK.AVG(Table2[[#This Row],[Sharpe Ratio Z-Score]],Table2[Sharpe Ratio Z-Score])</f>
        <v>622</v>
      </c>
      <c r="AV482">
        <f>(Table2[[#This Row],[Rank 1Y]]+Table2[[#This Row],[Rank 6M]]+Table2[[#This Row],[Rank Sharpe]])/3</f>
        <v>464</v>
      </c>
    </row>
    <row r="483" spans="1:48" x14ac:dyDescent="0.3">
      <c r="A483" t="s">
        <v>856</v>
      </c>
      <c r="B483" t="s">
        <v>857</v>
      </c>
      <c r="C483" t="s">
        <v>10430</v>
      </c>
      <c r="D483" t="s">
        <v>21</v>
      </c>
      <c r="E483">
        <v>17576.010542700002</v>
      </c>
      <c r="F483">
        <v>633.25</v>
      </c>
      <c r="G483">
        <v>2.2252104081141399</v>
      </c>
      <c r="H483">
        <f>(Table2[[#This Row],[1Y Return vs Nifty]]-AVERAGE(Table2[1Y Return vs Nifty]))/_xlfn.STDEV.P(Table2[1Y Return vs Nifty])</f>
        <v>-0.51920384175869827</v>
      </c>
      <c r="I483">
        <v>4.1799772895561098</v>
      </c>
      <c r="J483">
        <f>(Table2[[#This Row],[1M Return vs Nifty]]-AVERAGE(Table2[1M Return vs Nifty]))/_xlfn.STDEV.P(Table2[1M Return vs Nifty])</f>
        <v>-1.7112872175914326E-2</v>
      </c>
      <c r="K483">
        <v>-22.725376999636399</v>
      </c>
      <c r="L483">
        <f>(Table2[[#This Row],[6M Return vs Nifty]]-AVERAGE(Table2[6M Return vs Nifty]))/_xlfn.STDEV.P(Table2[6M Return vs Nifty])</f>
        <v>-0.95003885371930374</v>
      </c>
      <c r="M483">
        <v>6.0350136514730499</v>
      </c>
      <c r="N483">
        <f>(Table2[[#This Row],[1W Return vs Nifty]]-AVERAGE(Table2[1W Return vs Nifty]))/_xlfn.STDEV.P(Table2[1W Return vs Nifty])</f>
        <v>0.71227585766469659</v>
      </c>
      <c r="O483">
        <v>600.92999999999995</v>
      </c>
      <c r="P483">
        <v>603.20709795697906</v>
      </c>
      <c r="Q483">
        <v>626.95987124412102</v>
      </c>
      <c r="R483">
        <v>66.033492790307093</v>
      </c>
      <c r="S483" s="2">
        <f>(Table2[[#This Row],[Close Price]]-Table2[[#This Row],[20D EMA]])/Table2[[#This Row],[20D EMA]]</f>
        <v>5.3783302547717793E-2</v>
      </c>
      <c r="T483" s="2">
        <f>(Table2[[#This Row],[Close Price]]-Table2[[#This Row],[50D EMA]])/Table2[[#This Row],[50D EMA]]</f>
        <v>4.9805286019965922E-2</v>
      </c>
      <c r="U483" s="2">
        <f>(Table2[[#This Row],[Close Price]]-Table2[[#This Row],[200D EMA]])/Table2[[#This Row],[200D EMA]]</f>
        <v>1.0032745386713558E-2</v>
      </c>
      <c r="V483">
        <v>0.78511661942988098</v>
      </c>
      <c r="W483">
        <v>626.1</v>
      </c>
      <c r="X483">
        <v>637.9</v>
      </c>
      <c r="Y483">
        <v>617</v>
      </c>
      <c r="Z483">
        <v>645.54999999999995</v>
      </c>
      <c r="AA483">
        <v>592.35</v>
      </c>
      <c r="AB483">
        <v>657.3</v>
      </c>
      <c r="AC483" s="2">
        <f>(Table2[[#This Row],[Close Price]]/Table2[[#This Row],[Day Low]])-1</f>
        <v>1.1419900974285246E-2</v>
      </c>
      <c r="AD483" s="2">
        <f>(Table2[[#This Row],[Day High]]/Table2[[#This Row],[Close Price]])-1</f>
        <v>7.3430714567706001E-3</v>
      </c>
      <c r="AE483" s="2">
        <f>(Table2[[#This Row],[Close Price]]/Table2[[#This Row],[Current Week Low]])-1</f>
        <v>2.6337115072933459E-2</v>
      </c>
      <c r="AF483" s="2">
        <f>(Table2[[#This Row],[Current Week High]]/Table2[[#This Row],[Close Price]])-1</f>
        <v>1.9423608369522283E-2</v>
      </c>
      <c r="AG483" s="2">
        <f>(Table2[[#This Row],[Close Price]]/Table2[[#This Row],[Current Month Low]])-1</f>
        <v>6.9047016122224969E-2</v>
      </c>
      <c r="AH483" s="2">
        <f>(Table2[[#This Row],[Current Month High]]/Table2[[#This Row],[Close Price]])-1</f>
        <v>3.7978681405447912E-2</v>
      </c>
      <c r="AI483">
        <v>37.386498223450403</v>
      </c>
      <c r="AJ483">
        <v>34.848807495740999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-0.18</v>
      </c>
      <c r="AM483" t="s">
        <v>10475</v>
      </c>
      <c r="AN483">
        <v>5.09</v>
      </c>
      <c r="AO483" t="s">
        <v>10474</v>
      </c>
      <c r="AP483">
        <v>7.8659298209729001E-2</v>
      </c>
      <c r="AQ483">
        <f>(Table2[[#This Row],[Sharpe Ratio]]-AVERAGE(Table2[Sharpe Ratio]))/_xlfn.STDEV.P(Table2[Sharpe Ratio])</f>
        <v>0.2726278276143998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497</v>
      </c>
      <c r="AT483">
        <f>_xlfn.RANK.AVG(Table2[[#This Row],[6M Return vs Nifty Z-Score]],Table2[6M Return vs Nifty Z-Score])</f>
        <v>644</v>
      </c>
      <c r="AU483">
        <f>_xlfn.RANK.AVG(Table2[[#This Row],[Sharpe Ratio Z-Score]],Table2[Sharpe Ratio Z-Score])</f>
        <v>252</v>
      </c>
      <c r="AV483">
        <f>(Table2[[#This Row],[Rank 1Y]]+Table2[[#This Row],[Rank 6M]]+Table2[[#This Row],[Rank Sharpe]])/3</f>
        <v>464.33333333333331</v>
      </c>
    </row>
    <row r="484" spans="1:48" x14ac:dyDescent="0.3">
      <c r="A484" t="s">
        <v>1238</v>
      </c>
      <c r="B484" t="s">
        <v>1239</v>
      </c>
      <c r="C484" t="s">
        <v>10445</v>
      </c>
      <c r="D484" t="s">
        <v>242</v>
      </c>
      <c r="E484">
        <v>8929.6216616849997</v>
      </c>
      <c r="F484">
        <v>723.65</v>
      </c>
      <c r="G484">
        <v>8.9045855360942401</v>
      </c>
      <c r="H484">
        <f>(Table2[[#This Row],[1Y Return vs Nifty]]-AVERAGE(Table2[1Y Return vs Nifty]))/_xlfn.STDEV.P(Table2[1Y Return vs Nifty])</f>
        <v>-0.44277218087932696</v>
      </c>
      <c r="I484">
        <v>16.0907222004193</v>
      </c>
      <c r="J484">
        <f>(Table2[[#This Row],[1M Return vs Nifty]]-AVERAGE(Table2[1M Return vs Nifty]))/_xlfn.STDEV.P(Table2[1M Return vs Nifty])</f>
        <v>0.98930352545193534</v>
      </c>
      <c r="K484">
        <v>0.59277718374052302</v>
      </c>
      <c r="L484">
        <f>(Table2[[#This Row],[6M Return vs Nifty]]-AVERAGE(Table2[6M Return vs Nifty]))/_xlfn.STDEV.P(Table2[6M Return vs Nifty])</f>
        <v>-0.29390716455974136</v>
      </c>
      <c r="M484">
        <v>8.7888400945160097</v>
      </c>
      <c r="N484">
        <f>(Table2[[#This Row],[1W Return vs Nifty]]-AVERAGE(Table2[1W Return vs Nifty]))/_xlfn.STDEV.P(Table2[1W Return vs Nifty])</f>
        <v>1.2171515777266344</v>
      </c>
      <c r="O484">
        <v>688.87</v>
      </c>
      <c r="P484">
        <v>664.63569973595395</v>
      </c>
      <c r="Q484">
        <v>636.077758228417</v>
      </c>
      <c r="R484">
        <v>61.767892342188198</v>
      </c>
      <c r="S484" s="2">
        <f>(Table2[[#This Row],[Close Price]]-Table2[[#This Row],[20D EMA]])/Table2[[#This Row],[20D EMA]]</f>
        <v>5.048848113577304E-2</v>
      </c>
      <c r="T484" s="2">
        <f>(Table2[[#This Row],[Close Price]]-Table2[[#This Row],[50D EMA]])/Table2[[#This Row],[50D EMA]]</f>
        <v>8.8791950669353442E-2</v>
      </c>
      <c r="U484" s="2">
        <f>(Table2[[#This Row],[Close Price]]-Table2[[#This Row],[200D EMA]])/Table2[[#This Row],[200D EMA]]</f>
        <v>0.13767537166444294</v>
      </c>
      <c r="V484">
        <v>2.6577612937094299</v>
      </c>
      <c r="W484">
        <v>710.6</v>
      </c>
      <c r="X484">
        <v>730.25</v>
      </c>
      <c r="Y484">
        <v>721.25</v>
      </c>
      <c r="Z484">
        <v>749.8</v>
      </c>
      <c r="AA484">
        <v>673.3</v>
      </c>
      <c r="AB484">
        <v>759.9</v>
      </c>
      <c r="AC484" s="2">
        <f>(Table2[[#This Row],[Close Price]]/Table2[[#This Row],[Day Low]])-1</f>
        <v>1.8364762172811577E-2</v>
      </c>
      <c r="AD484" s="2">
        <f>(Table2[[#This Row],[Day High]]/Table2[[#This Row],[Close Price]])-1</f>
        <v>9.1204311476542621E-3</v>
      </c>
      <c r="AE484" s="2">
        <f>(Table2[[#This Row],[Close Price]]/Table2[[#This Row],[Current Week Low]])-1</f>
        <v>3.3275563258232665E-3</v>
      </c>
      <c r="AF484" s="2">
        <f>(Table2[[#This Row],[Current Week High]]/Table2[[#This Row],[Close Price]])-1</f>
        <v>3.6136253713811906E-2</v>
      </c>
      <c r="AG484" s="2">
        <f>(Table2[[#This Row],[Close Price]]/Table2[[#This Row],[Current Month Low]])-1</f>
        <v>7.4780929748997416E-2</v>
      </c>
      <c r="AH484" s="2">
        <f>(Table2[[#This Row],[Current Month High]]/Table2[[#This Row],[Close Price]])-1</f>
        <v>5.009327713673728E-2</v>
      </c>
      <c r="AI484">
        <v>15.760381399848001</v>
      </c>
      <c r="AJ484">
        <v>46.443387635333401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</v>
      </c>
      <c r="AM484" t="s">
        <v>10476</v>
      </c>
      <c r="AN484">
        <v>4.05</v>
      </c>
      <c r="AO484" t="s">
        <v>10474</v>
      </c>
      <c r="AQ484">
        <f>(Table2[[#This Row],[Sharpe Ratio]]-AVERAGE(Table2[Sharpe Ratio]))/_xlfn.STDEV.P(Table2[Sharpe Ratio])</f>
        <v>-0.61420022642052829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0.85557553131897324</v>
      </c>
      <c r="AS484">
        <f>_xlfn.RANK.AVG(Table2[[#This Row],[1Y Return vs Nifty Z-Score]],Table2[1Y Return vs Nifty Z-Score])</f>
        <v>457</v>
      </c>
      <c r="AT484">
        <f>_xlfn.RANK.AVG(Table2[[#This Row],[6M Return vs Nifty Z-Score]],Table2[6M Return vs Nifty Z-Score])</f>
        <v>417</v>
      </c>
      <c r="AU484">
        <f>_xlfn.RANK.AVG(Table2[[#This Row],[Sharpe Ratio Z-Score]],Table2[Sharpe Ratio Z-Score])</f>
        <v>519.5</v>
      </c>
      <c r="AV484">
        <f>(Table2[[#This Row],[Rank 1Y]]+Table2[[#This Row],[Rank 6M]]+Table2[[#This Row],[Rank Sharpe]])/3</f>
        <v>464.5</v>
      </c>
    </row>
    <row r="485" spans="1:48" x14ac:dyDescent="0.3">
      <c r="A485" t="s">
        <v>630</v>
      </c>
      <c r="B485" t="s">
        <v>631</v>
      </c>
      <c r="C485" t="s">
        <v>10445</v>
      </c>
      <c r="D485" t="s">
        <v>346</v>
      </c>
      <c r="E485">
        <v>29870.7614478</v>
      </c>
      <c r="F485">
        <v>6646.5</v>
      </c>
      <c r="G485">
        <v>17.7417674183122</v>
      </c>
      <c r="H485">
        <f>(Table2[[#This Row],[1Y Return vs Nifty]]-AVERAGE(Table2[1Y Return vs Nifty]))/_xlfn.STDEV.P(Table2[1Y Return vs Nifty])</f>
        <v>-0.34164887580823322</v>
      </c>
      <c r="I485">
        <v>10.5005736352374</v>
      </c>
      <c r="J485">
        <f>(Table2[[#This Row],[1M Return vs Nifty]]-AVERAGE(Table2[1M Return vs Nifty]))/_xlfn.STDEV.P(Table2[1M Return vs Nifty])</f>
        <v>0.51695547138155951</v>
      </c>
      <c r="K485">
        <v>5.3059415861511603</v>
      </c>
      <c r="L485">
        <f>(Table2[[#This Row],[6M Return vs Nifty]]-AVERAGE(Table2[6M Return vs Nifty]))/_xlfn.STDEV.P(Table2[6M Return vs Nifty])</f>
        <v>-0.16128703964243701</v>
      </c>
      <c r="M485">
        <v>-3.1588827849457899</v>
      </c>
      <c r="N485">
        <f>(Table2[[#This Row],[1W Return vs Nifty]]-AVERAGE(Table2[1W Return vs Nifty]))/_xlfn.STDEV.P(Table2[1W Return vs Nifty])</f>
        <v>-0.97329699142985848</v>
      </c>
      <c r="O485">
        <v>6334.37</v>
      </c>
      <c r="P485">
        <v>5964.4142985409499</v>
      </c>
      <c r="Q485">
        <v>5514.4496908403498</v>
      </c>
      <c r="R485">
        <v>66.071262857605404</v>
      </c>
      <c r="S485" s="2">
        <f>(Table2[[#This Row],[Close Price]]-Table2[[#This Row],[20D EMA]])/Table2[[#This Row],[20D EMA]]</f>
        <v>4.9275618569802539E-2</v>
      </c>
      <c r="T485" s="2">
        <f>(Table2[[#This Row],[Close Price]]-Table2[[#This Row],[50D EMA]])/Table2[[#This Row],[50D EMA]]</f>
        <v>0.11435920902173177</v>
      </c>
      <c r="U485" s="2">
        <f>(Table2[[#This Row],[Close Price]]-Table2[[#This Row],[200D EMA]])/Table2[[#This Row],[200D EMA]]</f>
        <v>0.20528799293246186</v>
      </c>
      <c r="V485">
        <v>1.2020952862480301</v>
      </c>
      <c r="W485">
        <v>6645</v>
      </c>
      <c r="X485">
        <v>6709.3</v>
      </c>
      <c r="Y485">
        <v>6568</v>
      </c>
      <c r="Z485">
        <v>6679.45</v>
      </c>
      <c r="AA485">
        <v>6402</v>
      </c>
      <c r="AB485">
        <v>6976.9</v>
      </c>
      <c r="AC485" s="2">
        <f>(Table2[[#This Row],[Close Price]]/Table2[[#This Row],[Day Low]])-1</f>
        <v>2.2573363431144244E-4</v>
      </c>
      <c r="AD485" s="2">
        <f>(Table2[[#This Row],[Day High]]/Table2[[#This Row],[Close Price]])-1</f>
        <v>9.4485819604304133E-3</v>
      </c>
      <c r="AE485" s="2">
        <f>(Table2[[#This Row],[Close Price]]/Table2[[#This Row],[Current Week Low]])-1</f>
        <v>1.1951887941534789E-2</v>
      </c>
      <c r="AF485" s="2">
        <f>(Table2[[#This Row],[Current Week High]]/Table2[[#This Row],[Close Price]])-1</f>
        <v>4.957496426690744E-3</v>
      </c>
      <c r="AG485" s="2">
        <f>(Table2[[#This Row],[Close Price]]/Table2[[#This Row],[Current Month Low]])-1</f>
        <v>3.8191190253045848E-2</v>
      </c>
      <c r="AH485" s="2">
        <f>(Table2[[#This Row],[Current Month High]]/Table2[[#This Row],[Close Price]])-1</f>
        <v>4.9710373880989867E-2</v>
      </c>
      <c r="AI485">
        <v>4.9710373880989804</v>
      </c>
      <c r="AJ485">
        <v>52.763253157428998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0.09</v>
      </c>
      <c r="AM485" t="s">
        <v>10474</v>
      </c>
      <c r="AN485">
        <v>7.02</v>
      </c>
      <c r="AO485" t="s">
        <v>10474</v>
      </c>
      <c r="AP485">
        <v>-4.7936376227024E-2</v>
      </c>
      <c r="AQ485">
        <f>(Table2[[#This Row],[Sharpe Ratio]]-AVERAGE(Table2[Sharpe Ratio]))/_xlfn.STDEV.P(Table2[Sharpe Ratio])</f>
        <v>-1.1546490254112094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-2.1139264609101787</v>
      </c>
      <c r="AS485">
        <f>_xlfn.RANK.AVG(Table2[[#This Row],[1Y Return vs Nifty Z-Score]],Table2[1Y Return vs Nifty Z-Score])</f>
        <v>408</v>
      </c>
      <c r="AT485">
        <f>_xlfn.RANK.AVG(Table2[[#This Row],[6M Return vs Nifty Z-Score]],Table2[6M Return vs Nifty Z-Score])</f>
        <v>360</v>
      </c>
      <c r="AU485">
        <f>_xlfn.RANK.AVG(Table2[[#This Row],[Sharpe Ratio Z-Score]],Table2[Sharpe Ratio Z-Score])</f>
        <v>627</v>
      </c>
      <c r="AV485">
        <f>(Table2[[#This Row],[Rank 1Y]]+Table2[[#This Row],[Rank 6M]]+Table2[[#This Row],[Rank Sharpe]])/3</f>
        <v>465</v>
      </c>
    </row>
    <row r="486" spans="1:48" x14ac:dyDescent="0.3">
      <c r="A486" t="s">
        <v>1449</v>
      </c>
      <c r="B486" t="s">
        <v>1450</v>
      </c>
      <c r="C486" t="s">
        <v>10436</v>
      </c>
      <c r="D486" t="s">
        <v>1451</v>
      </c>
      <c r="E486">
        <v>6845.4019698000002</v>
      </c>
      <c r="F486">
        <v>524.4</v>
      </c>
      <c r="G486">
        <v>-16.9586268969326</v>
      </c>
      <c r="H486">
        <f>(Table2[[#This Row],[1Y Return vs Nifty]]-AVERAGE(Table2[1Y Return vs Nifty]))/_xlfn.STDEV.P(Table2[1Y Return vs Nifty])</f>
        <v>-0.73872326074179873</v>
      </c>
      <c r="I486">
        <v>-0.80461270978551103</v>
      </c>
      <c r="J486">
        <f>(Table2[[#This Row],[1M Return vs Nifty]]-AVERAGE(Table2[1M Return vs Nifty]))/_xlfn.STDEV.P(Table2[1M Return vs Nifty])</f>
        <v>-0.43829333975639589</v>
      </c>
      <c r="K486">
        <v>-0.22800167340678501</v>
      </c>
      <c r="L486">
        <f>(Table2[[#This Row],[6M Return vs Nifty]]-AVERAGE(Table2[6M Return vs Nifty]))/_xlfn.STDEV.P(Table2[6M Return vs Nifty])</f>
        <v>-0.31700243246694276</v>
      </c>
      <c r="M486">
        <v>0.96262984731196599</v>
      </c>
      <c r="N486">
        <f>(Table2[[#This Row],[1W Return vs Nifty]]-AVERAGE(Table2[1W Return vs Nifty]))/_xlfn.STDEV.P(Table2[1W Return vs Nifty])</f>
        <v>-0.21767505918630714</v>
      </c>
      <c r="O486">
        <v>506.18</v>
      </c>
      <c r="P486">
        <v>504.23509476649502</v>
      </c>
      <c r="Q486">
        <v>499.62863084467801</v>
      </c>
      <c r="R486">
        <v>70.935047394454202</v>
      </c>
      <c r="S486" s="2">
        <f>(Table2[[#This Row],[Close Price]]-Table2[[#This Row],[20D EMA]])/Table2[[#This Row],[20D EMA]]</f>
        <v>3.599510055711401E-2</v>
      </c>
      <c r="T486" s="2">
        <f>(Table2[[#This Row],[Close Price]]-Table2[[#This Row],[50D EMA]])/Table2[[#This Row],[50D EMA]]</f>
        <v>3.9991078452885291E-2</v>
      </c>
      <c r="U486" s="2">
        <f>(Table2[[#This Row],[Close Price]]-Table2[[#This Row],[200D EMA]])/Table2[[#This Row],[200D EMA]]</f>
        <v>4.957956295147297E-2</v>
      </c>
      <c r="V486">
        <v>1.6509451481966999</v>
      </c>
      <c r="W486">
        <v>519.04999999999995</v>
      </c>
      <c r="X486">
        <v>534.79999999999995</v>
      </c>
      <c r="Y486">
        <v>511.2</v>
      </c>
      <c r="Z486">
        <v>538</v>
      </c>
      <c r="AA486">
        <v>504</v>
      </c>
      <c r="AB486">
        <v>538</v>
      </c>
      <c r="AC486" s="2">
        <f>(Table2[[#This Row],[Close Price]]/Table2[[#This Row],[Day Low]])-1</f>
        <v>1.0307292168384663E-2</v>
      </c>
      <c r="AD486" s="2">
        <f>(Table2[[#This Row],[Day High]]/Table2[[#This Row],[Close Price]])-1</f>
        <v>1.9832189168573544E-2</v>
      </c>
      <c r="AE486" s="2">
        <f>(Table2[[#This Row],[Close Price]]/Table2[[#This Row],[Current Week Low]])-1</f>
        <v>2.5821596244131495E-2</v>
      </c>
      <c r="AF486" s="2">
        <f>(Table2[[#This Row],[Current Week High]]/Table2[[#This Row],[Close Price]])-1</f>
        <v>2.5934401220442549E-2</v>
      </c>
      <c r="AG486" s="2">
        <f>(Table2[[#This Row],[Close Price]]/Table2[[#This Row],[Current Month Low]])-1</f>
        <v>4.0476190476190332E-2</v>
      </c>
      <c r="AH486" s="2">
        <f>(Table2[[#This Row],[Current Month High]]/Table2[[#This Row],[Close Price]])-1</f>
        <v>2.5934401220442549E-2</v>
      </c>
      <c r="AI486">
        <v>27.641113653699399</v>
      </c>
      <c r="AJ486">
        <v>34.100498657460598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-0.09</v>
      </c>
      <c r="AM486" t="s">
        <v>10475</v>
      </c>
      <c r="AN486">
        <v>6.23</v>
      </c>
      <c r="AO486" t="s">
        <v>10474</v>
      </c>
      <c r="AP486">
        <v>4.5287408359752E-2</v>
      </c>
      <c r="AQ486">
        <f>(Table2[[#This Row],[Sharpe Ratio]]-AVERAGE(Table2[Sharpe Ratio]))/_xlfn.STDEV.P(Table2[Sharpe Ratio])</f>
        <v>-0.10361666996824692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-1.8153107621196916</v>
      </c>
      <c r="AS486">
        <f>_xlfn.RANK.AVG(Table2[[#This Row],[1Y Return vs Nifty Z-Score]],Table2[1Y Return vs Nifty Z-Score])</f>
        <v>603</v>
      </c>
      <c r="AT486">
        <f>_xlfn.RANK.AVG(Table2[[#This Row],[6M Return vs Nifty Z-Score]],Table2[6M Return vs Nifty Z-Score])</f>
        <v>429</v>
      </c>
      <c r="AU486">
        <f>_xlfn.RANK.AVG(Table2[[#This Row],[Sharpe Ratio Z-Score]],Table2[Sharpe Ratio Z-Score])</f>
        <v>364</v>
      </c>
      <c r="AV486">
        <f>(Table2[[#This Row],[Rank 1Y]]+Table2[[#This Row],[Rank 6M]]+Table2[[#This Row],[Rank Sharpe]])/3</f>
        <v>465.33333333333331</v>
      </c>
    </row>
    <row r="487" spans="1:48" x14ac:dyDescent="0.3">
      <c r="A487" t="s">
        <v>1865</v>
      </c>
      <c r="B487" t="s">
        <v>1866</v>
      </c>
      <c r="C487" t="s">
        <v>10430</v>
      </c>
      <c r="D487" t="s">
        <v>297</v>
      </c>
      <c r="E487">
        <v>3723.5000353</v>
      </c>
      <c r="F487">
        <v>1390.75</v>
      </c>
      <c r="G487">
        <v>3.1451307252927299</v>
      </c>
      <c r="H487">
        <f>(Table2[[#This Row],[1Y Return vs Nifty]]-AVERAGE(Table2[1Y Return vs Nifty]))/_xlfn.STDEV.P(Table2[1Y Return vs Nifty])</f>
        <v>-0.50867725261353969</v>
      </c>
      <c r="I487">
        <v>8.7470095814544599</v>
      </c>
      <c r="J487">
        <f>(Table2[[#This Row],[1M Return vs Nifty]]-AVERAGE(Table2[1M Return vs Nifty]))/_xlfn.STDEV.P(Table2[1M Return vs Nifty])</f>
        <v>0.36878542566021122</v>
      </c>
      <c r="K487">
        <v>-15.8066237911014</v>
      </c>
      <c r="L487">
        <f>(Table2[[#This Row],[6M Return vs Nifty]]-AVERAGE(Table2[6M Return vs Nifty]))/_xlfn.STDEV.P(Table2[6M Return vs Nifty])</f>
        <v>-0.75535735389328351</v>
      </c>
      <c r="M487">
        <v>0.46674368219502499</v>
      </c>
      <c r="N487">
        <f>(Table2[[#This Row],[1W Return vs Nifty]]-AVERAGE(Table2[1W Return vs Nifty]))/_xlfn.STDEV.P(Table2[1W Return vs Nifty])</f>
        <v>-0.30858888032222503</v>
      </c>
      <c r="O487">
        <v>1369.73</v>
      </c>
      <c r="P487">
        <v>1339.4661392467799</v>
      </c>
      <c r="Q487">
        <v>1286.1948555747299</v>
      </c>
      <c r="R487">
        <v>51.397593229774301</v>
      </c>
      <c r="S487" s="2">
        <f>(Table2[[#This Row],[Close Price]]-Table2[[#This Row],[20D EMA]])/Table2[[#This Row],[20D EMA]]</f>
        <v>1.5346090105349215E-2</v>
      </c>
      <c r="T487" s="2">
        <f>(Table2[[#This Row],[Close Price]]-Table2[[#This Row],[50D EMA]])/Table2[[#This Row],[50D EMA]]</f>
        <v>3.8286791469068771E-2</v>
      </c>
      <c r="U487" s="2">
        <f>(Table2[[#This Row],[Close Price]]-Table2[[#This Row],[200D EMA]])/Table2[[#This Row],[200D EMA]]</f>
        <v>8.1290283483951689E-2</v>
      </c>
      <c r="V487">
        <v>1.0179852036738199</v>
      </c>
      <c r="W487">
        <v>1385.05</v>
      </c>
      <c r="X487">
        <v>1411.95</v>
      </c>
      <c r="Y487">
        <v>1386.1</v>
      </c>
      <c r="Z487">
        <v>1424.95</v>
      </c>
      <c r="AA487">
        <v>1386.1</v>
      </c>
      <c r="AB487">
        <v>1456</v>
      </c>
      <c r="AC487" s="2">
        <f>(Table2[[#This Row],[Close Price]]/Table2[[#This Row],[Day Low]])-1</f>
        <v>4.1153748962132752E-3</v>
      </c>
      <c r="AD487" s="2">
        <f>(Table2[[#This Row],[Day High]]/Table2[[#This Row],[Close Price]])-1</f>
        <v>1.524357361136075E-2</v>
      </c>
      <c r="AE487" s="2">
        <f>(Table2[[#This Row],[Close Price]]/Table2[[#This Row],[Current Week Low]])-1</f>
        <v>3.3547363105115302E-3</v>
      </c>
      <c r="AF487" s="2">
        <f>(Table2[[#This Row],[Current Week High]]/Table2[[#This Row],[Close Price]])-1</f>
        <v>2.45910479956859E-2</v>
      </c>
      <c r="AG487" s="2">
        <f>(Table2[[#This Row],[Close Price]]/Table2[[#This Row],[Current Month Low]])-1</f>
        <v>3.3547363105115302E-3</v>
      </c>
      <c r="AH487" s="2">
        <f>(Table2[[#This Row],[Current Month High]]/Table2[[#This Row],[Close Price]])-1</f>
        <v>4.691713104440054E-2</v>
      </c>
      <c r="AI487">
        <v>31.076757145425098</v>
      </c>
      <c r="AJ487">
        <v>47.1693121693121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-0.06</v>
      </c>
      <c r="AM487" t="s">
        <v>10475</v>
      </c>
      <c r="AN487">
        <v>5.74</v>
      </c>
      <c r="AO487" t="s">
        <v>10474</v>
      </c>
      <c r="AP487">
        <v>5.9038143172036997E-2</v>
      </c>
      <c r="AQ487">
        <f>(Table2[[#This Row],[Sharpe Ratio]]-AVERAGE(Table2[Sharpe Ratio]))/_xlfn.STDEV.P(Table2[Sharpe Ratio])</f>
        <v>5.1413157053789231E-2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-1.1524249041150478</v>
      </c>
      <c r="AS487">
        <f>_xlfn.RANK.AVG(Table2[[#This Row],[1Y Return vs Nifty Z-Score]],Table2[1Y Return vs Nifty Z-Score])</f>
        <v>491</v>
      </c>
      <c r="AT487">
        <f>_xlfn.RANK.AVG(Table2[[#This Row],[6M Return vs Nifty Z-Score]],Table2[6M Return vs Nifty Z-Score])</f>
        <v>583</v>
      </c>
      <c r="AU487">
        <f>_xlfn.RANK.AVG(Table2[[#This Row],[Sharpe Ratio Z-Score]],Table2[Sharpe Ratio Z-Score])</f>
        <v>323</v>
      </c>
      <c r="AV487">
        <f>(Table2[[#This Row],[Rank 1Y]]+Table2[[#This Row],[Rank 6M]]+Table2[[#This Row],[Rank Sharpe]])/3</f>
        <v>465.66666666666669</v>
      </c>
    </row>
    <row r="488" spans="1:48" x14ac:dyDescent="0.3">
      <c r="A488" t="s">
        <v>1640</v>
      </c>
      <c r="B488" t="s">
        <v>1641</v>
      </c>
      <c r="C488" t="s">
        <v>10445</v>
      </c>
      <c r="D488" t="s">
        <v>242</v>
      </c>
      <c r="E488">
        <v>5035.1999765749997</v>
      </c>
      <c r="F488">
        <v>302.14999999999998</v>
      </c>
      <c r="G488">
        <v>21.1341618912545</v>
      </c>
      <c r="H488">
        <f>(Table2[[#This Row],[1Y Return vs Nifty]]-AVERAGE(Table2[1Y Return vs Nifty]))/_xlfn.STDEV.P(Table2[1Y Return vs Nifty])</f>
        <v>-0.30282992359235589</v>
      </c>
      <c r="I488">
        <v>14.382551774372899</v>
      </c>
      <c r="J488">
        <f>(Table2[[#This Row],[1M Return vs Nifty]]-AVERAGE(Table2[1M Return vs Nifty]))/_xlfn.STDEV.P(Table2[1M Return vs Nifty])</f>
        <v>0.84496908293120643</v>
      </c>
      <c r="K488">
        <v>-0.54574065535116301</v>
      </c>
      <c r="L488">
        <f>(Table2[[#This Row],[6M Return vs Nifty]]-AVERAGE(Table2[6M Return vs Nifty]))/_xlfn.STDEV.P(Table2[6M Return vs Nifty])</f>
        <v>-0.32594304643216071</v>
      </c>
      <c r="M488">
        <v>9.5525866680379998</v>
      </c>
      <c r="N488">
        <f>(Table2[[#This Row],[1W Return vs Nifty]]-AVERAGE(Table2[1W Return vs Nifty]))/_xlfn.STDEV.P(Table2[1W Return vs Nifty])</f>
        <v>1.3571738736944479</v>
      </c>
      <c r="O488">
        <v>284.24</v>
      </c>
      <c r="P488">
        <v>273.588634226914</v>
      </c>
      <c r="Q488">
        <v>258.22364821913601</v>
      </c>
      <c r="R488">
        <v>67.207384638593794</v>
      </c>
      <c r="S488" s="2">
        <f>(Table2[[#This Row],[Close Price]]-Table2[[#This Row],[20D EMA]])/Table2[[#This Row],[20D EMA]]</f>
        <v>6.3010132282577985E-2</v>
      </c>
      <c r="T488" s="2">
        <f>(Table2[[#This Row],[Close Price]]-Table2[[#This Row],[50D EMA]])/Table2[[#This Row],[50D EMA]]</f>
        <v>0.10439529351719058</v>
      </c>
      <c r="U488" s="2">
        <f>(Table2[[#This Row],[Close Price]]-Table2[[#This Row],[200D EMA]])/Table2[[#This Row],[200D EMA]]</f>
        <v>0.17010971723080454</v>
      </c>
      <c r="V488">
        <v>1.2881252712423501</v>
      </c>
      <c r="W488">
        <v>297.45</v>
      </c>
      <c r="X488">
        <v>308.8</v>
      </c>
      <c r="Y488">
        <v>299.8</v>
      </c>
      <c r="Z488">
        <v>307.8</v>
      </c>
      <c r="AA488">
        <v>276.8</v>
      </c>
      <c r="AB488">
        <v>310</v>
      </c>
      <c r="AC488" s="2">
        <f>(Table2[[#This Row],[Close Price]]/Table2[[#This Row],[Day Low]])-1</f>
        <v>1.580097495377375E-2</v>
      </c>
      <c r="AD488" s="2">
        <f>(Table2[[#This Row],[Day High]]/Table2[[#This Row],[Close Price]])-1</f>
        <v>2.2008935958960807E-2</v>
      </c>
      <c r="AE488" s="2">
        <f>(Table2[[#This Row],[Close Price]]/Table2[[#This Row],[Current Week Low]])-1</f>
        <v>7.8385590393594828E-3</v>
      </c>
      <c r="AF488" s="2">
        <f>(Table2[[#This Row],[Current Week High]]/Table2[[#This Row],[Close Price]])-1</f>
        <v>1.8699321529042079E-2</v>
      </c>
      <c r="AG488" s="2">
        <f>(Table2[[#This Row],[Close Price]]/Table2[[#This Row],[Current Month Low]])-1</f>
        <v>9.1582369942196484E-2</v>
      </c>
      <c r="AH488" s="2">
        <f>(Table2[[#This Row],[Current Month High]]/Table2[[#This Row],[Close Price]])-1</f>
        <v>2.5980473274863636E-2</v>
      </c>
      <c r="AI488">
        <v>3.0448452755254198</v>
      </c>
      <c r="AJ488">
        <v>47.859065329092203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0.06</v>
      </c>
      <c r="AM488" t="s">
        <v>10474</v>
      </c>
      <c r="AN488">
        <v>-2.19</v>
      </c>
      <c r="AO488" t="s">
        <v>10475</v>
      </c>
      <c r="AP488">
        <v>-1.8996417376781E-2</v>
      </c>
      <c r="AQ488">
        <f>(Table2[[#This Row],[Sharpe Ratio]]-AVERAGE(Table2[Sharpe Ratio]))/_xlfn.STDEV.P(Table2[Sharpe Ratio])</f>
        <v>-0.82837142091768834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0.74499856568344947</v>
      </c>
      <c r="AS488">
        <f>_xlfn.RANK.AVG(Table2[[#This Row],[1Y Return vs Nifty Z-Score]],Table2[1Y Return vs Nifty Z-Score])</f>
        <v>389</v>
      </c>
      <c r="AT488">
        <f>_xlfn.RANK.AVG(Table2[[#This Row],[6M Return vs Nifty Z-Score]],Table2[6M Return vs Nifty Z-Score])</f>
        <v>433</v>
      </c>
      <c r="AU488">
        <f>_xlfn.RANK.AVG(Table2[[#This Row],[Sharpe Ratio Z-Score]],Table2[Sharpe Ratio Z-Score])</f>
        <v>576</v>
      </c>
      <c r="AV488">
        <f>(Table2[[#This Row],[Rank 1Y]]+Table2[[#This Row],[Rank 6M]]+Table2[[#This Row],[Rank Sharpe]])/3</f>
        <v>466</v>
      </c>
    </row>
    <row r="489" spans="1:48" x14ac:dyDescent="0.3">
      <c r="A489" t="s">
        <v>1853</v>
      </c>
      <c r="B489" t="s">
        <v>1854</v>
      </c>
      <c r="C489" t="s">
        <v>10437</v>
      </c>
      <c r="D489" t="s">
        <v>287</v>
      </c>
      <c r="E489">
        <v>3746.9334192849901</v>
      </c>
      <c r="F489">
        <v>436.45</v>
      </c>
      <c r="G489">
        <v>4.7373331208960696</v>
      </c>
      <c r="H489">
        <f>(Table2[[#This Row],[1Y Return vs Nifty]]-AVERAGE(Table2[1Y Return vs Nifty]))/_xlfn.STDEV.P(Table2[1Y Return vs Nifty])</f>
        <v>-0.49045778279482949</v>
      </c>
      <c r="I489">
        <v>0.108612127733411</v>
      </c>
      <c r="J489">
        <f>(Table2[[#This Row],[1M Return vs Nifty]]-AVERAGE(Table2[1M Return vs Nifty]))/_xlfn.STDEV.P(Table2[1M Return vs Nifty])</f>
        <v>-0.36112902651836987</v>
      </c>
      <c r="K489">
        <v>2.0438321581758201</v>
      </c>
      <c r="L489">
        <f>(Table2[[#This Row],[6M Return vs Nifty]]-AVERAGE(Table2[6M Return vs Nifty]))/_xlfn.STDEV.P(Table2[6M Return vs Nifty])</f>
        <v>-0.25307703950128629</v>
      </c>
      <c r="M489">
        <v>3.4803243475849301</v>
      </c>
      <c r="N489">
        <f>(Table2[[#This Row],[1W Return vs Nifty]]-AVERAGE(Table2[1W Return vs Nifty]))/_xlfn.STDEV.P(Table2[1W Return vs Nifty])</f>
        <v>0.24390915826957266</v>
      </c>
      <c r="O489">
        <v>423.37</v>
      </c>
      <c r="P489">
        <v>425.91423291714102</v>
      </c>
      <c r="Q489">
        <v>405.25272718219298</v>
      </c>
      <c r="R489">
        <v>66.300690550881399</v>
      </c>
      <c r="S489" s="2">
        <f>(Table2[[#This Row],[Close Price]]-Table2[[#This Row],[20D EMA]])/Table2[[#This Row],[20D EMA]]</f>
        <v>3.0894961853697674E-2</v>
      </c>
      <c r="T489" s="2">
        <f>(Table2[[#This Row],[Close Price]]-Table2[[#This Row],[50D EMA]])/Table2[[#This Row],[50D EMA]]</f>
        <v>2.4736827907107382E-2</v>
      </c>
      <c r="U489" s="2">
        <f>(Table2[[#This Row],[Close Price]]-Table2[[#This Row],[200D EMA]])/Table2[[#This Row],[200D EMA]]</f>
        <v>7.6982264955323482E-2</v>
      </c>
      <c r="V489">
        <v>1.6919554106730399</v>
      </c>
      <c r="W489">
        <v>433.5</v>
      </c>
      <c r="X489">
        <v>443.95</v>
      </c>
      <c r="Y489">
        <v>435</v>
      </c>
      <c r="Z489">
        <v>450.35</v>
      </c>
      <c r="AA489">
        <v>406</v>
      </c>
      <c r="AB489">
        <v>450.35</v>
      </c>
      <c r="AC489" s="2">
        <f>(Table2[[#This Row],[Close Price]]/Table2[[#This Row],[Day Low]])-1</f>
        <v>6.8050749711650038E-3</v>
      </c>
      <c r="AD489" s="2">
        <f>(Table2[[#This Row],[Day High]]/Table2[[#This Row],[Close Price]])-1</f>
        <v>1.7184098980410178E-2</v>
      </c>
      <c r="AE489" s="2">
        <f>(Table2[[#This Row],[Close Price]]/Table2[[#This Row],[Current Week Low]])-1</f>
        <v>3.3333333333334103E-3</v>
      </c>
      <c r="AF489" s="2">
        <f>(Table2[[#This Row],[Current Week High]]/Table2[[#This Row],[Close Price]])-1</f>
        <v>3.1847863443693614E-2</v>
      </c>
      <c r="AG489" s="2">
        <f>(Table2[[#This Row],[Close Price]]/Table2[[#This Row],[Current Month Low]])-1</f>
        <v>7.4999999999999956E-2</v>
      </c>
      <c r="AH489" s="2">
        <f>(Table2[[#This Row],[Current Month High]]/Table2[[#This Row],[Close Price]])-1</f>
        <v>3.1847863443693614E-2</v>
      </c>
      <c r="AI489">
        <v>15.6833543361209</v>
      </c>
      <c r="AJ489">
        <v>42.584122835674599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-0.11</v>
      </c>
      <c r="AM489" t="s">
        <v>10475</v>
      </c>
      <c r="AN489">
        <v>4.13</v>
      </c>
      <c r="AO489" t="s">
        <v>10474</v>
      </c>
      <c r="AQ489">
        <f>(Table2[[#This Row],[Sharpe Ratio]]-AVERAGE(Table2[Sharpe Ratio]))/_xlfn.STDEV.P(Table2[Sharpe Ratio])</f>
        <v>-0.61420022642052829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484</v>
      </c>
      <c r="AT489">
        <f>_xlfn.RANK.AVG(Table2[[#This Row],[6M Return vs Nifty Z-Score]],Table2[6M Return vs Nifty Z-Score])</f>
        <v>396</v>
      </c>
      <c r="AU489">
        <f>_xlfn.RANK.AVG(Table2[[#This Row],[Sharpe Ratio Z-Score]],Table2[Sharpe Ratio Z-Score])</f>
        <v>519.5</v>
      </c>
      <c r="AV489">
        <f>(Table2[[#This Row],[Rank 1Y]]+Table2[[#This Row],[Rank 6M]]+Table2[[#This Row],[Rank Sharpe]])/3</f>
        <v>466.5</v>
      </c>
    </row>
    <row r="490" spans="1:48" x14ac:dyDescent="0.3">
      <c r="A490" t="s">
        <v>579</v>
      </c>
      <c r="B490" t="s">
        <v>580</v>
      </c>
      <c r="C490" t="s">
        <v>10431</v>
      </c>
      <c r="D490" t="s">
        <v>49</v>
      </c>
      <c r="E490">
        <v>32616.904850534898</v>
      </c>
      <c r="F490">
        <v>423.05</v>
      </c>
      <c r="G490">
        <v>-9.0925360379561901</v>
      </c>
      <c r="H490">
        <f>(Table2[[#This Row],[1Y Return vs Nifty]]-AVERAGE(Table2[1Y Return vs Nifty]))/_xlfn.STDEV.P(Table2[1Y Return vs Nifty])</f>
        <v>-0.64871208792099322</v>
      </c>
      <c r="I490">
        <v>-13.139914718844301</v>
      </c>
      <c r="J490">
        <f>(Table2[[#This Row],[1M Return vs Nifty]]-AVERAGE(Table2[1M Return vs Nifty]))/_xlfn.STDEV.P(Table2[1M Return vs Nifty])</f>
        <v>-1.4805833312317342</v>
      </c>
      <c r="K490">
        <v>-20.991733827157699</v>
      </c>
      <c r="L490">
        <f>(Table2[[#This Row],[6M Return vs Nifty]]-AVERAGE(Table2[6M Return vs Nifty]))/_xlfn.STDEV.P(Table2[6M Return vs Nifty])</f>
        <v>-0.9012571956938461</v>
      </c>
      <c r="M490">
        <v>2.5889444543957998</v>
      </c>
      <c r="N490">
        <f>(Table2[[#This Row],[1W Return vs Nifty]]-AVERAGE(Table2[1W Return vs Nifty]))/_xlfn.STDEV.P(Table2[1W Return vs Nifty])</f>
        <v>8.04870709555629E-2</v>
      </c>
      <c r="O490">
        <v>426.27</v>
      </c>
      <c r="P490">
        <v>441.30463445066403</v>
      </c>
      <c r="Q490">
        <v>433.90958379763998</v>
      </c>
      <c r="R490">
        <v>49.999279852930201</v>
      </c>
      <c r="S490" s="2">
        <f>(Table2[[#This Row],[Close Price]]-Table2[[#This Row],[20D EMA]])/Table2[[#This Row],[20D EMA]]</f>
        <v>-7.5538977643277048E-3</v>
      </c>
      <c r="T490" s="2">
        <f>(Table2[[#This Row],[Close Price]]-Table2[[#This Row],[50D EMA]])/Table2[[#This Row],[50D EMA]]</f>
        <v>-4.1365154647395402E-2</v>
      </c>
      <c r="U490" s="2">
        <f>(Table2[[#This Row],[Close Price]]-Table2[[#This Row],[200D EMA]])/Table2[[#This Row],[200D EMA]]</f>
        <v>-2.5027296476365674E-2</v>
      </c>
      <c r="V490">
        <v>1.42861058595636</v>
      </c>
      <c r="W490">
        <v>417.35</v>
      </c>
      <c r="X490">
        <v>426.5</v>
      </c>
      <c r="Y490">
        <v>421</v>
      </c>
      <c r="Z490">
        <v>436.95</v>
      </c>
      <c r="AA490">
        <v>413</v>
      </c>
      <c r="AB490">
        <v>436.95</v>
      </c>
      <c r="AC490" s="2">
        <f>(Table2[[#This Row],[Close Price]]/Table2[[#This Row],[Day Low]])-1</f>
        <v>1.3657601533485053E-2</v>
      </c>
      <c r="AD490" s="2">
        <f>(Table2[[#This Row],[Day High]]/Table2[[#This Row],[Close Price]])-1</f>
        <v>8.1550644131898054E-3</v>
      </c>
      <c r="AE490" s="2">
        <f>(Table2[[#This Row],[Close Price]]/Table2[[#This Row],[Current Week Low]])-1</f>
        <v>4.8693586698338454E-3</v>
      </c>
      <c r="AF490" s="2">
        <f>(Table2[[#This Row],[Current Week High]]/Table2[[#This Row],[Close Price]])-1</f>
        <v>3.28566363314029E-2</v>
      </c>
      <c r="AG490" s="2">
        <f>(Table2[[#This Row],[Close Price]]/Table2[[#This Row],[Current Month Low]])-1</f>
        <v>2.4334140435835483E-2</v>
      </c>
      <c r="AH490" s="2">
        <f>(Table2[[#This Row],[Current Month High]]/Table2[[#This Row],[Close Price]])-1</f>
        <v>3.28566363314029E-2</v>
      </c>
      <c r="AI490">
        <v>22.845999290863901</v>
      </c>
      <c r="AJ490">
        <v>25.795420755277998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-0.25</v>
      </c>
      <c r="AM490" t="s">
        <v>10475</v>
      </c>
      <c r="AN490">
        <v>0.15</v>
      </c>
      <c r="AO490" t="s">
        <v>10474</v>
      </c>
      <c r="AP490">
        <v>0.101139775143558</v>
      </c>
      <c r="AQ490">
        <f>(Table2[[#This Row],[Sharpe Ratio]]-AVERAGE(Table2[Sharpe Ratio]))/_xlfn.STDEV.P(Table2[Sharpe Ratio])</f>
        <v>0.52607933387941286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560</v>
      </c>
      <c r="AT490">
        <f>_xlfn.RANK.AVG(Table2[[#This Row],[6M Return vs Nifty Z-Score]],Table2[6M Return vs Nifty Z-Score])</f>
        <v>633</v>
      </c>
      <c r="AU490">
        <f>_xlfn.RANK.AVG(Table2[[#This Row],[Sharpe Ratio Z-Score]],Table2[Sharpe Ratio Z-Score])</f>
        <v>207</v>
      </c>
      <c r="AV490">
        <f>(Table2[[#This Row],[Rank 1Y]]+Table2[[#This Row],[Rank 6M]]+Table2[[#This Row],[Rank Sharpe]])/3</f>
        <v>466.66666666666669</v>
      </c>
    </row>
    <row r="491" spans="1:48" x14ac:dyDescent="0.3">
      <c r="A491" t="s">
        <v>963</v>
      </c>
      <c r="B491" t="s">
        <v>964</v>
      </c>
      <c r="C491" t="s">
        <v>629</v>
      </c>
      <c r="D491" t="s">
        <v>629</v>
      </c>
      <c r="E491">
        <v>14684.5773083519</v>
      </c>
      <c r="F491">
        <v>152.63999999999999</v>
      </c>
      <c r="G491">
        <v>31.0827645415722</v>
      </c>
      <c r="H491">
        <f>(Table2[[#This Row],[1Y Return vs Nifty]]-AVERAGE(Table2[1Y Return vs Nifty]))/_xlfn.STDEV.P(Table2[1Y Return vs Nifty])</f>
        <v>-0.18898870200750909</v>
      </c>
      <c r="I491">
        <v>4.5895606568284801</v>
      </c>
      <c r="J491">
        <f>(Table2[[#This Row],[1M Return vs Nifty]]-AVERAGE(Table2[1M Return vs Nifty]))/_xlfn.STDEV.P(Table2[1M Return vs Nifty])</f>
        <v>1.7495493640281287E-2</v>
      </c>
      <c r="K491">
        <v>-10.311410014240799</v>
      </c>
      <c r="L491">
        <f>(Table2[[#This Row],[6M Return vs Nifty]]-AVERAGE(Table2[6M Return vs Nifty]))/_xlfn.STDEV.P(Table2[6M Return vs Nifty])</f>
        <v>-0.60073174033272136</v>
      </c>
      <c r="M491">
        <v>-2.51767190222056</v>
      </c>
      <c r="N491">
        <f>(Table2[[#This Row],[1W Return vs Nifty]]-AVERAGE(Table2[1W Return vs Nifty]))/_xlfn.STDEV.P(Table2[1W Return vs Nifty])</f>
        <v>-0.85573990756013951</v>
      </c>
      <c r="O491">
        <v>148.28</v>
      </c>
      <c r="P491">
        <v>146.20147382115499</v>
      </c>
      <c r="Q491">
        <v>139.75206254245001</v>
      </c>
      <c r="R491">
        <v>61.249817000807496</v>
      </c>
      <c r="S491" s="2">
        <f>(Table2[[#This Row],[Close Price]]-Table2[[#This Row],[20D EMA]])/Table2[[#This Row],[20D EMA]]</f>
        <v>2.9403830590774113E-2</v>
      </c>
      <c r="T491" s="2">
        <f>(Table2[[#This Row],[Close Price]]-Table2[[#This Row],[50D EMA]])/Table2[[#This Row],[50D EMA]]</f>
        <v>4.4038722801940433E-2</v>
      </c>
      <c r="U491" s="2">
        <f>(Table2[[#This Row],[Close Price]]-Table2[[#This Row],[200D EMA]])/Table2[[#This Row],[200D EMA]]</f>
        <v>9.2220016099120117E-2</v>
      </c>
      <c r="V491">
        <v>1.3740003823043601</v>
      </c>
      <c r="W491">
        <v>152.66</v>
      </c>
      <c r="X491">
        <v>164.4</v>
      </c>
      <c r="Y491">
        <v>150.5</v>
      </c>
      <c r="Z491">
        <v>153.99</v>
      </c>
      <c r="AA491">
        <v>149.32</v>
      </c>
      <c r="AB491">
        <v>156.5</v>
      </c>
      <c r="AC491" s="2">
        <f>(Table2[[#This Row],[Close Price]]/Table2[[#This Row],[Day Low]])-1</f>
        <v>-1.3101008777682832E-4</v>
      </c>
      <c r="AD491" s="2">
        <f>(Table2[[#This Row],[Day High]]/Table2[[#This Row],[Close Price]])-1</f>
        <v>7.7044025157232854E-2</v>
      </c>
      <c r="AE491" s="2">
        <f>(Table2[[#This Row],[Close Price]]/Table2[[#This Row],[Current Week Low]])-1</f>
        <v>1.4219269102989873E-2</v>
      </c>
      <c r="AF491" s="2">
        <f>(Table2[[#This Row],[Current Week High]]/Table2[[#This Row],[Close Price]])-1</f>
        <v>8.8443396226416393E-3</v>
      </c>
      <c r="AG491" s="2">
        <f>(Table2[[#This Row],[Close Price]]/Table2[[#This Row],[Current Month Low]])-1</f>
        <v>2.2234128047146973E-2</v>
      </c>
      <c r="AH491" s="2">
        <f>(Table2[[#This Row],[Current Month High]]/Table2[[#This Row],[Close Price]])-1</f>
        <v>2.5288259958071269E-2</v>
      </c>
      <c r="AI491">
        <v>12.192085953878401</v>
      </c>
      <c r="AJ491">
        <v>60.673684210526297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-7.0000000000000007E-2</v>
      </c>
      <c r="AM491" t="s">
        <v>10475</v>
      </c>
      <c r="AN491">
        <v>4.3499999999999996</v>
      </c>
      <c r="AO491" t="s">
        <v>10474</v>
      </c>
      <c r="AP491">
        <v>-2.0559337825790001E-3</v>
      </c>
      <c r="AQ491">
        <f>(Table2[[#This Row],[Sharpe Ratio]]-AVERAGE(Table2[Sharpe Ratio]))/_xlfn.STDEV.P(Table2[Sharpe Ratio])</f>
        <v>-0.63737942833468531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-2.2653442845947742</v>
      </c>
      <c r="AS491">
        <f>_xlfn.RANK.AVG(Table2[[#This Row],[1Y Return vs Nifty Z-Score]],Table2[1Y Return vs Nifty Z-Score])</f>
        <v>339</v>
      </c>
      <c r="AT491">
        <f>_xlfn.RANK.AVG(Table2[[#This Row],[6M Return vs Nifty Z-Score]],Table2[6M Return vs Nifty Z-Score])</f>
        <v>522</v>
      </c>
      <c r="AU491">
        <f>_xlfn.RANK.AVG(Table2[[#This Row],[Sharpe Ratio Z-Score]],Table2[Sharpe Ratio Z-Score])</f>
        <v>540</v>
      </c>
      <c r="AV491">
        <f>(Table2[[#This Row],[Rank 1Y]]+Table2[[#This Row],[Rank 6M]]+Table2[[#This Row],[Rank Sharpe]])/3</f>
        <v>467</v>
      </c>
    </row>
    <row r="492" spans="1:48" x14ac:dyDescent="0.3">
      <c r="A492" t="s">
        <v>514</v>
      </c>
      <c r="B492" t="s">
        <v>515</v>
      </c>
      <c r="C492" t="s">
        <v>10435</v>
      </c>
      <c r="D492" t="s">
        <v>189</v>
      </c>
      <c r="E492">
        <v>39589.019157729999</v>
      </c>
      <c r="F492">
        <v>675.05</v>
      </c>
      <c r="G492">
        <v>0.44520573866421298</v>
      </c>
      <c r="H492">
        <f>(Table2[[#This Row],[1Y Return vs Nifty]]-AVERAGE(Table2[1Y Return vs Nifty]))/_xlfn.STDEV.P(Table2[1Y Return vs Nifty])</f>
        <v>-0.53957232094310315</v>
      </c>
      <c r="I492">
        <v>-5.9835142228843798</v>
      </c>
      <c r="J492">
        <f>(Table2[[#This Row],[1M Return vs Nifty]]-AVERAGE(Table2[1M Return vs Nifty]))/_xlfn.STDEV.P(Table2[1M Return vs Nifty])</f>
        <v>-0.87589245244737979</v>
      </c>
      <c r="K492">
        <v>-7.3086603739735896</v>
      </c>
      <c r="L492">
        <f>(Table2[[#This Row],[6M Return vs Nifty]]-AVERAGE(Table2[6M Return vs Nifty]))/_xlfn.STDEV.P(Table2[6M Return vs Nifty])</f>
        <v>-0.51623966698515278</v>
      </c>
      <c r="M492">
        <v>1.0068238780323699</v>
      </c>
      <c r="N492">
        <f>(Table2[[#This Row],[1W Return vs Nifty]]-AVERAGE(Table2[1W Return vs Nifty]))/_xlfn.STDEV.P(Table2[1W Return vs Nifty])</f>
        <v>-0.20957269923592911</v>
      </c>
      <c r="O492">
        <v>653.64</v>
      </c>
      <c r="P492">
        <v>646.21072297896796</v>
      </c>
      <c r="Q492">
        <v>616.09041397845499</v>
      </c>
      <c r="R492">
        <v>65.398521241034402</v>
      </c>
      <c r="S492" s="2">
        <f>(Table2[[#This Row],[Close Price]]-Table2[[#This Row],[20D EMA]])/Table2[[#This Row],[20D EMA]]</f>
        <v>3.2755033351692012E-2</v>
      </c>
      <c r="T492" s="2">
        <f>(Table2[[#This Row],[Close Price]]-Table2[[#This Row],[50D EMA]])/Table2[[#This Row],[50D EMA]]</f>
        <v>4.4628286092322569E-2</v>
      </c>
      <c r="U492" s="2">
        <f>(Table2[[#This Row],[Close Price]]-Table2[[#This Row],[200D EMA]])/Table2[[#This Row],[200D EMA]]</f>
        <v>9.5699567277485367E-2</v>
      </c>
      <c r="V492">
        <v>0.64093467896035194</v>
      </c>
      <c r="W492">
        <v>676.55</v>
      </c>
      <c r="X492">
        <v>690</v>
      </c>
      <c r="Y492">
        <v>656</v>
      </c>
      <c r="Z492">
        <v>681.9</v>
      </c>
      <c r="AA492">
        <v>641.85</v>
      </c>
      <c r="AB492">
        <v>684.3</v>
      </c>
      <c r="AC492" s="2">
        <f>(Table2[[#This Row],[Close Price]]/Table2[[#This Row],[Day Low]])-1</f>
        <v>-2.2171310324440308E-3</v>
      </c>
      <c r="AD492" s="2">
        <f>(Table2[[#This Row],[Day High]]/Table2[[#This Row],[Close Price]])-1</f>
        <v>2.2146507666098936E-2</v>
      </c>
      <c r="AE492" s="2">
        <f>(Table2[[#This Row],[Close Price]]/Table2[[#This Row],[Current Week Low]])-1</f>
        <v>2.9039634146341475E-2</v>
      </c>
      <c r="AF492" s="2">
        <f>(Table2[[#This Row],[Current Week High]]/Table2[[#This Row],[Close Price]])-1</f>
        <v>1.0147396489148974E-2</v>
      </c>
      <c r="AG492" s="2">
        <f>(Table2[[#This Row],[Close Price]]/Table2[[#This Row],[Current Month Low]])-1</f>
        <v>5.1725481031393628E-2</v>
      </c>
      <c r="AH492" s="2">
        <f>(Table2[[#This Row],[Current Month High]]/Table2[[#This Row],[Close Price]])-1</f>
        <v>1.3702688689726683E-2</v>
      </c>
      <c r="AI492">
        <v>6.4884082660543596</v>
      </c>
      <c r="AJ492">
        <v>38.301577545584898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-0.15</v>
      </c>
      <c r="AM492" t="s">
        <v>10475</v>
      </c>
      <c r="AN492">
        <v>5.86</v>
      </c>
      <c r="AO492" t="s">
        <v>10474</v>
      </c>
      <c r="AP492">
        <v>3.5172189648415002E-2</v>
      </c>
      <c r="AQ492">
        <f>(Table2[[#This Row],[Sharpe Ratio]]-AVERAGE(Table2[Sharpe Ratio]))/_xlfn.STDEV.P(Table2[Sharpe Ratio])</f>
        <v>-0.21765861961792191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-2.3589357592294871</v>
      </c>
      <c r="AS492">
        <f>_xlfn.RANK.AVG(Table2[[#This Row],[1Y Return vs Nifty Z-Score]],Table2[1Y Return vs Nifty Z-Score])</f>
        <v>509</v>
      </c>
      <c r="AT492">
        <f>_xlfn.RANK.AVG(Table2[[#This Row],[6M Return vs Nifty Z-Score]],Table2[6M Return vs Nifty Z-Score])</f>
        <v>494</v>
      </c>
      <c r="AU492">
        <f>_xlfn.RANK.AVG(Table2[[#This Row],[Sharpe Ratio Z-Score]],Table2[Sharpe Ratio Z-Score])</f>
        <v>399</v>
      </c>
      <c r="AV492">
        <f>(Table2[[#This Row],[Rank 1Y]]+Table2[[#This Row],[Rank 6M]]+Table2[[#This Row],[Rank Sharpe]])/3</f>
        <v>467.33333333333331</v>
      </c>
    </row>
    <row r="493" spans="1:48" x14ac:dyDescent="0.3">
      <c r="A493" t="s">
        <v>617</v>
      </c>
      <c r="B493" t="s">
        <v>618</v>
      </c>
      <c r="C493" t="s">
        <v>10437</v>
      </c>
      <c r="D493" t="s">
        <v>65</v>
      </c>
      <c r="E493">
        <v>30143.866661669999</v>
      </c>
      <c r="F493">
        <v>1188.1500000000001</v>
      </c>
      <c r="G493">
        <v>31.745215952503699</v>
      </c>
      <c r="H493">
        <f>(Table2[[#This Row],[1Y Return vs Nifty]]-AVERAGE(Table2[1Y Return vs Nifty]))/_xlfn.STDEV.P(Table2[1Y Return vs Nifty])</f>
        <v>-0.18140831303110957</v>
      </c>
      <c r="I493">
        <v>-2.58578283317649</v>
      </c>
      <c r="J493">
        <f>(Table2[[#This Row],[1M Return vs Nifty]]-AVERAGE(Table2[1M Return vs Nifty]))/_xlfn.STDEV.P(Table2[1M Return vs Nifty])</f>
        <v>-0.58879600206348326</v>
      </c>
      <c r="K493">
        <v>-3.9043618652571999</v>
      </c>
      <c r="L493">
        <f>(Table2[[#This Row],[6M Return vs Nifty]]-AVERAGE(Table2[6M Return vs Nifty]))/_xlfn.STDEV.P(Table2[6M Return vs Nifty])</f>
        <v>-0.42044871743736217</v>
      </c>
      <c r="M493">
        <v>3.9584552310381298</v>
      </c>
      <c r="N493">
        <f>(Table2[[#This Row],[1W Return vs Nifty]]-AVERAGE(Table2[1W Return vs Nifty]))/_xlfn.STDEV.P(Table2[1W Return vs Nifty])</f>
        <v>0.3315677958271897</v>
      </c>
      <c r="O493">
        <v>1162.26</v>
      </c>
      <c r="P493">
        <v>1196.1870943761301</v>
      </c>
      <c r="Q493">
        <v>1135.9614411005</v>
      </c>
      <c r="R493">
        <v>65.438255448268094</v>
      </c>
      <c r="S493" s="2">
        <f>(Table2[[#This Row],[Close Price]]-Table2[[#This Row],[20D EMA]])/Table2[[#This Row],[20D EMA]]</f>
        <v>2.2275566568581987E-2</v>
      </c>
      <c r="T493" s="2">
        <f>(Table2[[#This Row],[Close Price]]-Table2[[#This Row],[50D EMA]])/Table2[[#This Row],[50D EMA]]</f>
        <v>-6.7189275105176659E-3</v>
      </c>
      <c r="U493" s="2">
        <f>(Table2[[#This Row],[Close Price]]-Table2[[#This Row],[200D EMA]])/Table2[[#This Row],[200D EMA]]</f>
        <v>4.594219223580398E-2</v>
      </c>
      <c r="V493">
        <v>1.3793220621459099</v>
      </c>
      <c r="W493">
        <v>1180.55</v>
      </c>
      <c r="X493">
        <v>1197.45</v>
      </c>
      <c r="Y493">
        <v>1181.6500000000001</v>
      </c>
      <c r="Z493">
        <v>1200.2</v>
      </c>
      <c r="AA493">
        <v>1113.3</v>
      </c>
      <c r="AB493">
        <v>1200.2</v>
      </c>
      <c r="AC493" s="2">
        <f>(Table2[[#This Row],[Close Price]]/Table2[[#This Row],[Day Low]])-1</f>
        <v>6.4376773537759835E-3</v>
      </c>
      <c r="AD493" s="2">
        <f>(Table2[[#This Row],[Day High]]/Table2[[#This Row],[Close Price]])-1</f>
        <v>7.8272945335184918E-3</v>
      </c>
      <c r="AE493" s="2">
        <f>(Table2[[#This Row],[Close Price]]/Table2[[#This Row],[Current Week Low]])-1</f>
        <v>5.5007828037065831E-3</v>
      </c>
      <c r="AF493" s="2">
        <f>(Table2[[#This Row],[Current Week High]]/Table2[[#This Row],[Close Price]])-1</f>
        <v>1.0141817110634221E-2</v>
      </c>
      <c r="AG493" s="2">
        <f>(Table2[[#This Row],[Close Price]]/Table2[[#This Row],[Current Month Low]])-1</f>
        <v>6.7232551872810742E-2</v>
      </c>
      <c r="AH493" s="2">
        <f>(Table2[[#This Row],[Current Month High]]/Table2[[#This Row],[Close Price]])-1</f>
        <v>1.0141817110634221E-2</v>
      </c>
      <c r="AI493">
        <v>15.6924630728443</v>
      </c>
      <c r="AJ493">
        <v>58.642098938513897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-0.2</v>
      </c>
      <c r="AM493" t="s">
        <v>10475</v>
      </c>
      <c r="AN493">
        <v>5.57</v>
      </c>
      <c r="AO493" t="s">
        <v>10474</v>
      </c>
      <c r="AP493">
        <v>-3.6033672929395001E-2</v>
      </c>
      <c r="AQ493">
        <f>(Table2[[#This Row],[Sharpe Ratio]]-AVERAGE(Table2[Sharpe Ratio]))/_xlfn.STDEV.P(Table2[Sharpe Ratio])</f>
        <v>-1.0204544490110115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334</v>
      </c>
      <c r="AT493">
        <f>_xlfn.RANK.AVG(Table2[[#This Row],[6M Return vs Nifty Z-Score]],Table2[6M Return vs Nifty Z-Score])</f>
        <v>462</v>
      </c>
      <c r="AU493">
        <f>_xlfn.RANK.AVG(Table2[[#This Row],[Sharpe Ratio Z-Score]],Table2[Sharpe Ratio Z-Score])</f>
        <v>606</v>
      </c>
      <c r="AV493">
        <f>(Table2[[#This Row],[Rank 1Y]]+Table2[[#This Row],[Rank 6M]]+Table2[[#This Row],[Rank Sharpe]])/3</f>
        <v>467.33333333333331</v>
      </c>
    </row>
    <row r="494" spans="1:48" x14ac:dyDescent="0.3">
      <c r="A494" t="s">
        <v>1007</v>
      </c>
      <c r="B494" t="s">
        <v>1008</v>
      </c>
      <c r="C494" t="s">
        <v>10433</v>
      </c>
      <c r="D494" t="s">
        <v>120</v>
      </c>
      <c r="E494">
        <v>13142.264861039999</v>
      </c>
      <c r="F494">
        <v>2065.35</v>
      </c>
      <c r="G494">
        <v>18.533079060293201</v>
      </c>
      <c r="H494">
        <f>(Table2[[#This Row],[1Y Return vs Nifty]]-AVERAGE(Table2[1Y Return vs Nifty]))/_xlfn.STDEV.P(Table2[1Y Return vs Nifty])</f>
        <v>-0.33259394747872045</v>
      </c>
      <c r="I494">
        <v>8.5010494471219005</v>
      </c>
      <c r="J494">
        <f>(Table2[[#This Row],[1M Return vs Nifty]]-AVERAGE(Table2[1M Return vs Nifty]))/_xlfn.STDEV.P(Table2[1M Return vs Nifty])</f>
        <v>0.34800265227302624</v>
      </c>
      <c r="K494">
        <v>9.7760421316340995</v>
      </c>
      <c r="L494">
        <f>(Table2[[#This Row],[6M Return vs Nifty]]-AVERAGE(Table2[6M Return vs Nifty]))/_xlfn.STDEV.P(Table2[6M Return vs Nifty])</f>
        <v>-3.5506302515667963E-2</v>
      </c>
      <c r="M494">
        <v>17.410087384835201</v>
      </c>
      <c r="N494">
        <f>(Table2[[#This Row],[1W Return vs Nifty]]-AVERAGE(Table2[1W Return vs Nifty]))/_xlfn.STDEV.P(Table2[1W Return vs Nifty])</f>
        <v>2.7977371823598274</v>
      </c>
      <c r="O494">
        <v>1918.57</v>
      </c>
      <c r="P494">
        <v>1813.6907037588801</v>
      </c>
      <c r="Q494">
        <v>1661.93352421943</v>
      </c>
      <c r="R494">
        <v>69.928344742923201</v>
      </c>
      <c r="S494" s="2">
        <f>(Table2[[#This Row],[Close Price]]-Table2[[#This Row],[20D EMA]])/Table2[[#This Row],[20D EMA]]</f>
        <v>7.6504896876319325E-2</v>
      </c>
      <c r="T494" s="2">
        <f>(Table2[[#This Row],[Close Price]]-Table2[[#This Row],[50D EMA]])/Table2[[#This Row],[50D EMA]]</f>
        <v>0.13875535432781072</v>
      </c>
      <c r="U494" s="2">
        <f>(Table2[[#This Row],[Close Price]]-Table2[[#This Row],[200D EMA]])/Table2[[#This Row],[200D EMA]]</f>
        <v>0.24273923710037976</v>
      </c>
      <c r="V494">
        <v>1.50448402673883</v>
      </c>
      <c r="W494">
        <v>2050</v>
      </c>
      <c r="X494">
        <v>2119.9</v>
      </c>
      <c r="Y494">
        <v>2051.5</v>
      </c>
      <c r="Z494">
        <v>2130</v>
      </c>
      <c r="AA494">
        <v>1791</v>
      </c>
      <c r="AB494">
        <v>2135</v>
      </c>
      <c r="AC494" s="2">
        <f>(Table2[[#This Row],[Close Price]]/Table2[[#This Row],[Day Low]])-1</f>
        <v>7.4878048780486761E-3</v>
      </c>
      <c r="AD494" s="2">
        <f>(Table2[[#This Row],[Day High]]/Table2[[#This Row],[Close Price]])-1</f>
        <v>2.6411988282857735E-2</v>
      </c>
      <c r="AE494" s="2">
        <f>(Table2[[#This Row],[Close Price]]/Table2[[#This Row],[Current Week Low]])-1</f>
        <v>6.7511576894954128E-3</v>
      </c>
      <c r="AF494" s="2">
        <f>(Table2[[#This Row],[Current Week High]]/Table2[[#This Row],[Close Price]])-1</f>
        <v>3.1302200595540786E-2</v>
      </c>
      <c r="AG494" s="2">
        <f>(Table2[[#This Row],[Close Price]]/Table2[[#This Row],[Current Month Low]])-1</f>
        <v>0.153182579564489</v>
      </c>
      <c r="AH494" s="2">
        <f>(Table2[[#This Row],[Current Month High]]/Table2[[#This Row],[Close Price]])-1</f>
        <v>3.3723097780037348E-2</v>
      </c>
      <c r="AI494">
        <v>3.3723097780037299</v>
      </c>
      <c r="AJ494">
        <v>44.9317567804638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0.14000000000000001</v>
      </c>
      <c r="AM494" t="s">
        <v>10474</v>
      </c>
      <c r="AN494">
        <v>9.41</v>
      </c>
      <c r="AO494" t="s">
        <v>10474</v>
      </c>
      <c r="AP494">
        <v>-8.0417897398638E-2</v>
      </c>
      <c r="AQ494">
        <f>(Table2[[#This Row],[Sharpe Ratio]]-AVERAGE(Table2[Sharpe Ratio]))/_xlfn.STDEV.P(Table2[Sharpe Ratio])</f>
        <v>-1.5208552447435086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1.2567843398949565</v>
      </c>
      <c r="AS494">
        <f>_xlfn.RANK.AVG(Table2[[#This Row],[1Y Return vs Nifty Z-Score]],Table2[1Y Return vs Nifty Z-Score])</f>
        <v>402</v>
      </c>
      <c r="AT494">
        <f>_xlfn.RANK.AVG(Table2[[#This Row],[6M Return vs Nifty Z-Score]],Table2[6M Return vs Nifty Z-Score])</f>
        <v>321</v>
      </c>
      <c r="AU494">
        <f>_xlfn.RANK.AVG(Table2[[#This Row],[Sharpe Ratio Z-Score]],Table2[Sharpe Ratio Z-Score])</f>
        <v>686</v>
      </c>
      <c r="AV494">
        <f>(Table2[[#This Row],[Rank 1Y]]+Table2[[#This Row],[Rank 6M]]+Table2[[#This Row],[Rank Sharpe]])/3</f>
        <v>469.66666666666669</v>
      </c>
    </row>
    <row r="495" spans="1:48" x14ac:dyDescent="0.3">
      <c r="A495" t="s">
        <v>1777</v>
      </c>
      <c r="B495" t="s">
        <v>1778</v>
      </c>
      <c r="C495" t="s">
        <v>10436</v>
      </c>
      <c r="D495" t="s">
        <v>1407</v>
      </c>
      <c r="E495">
        <v>4105.2229791</v>
      </c>
      <c r="F495">
        <v>568.5</v>
      </c>
      <c r="G495">
        <v>5.2161482491140099</v>
      </c>
      <c r="H495">
        <f>(Table2[[#This Row],[1Y Return vs Nifty]]-AVERAGE(Table2[1Y Return vs Nifty]))/_xlfn.STDEV.P(Table2[1Y Return vs Nifty])</f>
        <v>-0.48497873201498004</v>
      </c>
      <c r="I495">
        <v>28.392547687708099</v>
      </c>
      <c r="J495">
        <f>(Table2[[#This Row],[1M Return vs Nifty]]-AVERAGE(Table2[1M Return vs Nifty]))/_xlfn.STDEV.P(Table2[1M Return vs Nifty])</f>
        <v>2.028764867611299</v>
      </c>
      <c r="K495">
        <v>5.9084566448135698</v>
      </c>
      <c r="L495">
        <f>(Table2[[#This Row],[6M Return vs Nifty]]-AVERAGE(Table2[6M Return vs Nifty]))/_xlfn.STDEV.P(Table2[6M Return vs Nifty])</f>
        <v>-0.14433332966713963</v>
      </c>
      <c r="M495">
        <v>8.0922514406622401</v>
      </c>
      <c r="N495">
        <f>(Table2[[#This Row],[1W Return vs Nifty]]-AVERAGE(Table2[1W Return vs Nifty]))/_xlfn.STDEV.P(Table2[1W Return vs Nifty])</f>
        <v>1.0894417508819252</v>
      </c>
      <c r="O495">
        <v>517.94000000000005</v>
      </c>
      <c r="P495">
        <v>479.06676838063601</v>
      </c>
      <c r="Q495">
        <v>456.55317398146701</v>
      </c>
      <c r="R495">
        <v>88.088015093793601</v>
      </c>
      <c r="S495" s="2">
        <f>(Table2[[#This Row],[Close Price]]-Table2[[#This Row],[20D EMA]])/Table2[[#This Row],[20D EMA]]</f>
        <v>9.7617484650731626E-2</v>
      </c>
      <c r="T495" s="2">
        <f>(Table2[[#This Row],[Close Price]]-Table2[[#This Row],[50D EMA]])/Table2[[#This Row],[50D EMA]]</f>
        <v>0.1866821861213008</v>
      </c>
      <c r="U495" s="2">
        <f>(Table2[[#This Row],[Close Price]]-Table2[[#This Row],[200D EMA]])/Table2[[#This Row],[200D EMA]]</f>
        <v>0.24519997318664413</v>
      </c>
      <c r="V495">
        <v>2.24150113336598</v>
      </c>
      <c r="W495">
        <v>568.1</v>
      </c>
      <c r="X495">
        <v>581.95000000000005</v>
      </c>
      <c r="Y495">
        <v>560.54999999999995</v>
      </c>
      <c r="Z495">
        <v>582.6</v>
      </c>
      <c r="AA495">
        <v>519</v>
      </c>
      <c r="AB495">
        <v>582.6</v>
      </c>
      <c r="AC495" s="2">
        <f>(Table2[[#This Row],[Close Price]]/Table2[[#This Row],[Day Low]])-1</f>
        <v>7.0410139060017585E-4</v>
      </c>
      <c r="AD495" s="2">
        <f>(Table2[[#This Row],[Day High]]/Table2[[#This Row],[Close Price]])-1</f>
        <v>2.3658751099384423E-2</v>
      </c>
      <c r="AE495" s="2">
        <f>(Table2[[#This Row],[Close Price]]/Table2[[#This Row],[Current Week Low]])-1</f>
        <v>1.4182499331014231E-2</v>
      </c>
      <c r="AF495" s="2">
        <f>(Table2[[#This Row],[Current Week High]]/Table2[[#This Row],[Close Price]])-1</f>
        <v>2.4802110817941925E-2</v>
      </c>
      <c r="AG495" s="2">
        <f>(Table2[[#This Row],[Close Price]]/Table2[[#This Row],[Current Month Low]])-1</f>
        <v>9.5375722543352692E-2</v>
      </c>
      <c r="AH495" s="2">
        <f>(Table2[[#This Row],[Current Month High]]/Table2[[#This Row],[Close Price]])-1</f>
        <v>2.4802110817941925E-2</v>
      </c>
      <c r="AI495">
        <v>2.4802110817941898</v>
      </c>
      <c r="AJ495">
        <v>53.255155681358602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0.17</v>
      </c>
      <c r="AM495" t="s">
        <v>10474</v>
      </c>
      <c r="AN495">
        <v>7.9</v>
      </c>
      <c r="AO495" t="s">
        <v>10474</v>
      </c>
      <c r="AP495">
        <v>-1.8210949785640002E-2</v>
      </c>
      <c r="AQ495">
        <f>(Table2[[#This Row],[Sharpe Ratio]]-AVERAGE(Table2[Sharpe Ratio]))/_xlfn.STDEV.P(Table2[Sharpe Ratio])</f>
        <v>-0.81951582836584791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1.6693787284452566</v>
      </c>
      <c r="AS495">
        <f>_xlfn.RANK.AVG(Table2[[#This Row],[1Y Return vs Nifty Z-Score]],Table2[1Y Return vs Nifty Z-Score])</f>
        <v>482</v>
      </c>
      <c r="AT495">
        <f>_xlfn.RANK.AVG(Table2[[#This Row],[6M Return vs Nifty Z-Score]],Table2[6M Return vs Nifty Z-Score])</f>
        <v>352</v>
      </c>
      <c r="AU495">
        <f>_xlfn.RANK.AVG(Table2[[#This Row],[Sharpe Ratio Z-Score]],Table2[Sharpe Ratio Z-Score])</f>
        <v>575</v>
      </c>
      <c r="AV495">
        <f>(Table2[[#This Row],[Rank 1Y]]+Table2[[#This Row],[Rank 6M]]+Table2[[#This Row],[Rank Sharpe]])/3</f>
        <v>469.66666666666669</v>
      </c>
    </row>
    <row r="496" spans="1:48" x14ac:dyDescent="0.3">
      <c r="A496" t="s">
        <v>908</v>
      </c>
      <c r="B496" t="s">
        <v>909</v>
      </c>
      <c r="C496" t="s">
        <v>10445</v>
      </c>
      <c r="D496" t="s">
        <v>542</v>
      </c>
      <c r="E496">
        <v>16294.55084496</v>
      </c>
      <c r="F496">
        <v>5314.6</v>
      </c>
      <c r="G496">
        <v>-13.3648403348808</v>
      </c>
      <c r="H496">
        <f>(Table2[[#This Row],[1Y Return vs Nifty]]-AVERAGE(Table2[1Y Return vs Nifty]))/_xlfn.STDEV.P(Table2[1Y Return vs Nifty])</f>
        <v>-0.69759979177642428</v>
      </c>
      <c r="I496">
        <v>12.928195118722501</v>
      </c>
      <c r="J496">
        <f>(Table2[[#This Row],[1M Return vs Nifty]]-AVERAGE(Table2[1M Return vs Nifty]))/_xlfn.STDEV.P(Table2[1M Return vs Nifty])</f>
        <v>0.7220810186497858</v>
      </c>
      <c r="K496">
        <v>-2.5523366123348201</v>
      </c>
      <c r="L496">
        <f>(Table2[[#This Row],[6M Return vs Nifty]]-AVERAGE(Table2[6M Return vs Nifty]))/_xlfn.STDEV.P(Table2[6M Return vs Nifty])</f>
        <v>-0.38240511389953374</v>
      </c>
      <c r="M496">
        <v>7.7285321076901097</v>
      </c>
      <c r="N496">
        <f>(Table2[[#This Row],[1W Return vs Nifty]]-AVERAGE(Table2[1W Return vs Nifty]))/_xlfn.STDEV.P(Table2[1W Return vs Nifty])</f>
        <v>1.0227588774573246</v>
      </c>
      <c r="O496">
        <v>4952.5</v>
      </c>
      <c r="P496">
        <v>4695.6471886272002</v>
      </c>
      <c r="Q496">
        <v>4561.4130991953498</v>
      </c>
      <c r="R496">
        <v>84.398890927425398</v>
      </c>
      <c r="S496" s="2">
        <f>(Table2[[#This Row],[Close Price]]-Table2[[#This Row],[20D EMA]])/Table2[[#This Row],[20D EMA]]</f>
        <v>7.3114588591620469E-2</v>
      </c>
      <c r="T496" s="2">
        <f>(Table2[[#This Row],[Close Price]]-Table2[[#This Row],[50D EMA]])/Table2[[#This Row],[50D EMA]]</f>
        <v>0.13181416458883374</v>
      </c>
      <c r="U496" s="2">
        <f>(Table2[[#This Row],[Close Price]]-Table2[[#This Row],[200D EMA]])/Table2[[#This Row],[200D EMA]]</f>
        <v>0.16512139646758053</v>
      </c>
      <c r="V496">
        <v>2.1667434073726599</v>
      </c>
      <c r="W496">
        <v>5288</v>
      </c>
      <c r="X496">
        <v>5387.95</v>
      </c>
      <c r="Y496">
        <v>5281</v>
      </c>
      <c r="Z496">
        <v>5500</v>
      </c>
      <c r="AA496">
        <v>4914.05</v>
      </c>
      <c r="AB496">
        <v>5500</v>
      </c>
      <c r="AC496" s="2">
        <f>(Table2[[#This Row],[Close Price]]/Table2[[#This Row],[Day Low]])-1</f>
        <v>5.0302571860818546E-3</v>
      </c>
      <c r="AD496" s="2">
        <f>(Table2[[#This Row],[Day High]]/Table2[[#This Row],[Close Price]])-1</f>
        <v>1.3801603130997542E-2</v>
      </c>
      <c r="AE496" s="2">
        <f>(Table2[[#This Row],[Close Price]]/Table2[[#This Row],[Current Week Low]])-1</f>
        <v>6.36243135769754E-3</v>
      </c>
      <c r="AF496" s="2">
        <f>(Table2[[#This Row],[Current Week High]]/Table2[[#This Row],[Close Price]])-1</f>
        <v>3.4885033680803756E-2</v>
      </c>
      <c r="AG496" s="2">
        <f>(Table2[[#This Row],[Close Price]]/Table2[[#This Row],[Current Month Low]])-1</f>
        <v>8.151117713494993E-2</v>
      </c>
      <c r="AH496" s="2">
        <f>(Table2[[#This Row],[Current Month High]]/Table2[[#This Row],[Close Price]])-1</f>
        <v>3.4885033680803756E-2</v>
      </c>
      <c r="AI496">
        <v>3.4885033680803699</v>
      </c>
      <c r="AJ496">
        <v>32.171101715991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0.13</v>
      </c>
      <c r="AM496" t="s">
        <v>10474</v>
      </c>
      <c r="AN496">
        <v>10.48</v>
      </c>
      <c r="AO496" t="s">
        <v>10474</v>
      </c>
      <c r="AP496">
        <v>4.1991816640148998E-2</v>
      </c>
      <c r="AQ496">
        <f>(Table2[[#This Row],[Sharpe Ratio]]-AVERAGE(Table2[Sharpe Ratio]))/_xlfn.STDEV.P(Table2[Sharpe Ratio])</f>
        <v>-0.14077213992675805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0.52406285050439427</v>
      </c>
      <c r="AS496">
        <f>_xlfn.RANK.AVG(Table2[[#This Row],[1Y Return vs Nifty Z-Score]],Table2[1Y Return vs Nifty Z-Score])</f>
        <v>584</v>
      </c>
      <c r="AT496">
        <f>_xlfn.RANK.AVG(Table2[[#This Row],[6M Return vs Nifty Z-Score]],Table2[6M Return vs Nifty Z-Score])</f>
        <v>447</v>
      </c>
      <c r="AU496">
        <f>_xlfn.RANK.AVG(Table2[[#This Row],[Sharpe Ratio Z-Score]],Table2[Sharpe Ratio Z-Score])</f>
        <v>379</v>
      </c>
      <c r="AV496">
        <f>(Table2[[#This Row],[Rank 1Y]]+Table2[[#This Row],[Rank 6M]]+Table2[[#This Row],[Rank Sharpe]])/3</f>
        <v>470</v>
      </c>
    </row>
    <row r="497" spans="1:48" x14ac:dyDescent="0.3">
      <c r="A497" t="s">
        <v>978</v>
      </c>
      <c r="B497" t="s">
        <v>979</v>
      </c>
      <c r="C497" t="s">
        <v>10437</v>
      </c>
      <c r="D497" t="s">
        <v>65</v>
      </c>
      <c r="E497">
        <v>14021.168824320001</v>
      </c>
      <c r="F497">
        <v>1030.4000000000001</v>
      </c>
      <c r="G497">
        <v>18.533719936207198</v>
      </c>
      <c r="H497">
        <f>(Table2[[#This Row],[1Y Return vs Nifty]]-AVERAGE(Table2[1Y Return vs Nifty]))/_xlfn.STDEV.P(Table2[1Y Return vs Nifty])</f>
        <v>-0.33258661397677064</v>
      </c>
      <c r="I497">
        <v>-4.6615980037575202</v>
      </c>
      <c r="J497">
        <f>(Table2[[#This Row],[1M Return vs Nifty]]-AVERAGE(Table2[1M Return vs Nifty]))/_xlfn.STDEV.P(Table2[1M Return vs Nifty])</f>
        <v>-0.7641951430703573</v>
      </c>
      <c r="K497">
        <v>-0.62862351805043204</v>
      </c>
      <c r="L497">
        <f>(Table2[[#This Row],[6M Return vs Nifty]]-AVERAGE(Table2[6M Return vs Nifty]))/_xlfn.STDEV.P(Table2[6M Return vs Nifty])</f>
        <v>-0.32827522385399194</v>
      </c>
      <c r="M497">
        <v>-2.7095484059302199</v>
      </c>
      <c r="N497">
        <f>(Table2[[#This Row],[1W Return vs Nifty]]-AVERAGE(Table2[1W Return vs Nifty]))/_xlfn.STDEV.P(Table2[1W Return vs Nifty])</f>
        <v>-0.89091779185205466</v>
      </c>
      <c r="O497">
        <v>1015.26</v>
      </c>
      <c r="P497">
        <v>968.48751764880797</v>
      </c>
      <c r="Q497">
        <v>887.37128620453302</v>
      </c>
      <c r="R497">
        <v>52.743902240626902</v>
      </c>
      <c r="S497" s="2">
        <f>(Table2[[#This Row],[Close Price]]-Table2[[#This Row],[20D EMA]])/Table2[[#This Row],[20D EMA]]</f>
        <v>1.4912436223233556E-2</v>
      </c>
      <c r="T497" s="2">
        <f>(Table2[[#This Row],[Close Price]]-Table2[[#This Row],[50D EMA]])/Table2[[#This Row],[50D EMA]]</f>
        <v>6.3926980186070681E-2</v>
      </c>
      <c r="U497" s="2">
        <f>(Table2[[#This Row],[Close Price]]-Table2[[#This Row],[200D EMA]])/Table2[[#This Row],[200D EMA]]</f>
        <v>0.16118249037246843</v>
      </c>
      <c r="V497">
        <v>0.65199631266437097</v>
      </c>
      <c r="W497">
        <v>1027.5</v>
      </c>
      <c r="X497">
        <v>1057.25</v>
      </c>
      <c r="Y497">
        <v>1009</v>
      </c>
      <c r="Z497">
        <v>1032.8499999999999</v>
      </c>
      <c r="AA497">
        <v>1007.1</v>
      </c>
      <c r="AB497">
        <v>1090</v>
      </c>
      <c r="AC497" s="2">
        <f>(Table2[[#This Row],[Close Price]]/Table2[[#This Row],[Day Low]])-1</f>
        <v>2.8223844282240229E-3</v>
      </c>
      <c r="AD497" s="2">
        <f>(Table2[[#This Row],[Day High]]/Table2[[#This Row],[Close Price]])-1</f>
        <v>2.6057841614906652E-2</v>
      </c>
      <c r="AE497" s="2">
        <f>(Table2[[#This Row],[Close Price]]/Table2[[#This Row],[Current Week Low]])-1</f>
        <v>2.1209117938553179E-2</v>
      </c>
      <c r="AF497" s="2">
        <f>(Table2[[#This Row],[Current Week High]]/Table2[[#This Row],[Close Price]])-1</f>
        <v>2.3777173913042127E-3</v>
      </c>
      <c r="AG497" s="2">
        <f>(Table2[[#This Row],[Close Price]]/Table2[[#This Row],[Current Month Low]])-1</f>
        <v>2.3135736272465568E-2</v>
      </c>
      <c r="AH497" s="2">
        <f>(Table2[[#This Row],[Current Month High]]/Table2[[#This Row],[Close Price]])-1</f>
        <v>5.7841614906832151E-2</v>
      </c>
      <c r="AI497">
        <v>5.7841614906832097</v>
      </c>
      <c r="AJ497">
        <v>48.6868686868686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10474</v>
      </c>
      <c r="AN497">
        <v>-0.14000000000000001</v>
      </c>
      <c r="AO497" t="s">
        <v>10475</v>
      </c>
      <c r="AP497">
        <v>-1.9201031097353001E-2</v>
      </c>
      <c r="AQ497">
        <f>(Table2[[#This Row],[Sharpe Ratio]]-AVERAGE(Table2[Sharpe Ratio]))/_xlfn.STDEV.P(Table2[Sharpe Ratio])</f>
        <v>-0.83067829616033162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-3.1466530689135062</v>
      </c>
      <c r="AS497">
        <f>_xlfn.RANK.AVG(Table2[[#This Row],[1Y Return vs Nifty Z-Score]],Table2[1Y Return vs Nifty Z-Score])</f>
        <v>401</v>
      </c>
      <c r="AT497">
        <f>_xlfn.RANK.AVG(Table2[[#This Row],[6M Return vs Nifty Z-Score]],Table2[6M Return vs Nifty Z-Score])</f>
        <v>435</v>
      </c>
      <c r="AU497">
        <f>_xlfn.RANK.AVG(Table2[[#This Row],[Sharpe Ratio Z-Score]],Table2[Sharpe Ratio Z-Score])</f>
        <v>578</v>
      </c>
      <c r="AV497">
        <f>(Table2[[#This Row],[Rank 1Y]]+Table2[[#This Row],[Rank 6M]]+Table2[[#This Row],[Rank Sharpe]])/3</f>
        <v>471.33333333333331</v>
      </c>
    </row>
    <row r="498" spans="1:48" x14ac:dyDescent="0.3">
      <c r="A498" t="s">
        <v>250</v>
      </c>
      <c r="B498" t="s">
        <v>251</v>
      </c>
      <c r="C498" t="s">
        <v>10433</v>
      </c>
      <c r="D498" t="s">
        <v>252</v>
      </c>
      <c r="E498">
        <v>109652.23062528</v>
      </c>
      <c r="F498">
        <v>1150.8</v>
      </c>
      <c r="G498">
        <v>13.423959687240201</v>
      </c>
      <c r="H498">
        <f>(Table2[[#This Row],[1Y Return vs Nifty]]-AVERAGE(Table2[1Y Return vs Nifty]))/_xlfn.STDEV.P(Table2[1Y Return vs Nifty])</f>
        <v>-0.39105727254001299</v>
      </c>
      <c r="I498">
        <v>-4.8328121441134098</v>
      </c>
      <c r="J498">
        <f>(Table2[[#This Row],[1M Return vs Nifty]]-AVERAGE(Table2[1M Return vs Nifty]))/_xlfn.STDEV.P(Table2[1M Return vs Nifty])</f>
        <v>-0.77866214069724504</v>
      </c>
      <c r="K498">
        <v>-8.9497797745618399</v>
      </c>
      <c r="L498">
        <f>(Table2[[#This Row],[6M Return vs Nifty]]-AVERAGE(Table2[6M Return vs Nifty]))/_xlfn.STDEV.P(Table2[6M Return vs Nifty])</f>
        <v>-0.56241786942572691</v>
      </c>
      <c r="M498">
        <v>3.2813760259991902</v>
      </c>
      <c r="N498">
        <f>(Table2[[#This Row],[1W Return vs Nifty]]-AVERAGE(Table2[1W Return vs Nifty]))/_xlfn.STDEV.P(Table2[1W Return vs Nifty])</f>
        <v>0.20743475467399808</v>
      </c>
      <c r="O498">
        <v>1115.33</v>
      </c>
      <c r="P498">
        <v>1112.4784049931</v>
      </c>
      <c r="Q498">
        <v>1054.14670943646</v>
      </c>
      <c r="R498">
        <v>70.394531854670504</v>
      </c>
      <c r="S498" s="2">
        <f>(Table2[[#This Row],[Close Price]]-Table2[[#This Row],[20D EMA]])/Table2[[#This Row],[20D EMA]]</f>
        <v>3.1802246868639798E-2</v>
      </c>
      <c r="T498" s="2">
        <f>(Table2[[#This Row],[Close Price]]-Table2[[#This Row],[50D EMA]])/Table2[[#This Row],[50D EMA]]</f>
        <v>3.4447046194247412E-2</v>
      </c>
      <c r="U498" s="2">
        <f>(Table2[[#This Row],[Close Price]]-Table2[[#This Row],[200D EMA]])/Table2[[#This Row],[200D EMA]]</f>
        <v>9.1688651777142249E-2</v>
      </c>
      <c r="V498">
        <v>0.85274732757003202</v>
      </c>
      <c r="W498">
        <v>1146.9000000000001</v>
      </c>
      <c r="X498">
        <v>1168.5</v>
      </c>
      <c r="Y498">
        <v>1136</v>
      </c>
      <c r="Z498">
        <v>1164</v>
      </c>
      <c r="AA498">
        <v>1080</v>
      </c>
      <c r="AB498">
        <v>1164</v>
      </c>
      <c r="AC498" s="2">
        <f>(Table2[[#This Row],[Close Price]]/Table2[[#This Row],[Day Low]])-1</f>
        <v>3.400470834423075E-3</v>
      </c>
      <c r="AD498" s="2">
        <f>(Table2[[#This Row],[Day High]]/Table2[[#This Row],[Close Price]])-1</f>
        <v>1.5380604796663144E-2</v>
      </c>
      <c r="AE498" s="2">
        <f>(Table2[[#This Row],[Close Price]]/Table2[[#This Row],[Current Week Low]])-1</f>
        <v>1.3028169014084545E-2</v>
      </c>
      <c r="AF498" s="2">
        <f>(Table2[[#This Row],[Current Week High]]/Table2[[#This Row],[Close Price]])-1</f>
        <v>1.1470281543274341E-2</v>
      </c>
      <c r="AG498" s="2">
        <f>(Table2[[#This Row],[Close Price]]/Table2[[#This Row],[Current Month Low]])-1</f>
        <v>6.5555555555555589E-2</v>
      </c>
      <c r="AH498" s="2">
        <f>(Table2[[#This Row],[Current Month High]]/Table2[[#This Row],[Close Price]])-1</f>
        <v>1.1470281543274341E-2</v>
      </c>
      <c r="AI498">
        <v>10.2711157455683</v>
      </c>
      <c r="AJ498">
        <v>39.999999999999901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-0.09</v>
      </c>
      <c r="AM498" t="s">
        <v>10475</v>
      </c>
      <c r="AN498">
        <v>4.3099999999999996</v>
      </c>
      <c r="AO498" t="s">
        <v>10474</v>
      </c>
      <c r="AP498">
        <v>9.6271016647520007E-3</v>
      </c>
      <c r="AQ498">
        <f>(Table2[[#This Row],[Sharpe Ratio]]-AVERAGE(Table2[Sharpe Ratio]))/_xlfn.STDEV.P(Table2[Sharpe Ratio])</f>
        <v>-0.50566145186161082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-2.0303639798505975</v>
      </c>
      <c r="AS498">
        <f>_xlfn.RANK.AVG(Table2[[#This Row],[1Y Return vs Nifty Z-Score]],Table2[1Y Return vs Nifty Z-Score])</f>
        <v>428</v>
      </c>
      <c r="AT498">
        <f>_xlfn.RANK.AVG(Table2[[#This Row],[6M Return vs Nifty Z-Score]],Table2[6M Return vs Nifty Z-Score])</f>
        <v>513</v>
      </c>
      <c r="AU498">
        <f>_xlfn.RANK.AVG(Table2[[#This Row],[Sharpe Ratio Z-Score]],Table2[Sharpe Ratio Z-Score])</f>
        <v>473</v>
      </c>
      <c r="AV498">
        <f>(Table2[[#This Row],[Rank 1Y]]+Table2[[#This Row],[Rank 6M]]+Table2[[#This Row],[Rank Sharpe]])/3</f>
        <v>471.33333333333331</v>
      </c>
    </row>
    <row r="499" spans="1:48" x14ac:dyDescent="0.3">
      <c r="A499" t="s">
        <v>2061</v>
      </c>
      <c r="B499" t="s">
        <v>2062</v>
      </c>
      <c r="C499" t="s">
        <v>10445</v>
      </c>
      <c r="D499" t="s">
        <v>242</v>
      </c>
      <c r="E499">
        <v>2836.3830149999999</v>
      </c>
      <c r="F499">
        <v>916.1</v>
      </c>
      <c r="G499">
        <v>20.7569013044698</v>
      </c>
      <c r="H499">
        <f>(Table2[[#This Row],[1Y Return vs Nifty]]-AVERAGE(Table2[1Y Return vs Nifty]))/_xlfn.STDEV.P(Table2[1Y Return vs Nifty])</f>
        <v>-0.30714689227277803</v>
      </c>
      <c r="I499">
        <v>1.9712512318853499</v>
      </c>
      <c r="J499">
        <f>(Table2[[#This Row],[1M Return vs Nifty]]-AVERAGE(Table2[1M Return vs Nifty]))/_xlfn.STDEV.P(Table2[1M Return vs Nifty])</f>
        <v>-0.20374251951899322</v>
      </c>
      <c r="K499">
        <v>-13.620518034392401</v>
      </c>
      <c r="L499">
        <f>(Table2[[#This Row],[6M Return vs Nifty]]-AVERAGE(Table2[6M Return vs Nifty]))/_xlfn.STDEV.P(Table2[6M Return vs Nifty])</f>
        <v>-0.69384419759665605</v>
      </c>
      <c r="M499">
        <v>1.12005531703287</v>
      </c>
      <c r="N499">
        <f>(Table2[[#This Row],[1W Return vs Nifty]]-AVERAGE(Table2[1W Return vs Nifty]))/_xlfn.STDEV.P(Table2[1W Return vs Nifty])</f>
        <v>-0.18881329210500736</v>
      </c>
      <c r="O499">
        <v>892.07</v>
      </c>
      <c r="P499">
        <v>858.611417005004</v>
      </c>
      <c r="Q499">
        <v>804.12308432022803</v>
      </c>
      <c r="R499">
        <v>57.936891683775301</v>
      </c>
      <c r="S499" s="2">
        <f>(Table2[[#This Row],[Close Price]]-Table2[[#This Row],[20D EMA]])/Table2[[#This Row],[20D EMA]]</f>
        <v>2.6937347965966765E-2</v>
      </c>
      <c r="T499" s="2">
        <f>(Table2[[#This Row],[Close Price]]-Table2[[#This Row],[50D EMA]])/Table2[[#This Row],[50D EMA]]</f>
        <v>6.6955297654353207E-2</v>
      </c>
      <c r="U499" s="2">
        <f>(Table2[[#This Row],[Close Price]]-Table2[[#This Row],[200D EMA]])/Table2[[#This Row],[200D EMA]]</f>
        <v>0.13925345244183929</v>
      </c>
      <c r="V499">
        <v>1.5490863911152599</v>
      </c>
      <c r="W499">
        <v>914</v>
      </c>
      <c r="X499">
        <v>930.6</v>
      </c>
      <c r="Y499">
        <v>907</v>
      </c>
      <c r="Z499">
        <v>932</v>
      </c>
      <c r="AA499">
        <v>904.05</v>
      </c>
      <c r="AB499">
        <v>951</v>
      </c>
      <c r="AC499" s="2">
        <f>(Table2[[#This Row],[Close Price]]/Table2[[#This Row],[Day Low]])-1</f>
        <v>2.2975929978117371E-3</v>
      </c>
      <c r="AD499" s="2">
        <f>(Table2[[#This Row],[Day High]]/Table2[[#This Row],[Close Price]])-1</f>
        <v>1.5827966379216241E-2</v>
      </c>
      <c r="AE499" s="2">
        <f>(Table2[[#This Row],[Close Price]]/Table2[[#This Row],[Current Week Low]])-1</f>
        <v>1.0033076074972502E-2</v>
      </c>
      <c r="AF499" s="2">
        <f>(Table2[[#This Row],[Current Week High]]/Table2[[#This Row],[Close Price]])-1</f>
        <v>1.7356183822726745E-2</v>
      </c>
      <c r="AG499" s="2">
        <f>(Table2[[#This Row],[Close Price]]/Table2[[#This Row],[Current Month Low]])-1</f>
        <v>1.332890879929205E-2</v>
      </c>
      <c r="AH499" s="2">
        <f>(Table2[[#This Row],[Current Month High]]/Table2[[#This Row],[Close Price]])-1</f>
        <v>3.8096277698941083E-2</v>
      </c>
      <c r="AI499">
        <v>6.5385874904486396</v>
      </c>
      <c r="AJ499">
        <v>55.126576919820501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</v>
      </c>
      <c r="AM499" t="s">
        <v>10476</v>
      </c>
      <c r="AN499">
        <v>-0.05</v>
      </c>
      <c r="AO499" t="s">
        <v>10475</v>
      </c>
      <c r="AP499">
        <v>1.1470968154785001E-2</v>
      </c>
      <c r="AQ499">
        <f>(Table2[[#This Row],[Sharpe Ratio]]-AVERAGE(Table2[Sharpe Ratio]))/_xlfn.STDEV.P(Table2[Sharpe Ratio])</f>
        <v>-0.48487315895189947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-1.8784200604453343</v>
      </c>
      <c r="AS499">
        <f>_xlfn.RANK.AVG(Table2[[#This Row],[1Y Return vs Nifty Z-Score]],Table2[1Y Return vs Nifty Z-Score])</f>
        <v>393</v>
      </c>
      <c r="AT499">
        <f>_xlfn.RANK.AVG(Table2[[#This Row],[6M Return vs Nifty Z-Score]],Table2[6M Return vs Nifty Z-Score])</f>
        <v>559</v>
      </c>
      <c r="AU499">
        <f>_xlfn.RANK.AVG(Table2[[#This Row],[Sharpe Ratio Z-Score]],Table2[Sharpe Ratio Z-Score])</f>
        <v>466</v>
      </c>
      <c r="AV499">
        <f>(Table2[[#This Row],[Rank 1Y]]+Table2[[#This Row],[Rank 6M]]+Table2[[#This Row],[Rank Sharpe]])/3</f>
        <v>472.66666666666669</v>
      </c>
    </row>
    <row r="500" spans="1:48" x14ac:dyDescent="0.3">
      <c r="A500" t="s">
        <v>412</v>
      </c>
      <c r="B500" t="s">
        <v>413</v>
      </c>
      <c r="C500" t="s">
        <v>10433</v>
      </c>
      <c r="D500" t="s">
        <v>414</v>
      </c>
      <c r="E500">
        <v>59057.869315359902</v>
      </c>
      <c r="F500">
        <v>1631.8</v>
      </c>
      <c r="G500">
        <v>8.2641185465985103</v>
      </c>
      <c r="H500">
        <f>(Table2[[#This Row],[1Y Return vs Nifty]]-AVERAGE(Table2[1Y Return vs Nifty]))/_xlfn.STDEV.P(Table2[1Y Return vs Nifty])</f>
        <v>-0.45010100353228866</v>
      </c>
      <c r="I500">
        <v>6.5273616523093301</v>
      </c>
      <c r="J500">
        <f>(Table2[[#This Row],[1M Return vs Nifty]]-AVERAGE(Table2[1M Return vs Nifty]))/_xlfn.STDEV.P(Table2[1M Return vs Nifty])</f>
        <v>0.18123291827547663</v>
      </c>
      <c r="K500">
        <v>-11.063959741622501</v>
      </c>
      <c r="L500">
        <f>(Table2[[#This Row],[6M Return vs Nifty]]-AVERAGE(Table2[6M Return vs Nifty]))/_xlfn.STDEV.P(Table2[6M Return vs Nifty])</f>
        <v>-0.62190716099082488</v>
      </c>
      <c r="M500">
        <v>0.25776981198070797</v>
      </c>
      <c r="N500">
        <f>(Table2[[#This Row],[1W Return vs Nifty]]-AVERAGE(Table2[1W Return vs Nifty]))/_xlfn.STDEV.P(Table2[1W Return vs Nifty])</f>
        <v>-0.3469013286121761</v>
      </c>
      <c r="O500">
        <v>1555.61</v>
      </c>
      <c r="P500">
        <v>1496.6162598461799</v>
      </c>
      <c r="Q500">
        <v>1432.34631773469</v>
      </c>
      <c r="R500">
        <v>62.2702723829427</v>
      </c>
      <c r="S500" s="2">
        <f>(Table2[[#This Row],[Close Price]]-Table2[[#This Row],[20D EMA]])/Table2[[#This Row],[20D EMA]]</f>
        <v>4.8977571499283279E-2</v>
      </c>
      <c r="T500" s="2">
        <f>(Table2[[#This Row],[Close Price]]-Table2[[#This Row],[50D EMA]])/Table2[[#This Row],[50D EMA]]</f>
        <v>9.0326253817203647E-2</v>
      </c>
      <c r="U500" s="2">
        <f>(Table2[[#This Row],[Close Price]]-Table2[[#This Row],[200D EMA]])/Table2[[#This Row],[200D EMA]]</f>
        <v>0.13924962126530507</v>
      </c>
      <c r="V500">
        <v>1.82107675916376</v>
      </c>
      <c r="W500">
        <v>1630.05</v>
      </c>
      <c r="X500">
        <v>1678</v>
      </c>
      <c r="Y500">
        <v>1622</v>
      </c>
      <c r="Z500">
        <v>1655</v>
      </c>
      <c r="AA500">
        <v>1616</v>
      </c>
      <c r="AB500">
        <v>1764.4</v>
      </c>
      <c r="AC500" s="2">
        <f>(Table2[[#This Row],[Close Price]]/Table2[[#This Row],[Day Low]])-1</f>
        <v>1.0735866997944044E-3</v>
      </c>
      <c r="AD500" s="2">
        <f>(Table2[[#This Row],[Day High]]/Table2[[#This Row],[Close Price]])-1</f>
        <v>2.8312293173182956E-2</v>
      </c>
      <c r="AE500" s="2">
        <f>(Table2[[#This Row],[Close Price]]/Table2[[#This Row],[Current Week Low]])-1</f>
        <v>6.0419235511712799E-3</v>
      </c>
      <c r="AF500" s="2">
        <f>(Table2[[#This Row],[Current Week High]]/Table2[[#This Row],[Close Price]])-1</f>
        <v>1.4217428606446925E-2</v>
      </c>
      <c r="AG500" s="2">
        <f>(Table2[[#This Row],[Close Price]]/Table2[[#This Row],[Current Month Low]])-1</f>
        <v>9.7772277227723414E-3</v>
      </c>
      <c r="AH500" s="2">
        <f>(Table2[[#This Row],[Current Month High]]/Table2[[#This Row],[Close Price]])-1</f>
        <v>8.1259958328226523E-2</v>
      </c>
      <c r="AI500">
        <v>8.1259958328226496</v>
      </c>
      <c r="AJ500">
        <v>40.056647498068799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0.05</v>
      </c>
      <c r="AM500" t="s">
        <v>10474</v>
      </c>
      <c r="AN500">
        <v>11.11</v>
      </c>
      <c r="AO500" t="s">
        <v>10474</v>
      </c>
      <c r="AP500">
        <v>2.4335810059694998E-2</v>
      </c>
      <c r="AQ500">
        <f>(Table2[[#This Row],[Sharpe Ratio]]-AVERAGE(Table2[Sharpe Ratio]))/_xlfn.STDEV.P(Table2[Sharpe Ratio])</f>
        <v>-0.33983114902220479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-1.5775077238820177</v>
      </c>
      <c r="AS500">
        <f>_xlfn.RANK.AVG(Table2[[#This Row],[1Y Return vs Nifty Z-Score]],Table2[1Y Return vs Nifty Z-Score])</f>
        <v>460</v>
      </c>
      <c r="AT500">
        <f>_xlfn.RANK.AVG(Table2[[#This Row],[6M Return vs Nifty Z-Score]],Table2[6M Return vs Nifty Z-Score])</f>
        <v>531</v>
      </c>
      <c r="AU500">
        <f>_xlfn.RANK.AVG(Table2[[#This Row],[Sharpe Ratio Z-Score]],Table2[Sharpe Ratio Z-Score])</f>
        <v>428</v>
      </c>
      <c r="AV500">
        <f>(Table2[[#This Row],[Rank 1Y]]+Table2[[#This Row],[Rank 6M]]+Table2[[#This Row],[Rank Sharpe]])/3</f>
        <v>473</v>
      </c>
    </row>
    <row r="501" spans="1:48" x14ac:dyDescent="0.3">
      <c r="A501" t="s">
        <v>1556</v>
      </c>
      <c r="B501" t="s">
        <v>1557</v>
      </c>
      <c r="C501" t="s">
        <v>10431</v>
      </c>
      <c r="D501" t="s">
        <v>539</v>
      </c>
      <c r="E501">
        <v>6020.3796620000003</v>
      </c>
      <c r="F501">
        <v>306.5</v>
      </c>
      <c r="G501">
        <v>-3.78579379897291</v>
      </c>
      <c r="H501">
        <f>(Table2[[#This Row],[1Y Return vs Nifty]]-AVERAGE(Table2[1Y Return vs Nifty]))/_xlfn.STDEV.P(Table2[1Y Return vs Nifty])</f>
        <v>-0.58798737708911886</v>
      </c>
      <c r="I501">
        <v>-5.82223721341858</v>
      </c>
      <c r="J501">
        <f>(Table2[[#This Row],[1M Return vs Nifty]]-AVERAGE(Table2[1M Return vs Nifty]))/_xlfn.STDEV.P(Table2[1M Return vs Nifty])</f>
        <v>-0.86226510771777121</v>
      </c>
      <c r="K501">
        <v>-28.3464959694684</v>
      </c>
      <c r="L501">
        <f>(Table2[[#This Row],[6M Return vs Nifty]]-AVERAGE(Table2[6M Return vs Nifty]))/_xlfn.STDEV.P(Table2[6M Return vs Nifty])</f>
        <v>-1.1082072171171227</v>
      </c>
      <c r="M501">
        <v>0.43127570189945702</v>
      </c>
      <c r="N501">
        <f>(Table2[[#This Row],[1W Return vs Nifty]]-AVERAGE(Table2[1W Return vs Nifty]))/_xlfn.STDEV.P(Table2[1W Return vs Nifty])</f>
        <v>-0.31509144047306753</v>
      </c>
      <c r="O501">
        <v>303.63</v>
      </c>
      <c r="P501">
        <v>312.896576731891</v>
      </c>
      <c r="Q501">
        <v>319.99477761266297</v>
      </c>
      <c r="R501">
        <v>56.413184804129699</v>
      </c>
      <c r="S501" s="2">
        <f>(Table2[[#This Row],[Close Price]]-Table2[[#This Row],[20D EMA]])/Table2[[#This Row],[20D EMA]]</f>
        <v>9.4522939103514302E-3</v>
      </c>
      <c r="T501" s="2">
        <f>(Table2[[#This Row],[Close Price]]-Table2[[#This Row],[50D EMA]])/Table2[[#This Row],[50D EMA]]</f>
        <v>-2.0443102314193683E-2</v>
      </c>
      <c r="U501" s="2">
        <f>(Table2[[#This Row],[Close Price]]-Table2[[#This Row],[200D EMA]])/Table2[[#This Row],[200D EMA]]</f>
        <v>-4.2171868282793346E-2</v>
      </c>
      <c r="V501">
        <v>1.4496789762750999</v>
      </c>
      <c r="W501">
        <v>302.75</v>
      </c>
      <c r="X501">
        <v>309</v>
      </c>
      <c r="Y501">
        <v>299.7</v>
      </c>
      <c r="Z501">
        <v>307.5</v>
      </c>
      <c r="AA501">
        <v>285.10000000000002</v>
      </c>
      <c r="AB501">
        <v>307.5</v>
      </c>
      <c r="AC501" s="2">
        <f>(Table2[[#This Row],[Close Price]]/Table2[[#This Row],[Day Low]])-1</f>
        <v>1.2386457473162693E-2</v>
      </c>
      <c r="AD501" s="2">
        <f>(Table2[[#This Row],[Day High]]/Table2[[#This Row],[Close Price]])-1</f>
        <v>8.1566068515497303E-3</v>
      </c>
      <c r="AE501" s="2">
        <f>(Table2[[#This Row],[Close Price]]/Table2[[#This Row],[Current Week Low]])-1</f>
        <v>2.2689356022689289E-2</v>
      </c>
      <c r="AF501" s="2">
        <f>(Table2[[#This Row],[Current Week High]]/Table2[[#This Row],[Close Price]])-1</f>
        <v>3.2626427406199365E-3</v>
      </c>
      <c r="AG501" s="2">
        <f>(Table2[[#This Row],[Close Price]]/Table2[[#This Row],[Current Month Low]])-1</f>
        <v>7.5061381971238017E-2</v>
      </c>
      <c r="AH501" s="2">
        <f>(Table2[[#This Row],[Current Month High]]/Table2[[#This Row],[Close Price]])-1</f>
        <v>3.2626427406199365E-3</v>
      </c>
      <c r="AI501">
        <v>32.228384991843399</v>
      </c>
      <c r="AJ501">
        <v>30.982905982905901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-0.18</v>
      </c>
      <c r="AM501" t="s">
        <v>10475</v>
      </c>
      <c r="AN501">
        <v>1.43</v>
      </c>
      <c r="AO501" t="s">
        <v>10474</v>
      </c>
      <c r="AP501">
        <v>0.100502127810789</v>
      </c>
      <c r="AQ501">
        <f>(Table2[[#This Row],[Sharpe Ratio]]-AVERAGE(Table2[Sharpe Ratio]))/_xlfn.STDEV.P(Table2[Sharpe Ratio])</f>
        <v>0.51889031037996147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535</v>
      </c>
      <c r="AT501">
        <f>_xlfn.RANK.AVG(Table2[[#This Row],[6M Return vs Nifty Z-Score]],Table2[6M Return vs Nifty Z-Score])</f>
        <v>674</v>
      </c>
      <c r="AU501">
        <f>_xlfn.RANK.AVG(Table2[[#This Row],[Sharpe Ratio Z-Score]],Table2[Sharpe Ratio Z-Score])</f>
        <v>210</v>
      </c>
      <c r="AV501">
        <f>(Table2[[#This Row],[Rank 1Y]]+Table2[[#This Row],[Rank 6M]]+Table2[[#This Row],[Rank Sharpe]])/3</f>
        <v>473</v>
      </c>
    </row>
    <row r="502" spans="1:48" x14ac:dyDescent="0.3">
      <c r="A502" t="s">
        <v>1642</v>
      </c>
      <c r="B502" t="s">
        <v>1643</v>
      </c>
      <c r="C502" t="s">
        <v>10435</v>
      </c>
      <c r="D502" t="s">
        <v>189</v>
      </c>
      <c r="E502">
        <v>5023.8688613049999</v>
      </c>
      <c r="F502">
        <v>125.93</v>
      </c>
      <c r="G502">
        <v>-11.674299596690901</v>
      </c>
      <c r="H502">
        <f>(Table2[[#This Row],[1Y Return vs Nifty]]-AVERAGE(Table2[1Y Return vs Nifty]))/_xlfn.STDEV.P(Table2[1Y Return vs Nifty])</f>
        <v>-0.67825504261526026</v>
      </c>
      <c r="I502">
        <v>-1.8619709030881999</v>
      </c>
      <c r="J502">
        <f>(Table2[[#This Row],[1M Return vs Nifty]]-AVERAGE(Table2[1M Return vs Nifty]))/_xlfn.STDEV.P(Table2[1M Return vs Nifty])</f>
        <v>-0.52763641878879408</v>
      </c>
      <c r="K502">
        <v>2.5389113815350801</v>
      </c>
      <c r="L502">
        <f>(Table2[[#This Row],[6M Return vs Nifty]]-AVERAGE(Table2[6M Return vs Nifty]))/_xlfn.STDEV.P(Table2[6M Return vs Nifty])</f>
        <v>-0.23914638424718881</v>
      </c>
      <c r="M502">
        <v>2.86891029093099</v>
      </c>
      <c r="N502">
        <f>(Table2[[#This Row],[1W Return vs Nifty]]-AVERAGE(Table2[1W Return vs Nifty]))/_xlfn.STDEV.P(Table2[1W Return vs Nifty])</f>
        <v>0.13181490741763799</v>
      </c>
      <c r="O502">
        <v>126.33</v>
      </c>
      <c r="P502">
        <v>127.103716427774</v>
      </c>
      <c r="Q502">
        <v>121.656027092581</v>
      </c>
      <c r="R502">
        <v>48.624002411520202</v>
      </c>
      <c r="S502" s="2">
        <f>(Table2[[#This Row],[Close Price]]-Table2[[#This Row],[20D EMA]])/Table2[[#This Row],[20D EMA]]</f>
        <v>-3.1663104567402158E-3</v>
      </c>
      <c r="T502" s="2">
        <f>(Table2[[#This Row],[Close Price]]-Table2[[#This Row],[50D EMA]])/Table2[[#This Row],[50D EMA]]</f>
        <v>-9.2343202918142402E-3</v>
      </c>
      <c r="U502" s="2">
        <f>(Table2[[#This Row],[Close Price]]-Table2[[#This Row],[200D EMA]])/Table2[[#This Row],[200D EMA]]</f>
        <v>3.5131616653620357E-2</v>
      </c>
      <c r="V502">
        <v>0.598235577473473</v>
      </c>
      <c r="W502">
        <v>124.9</v>
      </c>
      <c r="X502">
        <v>128.5</v>
      </c>
      <c r="Y502">
        <v>125.23</v>
      </c>
      <c r="Z502">
        <v>128.9</v>
      </c>
      <c r="AA502">
        <v>122.01</v>
      </c>
      <c r="AB502">
        <v>128.9</v>
      </c>
      <c r="AC502" s="2">
        <f>(Table2[[#This Row],[Close Price]]/Table2[[#This Row],[Day Low]])-1</f>
        <v>8.2465972778222874E-3</v>
      </c>
      <c r="AD502" s="2">
        <f>(Table2[[#This Row],[Day High]]/Table2[[#This Row],[Close Price]])-1</f>
        <v>2.0408163265306145E-2</v>
      </c>
      <c r="AE502" s="2">
        <f>(Table2[[#This Row],[Close Price]]/Table2[[#This Row],[Current Week Low]])-1</f>
        <v>5.5897149245389688E-3</v>
      </c>
      <c r="AF502" s="2">
        <f>(Table2[[#This Row],[Current Week High]]/Table2[[#This Row],[Close Price]])-1</f>
        <v>2.3584531088699956E-2</v>
      </c>
      <c r="AG502" s="2">
        <f>(Table2[[#This Row],[Close Price]]/Table2[[#This Row],[Current Month Low]])-1</f>
        <v>3.2128514056224855E-2</v>
      </c>
      <c r="AH502" s="2">
        <f>(Table2[[#This Row],[Current Month High]]/Table2[[#This Row],[Close Price]])-1</f>
        <v>2.3584531088699956E-2</v>
      </c>
      <c r="AI502">
        <v>14.349241642182101</v>
      </c>
      <c r="AJ502">
        <v>23.038593063019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-0.18</v>
      </c>
      <c r="AM502" t="s">
        <v>10475</v>
      </c>
      <c r="AN502">
        <v>-1.46</v>
      </c>
      <c r="AO502" t="s">
        <v>10475</v>
      </c>
      <c r="AP502">
        <v>1.5271137510806001E-2</v>
      </c>
      <c r="AQ502">
        <f>(Table2[[#This Row],[Sharpe Ratio]]-AVERAGE(Table2[Sharpe Ratio]))/_xlfn.STDEV.P(Table2[Sharpe Ratio])</f>
        <v>-0.44202893237340157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580</v>
      </c>
      <c r="AT502">
        <f>_xlfn.RANK.AVG(Table2[[#This Row],[6M Return vs Nifty Z-Score]],Table2[6M Return vs Nifty Z-Score])</f>
        <v>389</v>
      </c>
      <c r="AU502">
        <f>_xlfn.RANK.AVG(Table2[[#This Row],[Sharpe Ratio Z-Score]],Table2[Sharpe Ratio Z-Score])</f>
        <v>452</v>
      </c>
      <c r="AV502">
        <f>(Table2[[#This Row],[Rank 1Y]]+Table2[[#This Row],[Rank 6M]]+Table2[[#This Row],[Rank Sharpe]])/3</f>
        <v>473.66666666666669</v>
      </c>
    </row>
    <row r="503" spans="1:48" x14ac:dyDescent="0.3">
      <c r="A503" t="s">
        <v>1145</v>
      </c>
      <c r="B503" t="s">
        <v>1146</v>
      </c>
      <c r="C503" t="s">
        <v>10437</v>
      </c>
      <c r="D503" t="s">
        <v>287</v>
      </c>
      <c r="E503">
        <v>10462.202905349999</v>
      </c>
      <c r="F503">
        <v>2042.25</v>
      </c>
      <c r="G503">
        <v>15.0062052763399</v>
      </c>
      <c r="H503">
        <f>(Table2[[#This Row],[1Y Return vs Nifty]]-AVERAGE(Table2[1Y Return vs Nifty]))/_xlfn.STDEV.P(Table2[1Y Return vs Nifty])</f>
        <v>-0.37295173781905466</v>
      </c>
      <c r="I503">
        <v>-3.1794778603901599</v>
      </c>
      <c r="J503">
        <f>(Table2[[#This Row],[1M Return vs Nifty]]-AVERAGE(Table2[1M Return vs Nifty]))/_xlfn.STDEV.P(Table2[1M Return vs Nifty])</f>
        <v>-0.6389611609221032</v>
      </c>
      <c r="K503">
        <v>9.9278196316152894</v>
      </c>
      <c r="L503">
        <f>(Table2[[#This Row],[6M Return vs Nifty]]-AVERAGE(Table2[6M Return vs Nifty]))/_xlfn.STDEV.P(Table2[6M Return vs Nifty])</f>
        <v>-3.1235551638222156E-2</v>
      </c>
      <c r="M503">
        <v>1.3039114625271999</v>
      </c>
      <c r="N503">
        <f>(Table2[[#This Row],[1W Return vs Nifty]]-AVERAGE(Table2[1W Return vs Nifty]))/_xlfn.STDEV.P(Table2[1W Return vs Nifty])</f>
        <v>-0.15510582877565834</v>
      </c>
      <c r="O503">
        <v>1990.18</v>
      </c>
      <c r="P503">
        <v>1923.7808765351899</v>
      </c>
      <c r="Q503">
        <v>1729.3081189954</v>
      </c>
      <c r="R503">
        <v>60.03237622676</v>
      </c>
      <c r="S503" s="2">
        <f>(Table2[[#This Row],[Close Price]]-Table2[[#This Row],[20D EMA]])/Table2[[#This Row],[20D EMA]]</f>
        <v>2.6163462601372707E-2</v>
      </c>
      <c r="T503" s="2">
        <f>(Table2[[#This Row],[Close Price]]-Table2[[#This Row],[50D EMA]])/Table2[[#This Row],[50D EMA]]</f>
        <v>6.1581401972441864E-2</v>
      </c>
      <c r="U503" s="2">
        <f>(Table2[[#This Row],[Close Price]]-Table2[[#This Row],[200D EMA]])/Table2[[#This Row],[200D EMA]]</f>
        <v>0.1809636337024752</v>
      </c>
      <c r="V503">
        <v>0.56455786368726701</v>
      </c>
      <c r="W503">
        <v>2038.1</v>
      </c>
      <c r="X503">
        <v>2088</v>
      </c>
      <c r="Y503">
        <v>1990</v>
      </c>
      <c r="Z503">
        <v>2056.9499999999998</v>
      </c>
      <c r="AA503">
        <v>1979.25</v>
      </c>
      <c r="AB503">
        <v>2109.1999999999998</v>
      </c>
      <c r="AC503" s="2">
        <f>(Table2[[#This Row],[Close Price]]/Table2[[#This Row],[Day Low]])-1</f>
        <v>2.0362101957707157E-3</v>
      </c>
      <c r="AD503" s="2">
        <f>(Table2[[#This Row],[Day High]]/Table2[[#This Row],[Close Price]])-1</f>
        <v>2.2401762761659949E-2</v>
      </c>
      <c r="AE503" s="2">
        <f>(Table2[[#This Row],[Close Price]]/Table2[[#This Row],[Current Week Low]])-1</f>
        <v>2.6256281407035287E-2</v>
      </c>
      <c r="AF503" s="2">
        <f>(Table2[[#This Row],[Current Week High]]/Table2[[#This Row],[Close Price]])-1</f>
        <v>7.197943444730015E-3</v>
      </c>
      <c r="AG503" s="2">
        <f>(Table2[[#This Row],[Close Price]]/Table2[[#This Row],[Current Month Low]])-1</f>
        <v>3.1830238726790361E-2</v>
      </c>
      <c r="AH503" s="2">
        <f>(Table2[[#This Row],[Current Month High]]/Table2[[#This Row],[Close Price]])-1</f>
        <v>3.2782470314603795E-2</v>
      </c>
      <c r="AI503">
        <v>3.2782470314603702</v>
      </c>
      <c r="AJ503">
        <v>57.581018518518498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7.0000000000000007E-2</v>
      </c>
      <c r="AM503" t="s">
        <v>10474</v>
      </c>
      <c r="AN503">
        <v>4.93</v>
      </c>
      <c r="AO503" t="s">
        <v>10474</v>
      </c>
      <c r="AP503">
        <v>-7.4391819130082998E-2</v>
      </c>
      <c r="AQ503">
        <f>(Table2[[#This Row],[Sharpe Ratio]]-AVERAGE(Table2[Sharpe Ratio]))/_xlfn.STDEV.P(Table2[Sharpe Ratio])</f>
        <v>-1.4529154666626534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-2.6511697458176919</v>
      </c>
      <c r="AS503">
        <f>_xlfn.RANK.AVG(Table2[[#This Row],[1Y Return vs Nifty Z-Score]],Table2[1Y Return vs Nifty Z-Score])</f>
        <v>422</v>
      </c>
      <c r="AT503">
        <f>_xlfn.RANK.AVG(Table2[[#This Row],[6M Return vs Nifty Z-Score]],Table2[6M Return vs Nifty Z-Score])</f>
        <v>319</v>
      </c>
      <c r="AU503">
        <f>_xlfn.RANK.AVG(Table2[[#This Row],[Sharpe Ratio Z-Score]],Table2[Sharpe Ratio Z-Score])</f>
        <v>680</v>
      </c>
      <c r="AV503">
        <f>(Table2[[#This Row],[Rank 1Y]]+Table2[[#This Row],[Rank 6M]]+Table2[[#This Row],[Rank Sharpe]])/3</f>
        <v>473.66666666666669</v>
      </c>
    </row>
    <row r="504" spans="1:48" x14ac:dyDescent="0.3">
      <c r="A504" t="s">
        <v>826</v>
      </c>
      <c r="B504" t="s">
        <v>827</v>
      </c>
      <c r="C504" t="s">
        <v>10431</v>
      </c>
      <c r="D504" t="s">
        <v>403</v>
      </c>
      <c r="E504">
        <v>19071.814477119999</v>
      </c>
      <c r="F504">
        <v>119.2</v>
      </c>
      <c r="G504">
        <v>-17.5284183369643</v>
      </c>
      <c r="H504">
        <f>(Table2[[#This Row],[1Y Return vs Nifty]]-AVERAGE(Table2[1Y Return vs Nifty]))/_xlfn.STDEV.P(Table2[1Y Return vs Nifty])</f>
        <v>-0.74524334761849464</v>
      </c>
      <c r="I504">
        <v>0.33459940044910402</v>
      </c>
      <c r="J504">
        <f>(Table2[[#This Row],[1M Return vs Nifty]]-AVERAGE(Table2[1M Return vs Nifty]))/_xlfn.STDEV.P(Table2[1M Return vs Nifty])</f>
        <v>-0.34203389026800518</v>
      </c>
      <c r="K504">
        <v>-16.581070178637798</v>
      </c>
      <c r="L504">
        <f>(Table2[[#This Row],[6M Return vs Nifty]]-AVERAGE(Table2[6M Return vs Nifty]))/_xlfn.STDEV.P(Table2[6M Return vs Nifty])</f>
        <v>-0.77714890790831015</v>
      </c>
      <c r="M504">
        <v>-1.7605205568339199</v>
      </c>
      <c r="N504">
        <f>(Table2[[#This Row],[1W Return vs Nifty]]-AVERAGE(Table2[1W Return vs Nifty]))/_xlfn.STDEV.P(Table2[1W Return vs Nifty])</f>
        <v>-0.71692675480547929</v>
      </c>
      <c r="O504">
        <v>119.55</v>
      </c>
      <c r="P504">
        <v>118.164706284537</v>
      </c>
      <c r="Q504">
        <v>115.622265482369</v>
      </c>
      <c r="R504">
        <v>45.487600684844203</v>
      </c>
      <c r="S504" s="2">
        <f>(Table2[[#This Row],[Close Price]]-Table2[[#This Row],[20D EMA]])/Table2[[#This Row],[20D EMA]]</f>
        <v>-2.9276453366791663E-3</v>
      </c>
      <c r="T504" s="2">
        <f>(Table2[[#This Row],[Close Price]]-Table2[[#This Row],[50D EMA]])/Table2[[#This Row],[50D EMA]]</f>
        <v>8.7614461882555925E-3</v>
      </c>
      <c r="U504" s="2">
        <f>(Table2[[#This Row],[Close Price]]-Table2[[#This Row],[200D EMA]])/Table2[[#This Row],[200D EMA]]</f>
        <v>3.0943300606547638E-2</v>
      </c>
      <c r="V504">
        <v>0.99854235813214798</v>
      </c>
      <c r="W504">
        <v>118.88</v>
      </c>
      <c r="X504">
        <v>120</v>
      </c>
      <c r="Y504">
        <v>118.75</v>
      </c>
      <c r="Z504">
        <v>121.72</v>
      </c>
      <c r="AA504">
        <v>115.75</v>
      </c>
      <c r="AB504">
        <v>122.9</v>
      </c>
      <c r="AC504" s="2">
        <f>(Table2[[#This Row],[Close Price]]/Table2[[#This Row],[Day Low]])-1</f>
        <v>2.6917900403768957E-3</v>
      </c>
      <c r="AD504" s="2">
        <f>(Table2[[#This Row],[Day High]]/Table2[[#This Row],[Close Price]])-1</f>
        <v>6.7114093959730337E-3</v>
      </c>
      <c r="AE504" s="2">
        <f>(Table2[[#This Row],[Close Price]]/Table2[[#This Row],[Current Week Low]])-1</f>
        <v>3.7894736842105647E-3</v>
      </c>
      <c r="AF504" s="2">
        <f>(Table2[[#This Row],[Current Week High]]/Table2[[#This Row],[Close Price]])-1</f>
        <v>2.1140939597315445E-2</v>
      </c>
      <c r="AG504" s="2">
        <f>(Table2[[#This Row],[Close Price]]/Table2[[#This Row],[Current Month Low]])-1</f>
        <v>2.9805615550756004E-2</v>
      </c>
      <c r="AH504" s="2">
        <f>(Table2[[#This Row],[Current Month High]]/Table2[[#This Row],[Close Price]])-1</f>
        <v>3.1040268456375752E-2</v>
      </c>
      <c r="AI504">
        <v>14.9328859060402</v>
      </c>
      <c r="AJ504">
        <v>13.523809523809501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-0.13</v>
      </c>
      <c r="AM504" t="s">
        <v>10475</v>
      </c>
      <c r="AN504">
        <v>-3.66</v>
      </c>
      <c r="AO504" t="s">
        <v>10475</v>
      </c>
      <c r="AP504">
        <v>9.8510245980796995E-2</v>
      </c>
      <c r="AQ504">
        <f>(Table2[[#This Row],[Sharpe Ratio]]-AVERAGE(Table2[Sharpe Ratio]))/_xlfn.STDEV.P(Table2[Sharpe Ratio])</f>
        <v>0.49643324901069469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-2.0849196515895945</v>
      </c>
      <c r="AS504">
        <f>_xlfn.RANK.AVG(Table2[[#This Row],[1Y Return vs Nifty Z-Score]],Table2[1Y Return vs Nifty Z-Score])</f>
        <v>609</v>
      </c>
      <c r="AT504">
        <f>_xlfn.RANK.AVG(Table2[[#This Row],[6M Return vs Nifty Z-Score]],Table2[6M Return vs Nifty Z-Score])</f>
        <v>593</v>
      </c>
      <c r="AU504">
        <f>_xlfn.RANK.AVG(Table2[[#This Row],[Sharpe Ratio Z-Score]],Table2[Sharpe Ratio Z-Score])</f>
        <v>219</v>
      </c>
      <c r="AV504">
        <f>(Table2[[#This Row],[Rank 1Y]]+Table2[[#This Row],[Rank 6M]]+Table2[[#This Row],[Rank Sharpe]])/3</f>
        <v>473.66666666666669</v>
      </c>
    </row>
    <row r="505" spans="1:48" x14ac:dyDescent="0.3">
      <c r="A505" t="s">
        <v>1821</v>
      </c>
      <c r="B505" t="s">
        <v>1822</v>
      </c>
      <c r="C505" t="s">
        <v>10433</v>
      </c>
      <c r="D505" t="s">
        <v>182</v>
      </c>
      <c r="E505">
        <v>3873.2819063749998</v>
      </c>
      <c r="F505">
        <v>271.25</v>
      </c>
      <c r="G505">
        <v>15.2246282935238</v>
      </c>
      <c r="H505">
        <f>(Table2[[#This Row],[1Y Return vs Nifty]]-AVERAGE(Table2[1Y Return vs Nifty]))/_xlfn.STDEV.P(Table2[1Y Return vs Nifty])</f>
        <v>-0.37045233725271787</v>
      </c>
      <c r="I505">
        <v>-1.4338779542150499</v>
      </c>
      <c r="J505">
        <f>(Table2[[#This Row],[1M Return vs Nifty]]-AVERAGE(Table2[1M Return vs Nifty]))/_xlfn.STDEV.P(Table2[1M Return vs Nifty])</f>
        <v>-0.49146405789288977</v>
      </c>
      <c r="K505">
        <v>5.9222118560637602</v>
      </c>
      <c r="L505">
        <f>(Table2[[#This Row],[6M Return vs Nifty]]-AVERAGE(Table2[6M Return vs Nifty]))/_xlfn.STDEV.P(Table2[6M Return vs Nifty])</f>
        <v>-0.14394628230818665</v>
      </c>
      <c r="M505">
        <v>-1.7449543904951501</v>
      </c>
      <c r="N505">
        <f>(Table2[[#This Row],[1W Return vs Nifty]]-AVERAGE(Table2[1W Return vs Nifty]))/_xlfn.STDEV.P(Table2[1W Return vs Nifty])</f>
        <v>-0.71407291502964865</v>
      </c>
      <c r="O505">
        <v>261.23</v>
      </c>
      <c r="P505">
        <v>251.31318018802099</v>
      </c>
      <c r="Q505">
        <v>231.06454486759799</v>
      </c>
      <c r="R505">
        <v>65.676642029070095</v>
      </c>
      <c r="S505" s="2">
        <f>(Table2[[#This Row],[Close Price]]-Table2[[#This Row],[20D EMA]])/Table2[[#This Row],[20D EMA]]</f>
        <v>3.8357003406959314E-2</v>
      </c>
      <c r="T505" s="2">
        <f>(Table2[[#This Row],[Close Price]]-Table2[[#This Row],[50D EMA]])/Table2[[#This Row],[50D EMA]]</f>
        <v>7.9330577875235966E-2</v>
      </c>
      <c r="U505" s="2">
        <f>(Table2[[#This Row],[Close Price]]-Table2[[#This Row],[200D EMA]])/Table2[[#This Row],[200D EMA]]</f>
        <v>0.17391441493297308</v>
      </c>
      <c r="V505">
        <v>0.68405800608238998</v>
      </c>
      <c r="W505">
        <v>270.64999999999998</v>
      </c>
      <c r="X505">
        <v>281.25</v>
      </c>
      <c r="Y505">
        <v>264.95</v>
      </c>
      <c r="Z505">
        <v>275</v>
      </c>
      <c r="AA505">
        <v>261.2</v>
      </c>
      <c r="AB505">
        <v>275</v>
      </c>
      <c r="AC505" s="2">
        <f>(Table2[[#This Row],[Close Price]]/Table2[[#This Row],[Day Low]])-1</f>
        <v>2.2168852761870195E-3</v>
      </c>
      <c r="AD505" s="2">
        <f>(Table2[[#This Row],[Day High]]/Table2[[#This Row],[Close Price]])-1</f>
        <v>3.6866359447004671E-2</v>
      </c>
      <c r="AE505" s="2">
        <f>(Table2[[#This Row],[Close Price]]/Table2[[#This Row],[Current Week Low]])-1</f>
        <v>2.3778071334213946E-2</v>
      </c>
      <c r="AF505" s="2">
        <f>(Table2[[#This Row],[Current Week High]]/Table2[[#This Row],[Close Price]])-1</f>
        <v>1.3824884792626779E-2</v>
      </c>
      <c r="AG505" s="2">
        <f>(Table2[[#This Row],[Close Price]]/Table2[[#This Row],[Current Month Low]])-1</f>
        <v>3.8476263399693789E-2</v>
      </c>
      <c r="AH505" s="2">
        <f>(Table2[[#This Row],[Current Month High]]/Table2[[#This Row],[Close Price]])-1</f>
        <v>1.3824884792626779E-2</v>
      </c>
      <c r="AI505">
        <v>1.3824884792626699</v>
      </c>
      <c r="AJ505">
        <v>41.2760416666666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7.0000000000000007E-2</v>
      </c>
      <c r="AM505" t="s">
        <v>10474</v>
      </c>
      <c r="AN505">
        <v>3.19</v>
      </c>
      <c r="AO505" t="s">
        <v>10474</v>
      </c>
      <c r="AP505">
        <v>-6.7037500579463005E-2</v>
      </c>
      <c r="AQ505">
        <f>(Table2[[#This Row],[Sharpe Ratio]]-AVERAGE(Table2[Sharpe Ratio]))/_xlfn.STDEV.P(Table2[Sharpe Ratio])</f>
        <v>-1.3700007171360347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-3.0899363096194778</v>
      </c>
      <c r="AS505">
        <f>_xlfn.RANK.AVG(Table2[[#This Row],[1Y Return vs Nifty Z-Score]],Table2[1Y Return vs Nifty Z-Score])</f>
        <v>421</v>
      </c>
      <c r="AT505">
        <f>_xlfn.RANK.AVG(Table2[[#This Row],[6M Return vs Nifty Z-Score]],Table2[6M Return vs Nifty Z-Score])</f>
        <v>351</v>
      </c>
      <c r="AU505">
        <f>_xlfn.RANK.AVG(Table2[[#This Row],[Sharpe Ratio Z-Score]],Table2[Sharpe Ratio Z-Score])</f>
        <v>665</v>
      </c>
      <c r="AV505">
        <f>(Table2[[#This Row],[Rank 1Y]]+Table2[[#This Row],[Rank 6M]]+Table2[[#This Row],[Rank Sharpe]])/3</f>
        <v>479</v>
      </c>
    </row>
    <row r="506" spans="1:48" x14ac:dyDescent="0.3">
      <c r="A506" t="s">
        <v>1811</v>
      </c>
      <c r="B506" t="s">
        <v>1812</v>
      </c>
      <c r="C506" t="s">
        <v>10436</v>
      </c>
      <c r="D506" t="s">
        <v>130</v>
      </c>
      <c r="E506">
        <v>3927.7008361199901</v>
      </c>
      <c r="F506">
        <v>221.64</v>
      </c>
      <c r="G506">
        <v>-1.39334950621706</v>
      </c>
      <c r="H506">
        <f>(Table2[[#This Row],[1Y Return vs Nifty]]-AVERAGE(Table2[1Y Return vs Nifty]))/_xlfn.STDEV.P(Table2[1Y Return vs Nifty])</f>
        <v>-0.56061079060414909</v>
      </c>
      <c r="I506">
        <v>-5.0485879317868898</v>
      </c>
      <c r="J506">
        <f>(Table2[[#This Row],[1M Return vs Nifty]]-AVERAGE(Table2[1M Return vs Nifty]))/_xlfn.STDEV.P(Table2[1M Return vs Nifty])</f>
        <v>-0.79689444208148474</v>
      </c>
      <c r="K506">
        <v>-22.707771673245201</v>
      </c>
      <c r="L506">
        <f>(Table2[[#This Row],[6M Return vs Nifty]]-AVERAGE(Table2[6M Return vs Nifty]))/_xlfn.STDEV.P(Table2[6M Return vs Nifty])</f>
        <v>-0.94954347091788582</v>
      </c>
      <c r="M506">
        <v>-2.5754742788148799</v>
      </c>
      <c r="N506">
        <f>(Table2[[#This Row],[1W Return vs Nifty]]-AVERAGE(Table2[1W Return vs Nifty]))/_xlfn.STDEV.P(Table2[1W Return vs Nifty])</f>
        <v>-0.86633716817475592</v>
      </c>
      <c r="O506">
        <v>219.3</v>
      </c>
      <c r="P506">
        <v>219.31587809758199</v>
      </c>
      <c r="Q506">
        <v>217.029577801447</v>
      </c>
      <c r="R506">
        <v>56.350015871863498</v>
      </c>
      <c r="S506" s="2">
        <f>(Table2[[#This Row],[Close Price]]-Table2[[#This Row],[20D EMA]])/Table2[[#This Row],[20D EMA]]</f>
        <v>1.0670314637482785E-2</v>
      </c>
      <c r="T506" s="2">
        <f>(Table2[[#This Row],[Close Price]]-Table2[[#This Row],[50D EMA]])/Table2[[#This Row],[50D EMA]]</f>
        <v>1.0597143820949933E-2</v>
      </c>
      <c r="U506" s="2">
        <f>(Table2[[#This Row],[Close Price]]-Table2[[#This Row],[200D EMA]])/Table2[[#This Row],[200D EMA]]</f>
        <v>2.1243289717731012E-2</v>
      </c>
      <c r="V506">
        <v>0.97169706182299298</v>
      </c>
      <c r="W506">
        <v>215.75</v>
      </c>
      <c r="X506">
        <v>223.21</v>
      </c>
      <c r="Y506">
        <v>218.6</v>
      </c>
      <c r="Z506">
        <v>224.4</v>
      </c>
      <c r="AA506">
        <v>215.55</v>
      </c>
      <c r="AB506">
        <v>224.7</v>
      </c>
      <c r="AC506" s="2">
        <f>(Table2[[#This Row],[Close Price]]/Table2[[#This Row],[Day Low]])-1</f>
        <v>2.7300115874855146E-2</v>
      </c>
      <c r="AD506" s="2">
        <f>(Table2[[#This Row],[Day High]]/Table2[[#This Row],[Close Price]])-1</f>
        <v>7.0835589243820607E-3</v>
      </c>
      <c r="AE506" s="2">
        <f>(Table2[[#This Row],[Close Price]]/Table2[[#This Row],[Current Week Low]])-1</f>
        <v>1.3906678865507782E-2</v>
      </c>
      <c r="AF506" s="2">
        <f>(Table2[[#This Row],[Current Week High]]/Table2[[#This Row],[Close Price]])-1</f>
        <v>1.2452625879805224E-2</v>
      </c>
      <c r="AG506" s="2">
        <f>(Table2[[#This Row],[Close Price]]/Table2[[#This Row],[Current Month Low]])-1</f>
        <v>2.8253305497564218E-2</v>
      </c>
      <c r="AH506" s="2">
        <f>(Table2[[#This Row],[Current Month High]]/Table2[[#This Row],[Close Price]])-1</f>
        <v>1.380617217108826E-2</v>
      </c>
      <c r="AI506">
        <v>25.4286229922396</v>
      </c>
      <c r="AJ506">
        <v>32.798082684241997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-0.06</v>
      </c>
      <c r="AM506" t="s">
        <v>10475</v>
      </c>
      <c r="AN506">
        <v>0.33</v>
      </c>
      <c r="AO506" t="s">
        <v>10474</v>
      </c>
      <c r="AP506">
        <v>7.0124778703084006E-2</v>
      </c>
      <c r="AQ506">
        <f>(Table2[[#This Row],[Sharpe Ratio]]-AVERAGE(Table2[Sharpe Ratio]))/_xlfn.STDEV.P(Table2[Sharpe Ratio])</f>
        <v>0.1764071455277017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521</v>
      </c>
      <c r="AT506">
        <f>_xlfn.RANK.AVG(Table2[[#This Row],[6M Return vs Nifty Z-Score]],Table2[6M Return vs Nifty Z-Score])</f>
        <v>643</v>
      </c>
      <c r="AU506">
        <f>_xlfn.RANK.AVG(Table2[[#This Row],[Sharpe Ratio Z-Score]],Table2[Sharpe Ratio Z-Score])</f>
        <v>275</v>
      </c>
      <c r="AV506">
        <f>(Table2[[#This Row],[Rank 1Y]]+Table2[[#This Row],[Rank 6M]]+Table2[[#This Row],[Rank Sharpe]])/3</f>
        <v>479.66666666666669</v>
      </c>
    </row>
    <row r="507" spans="1:48" x14ac:dyDescent="0.3">
      <c r="A507" t="s">
        <v>1131</v>
      </c>
      <c r="B507" t="s">
        <v>1132</v>
      </c>
      <c r="C507" t="s">
        <v>10435</v>
      </c>
      <c r="D507" t="s">
        <v>400</v>
      </c>
      <c r="E507">
        <v>10707.74610378</v>
      </c>
      <c r="F507">
        <v>2647.15</v>
      </c>
      <c r="G507">
        <v>-20.992517875369401</v>
      </c>
      <c r="H507">
        <f>(Table2[[#This Row],[1Y Return vs Nifty]]-AVERAGE(Table2[1Y Return vs Nifty]))/_xlfn.STDEV.P(Table2[1Y Return vs Nifty])</f>
        <v>-0.78488281629613321</v>
      </c>
      <c r="I507">
        <v>0.34822418061990001</v>
      </c>
      <c r="J507">
        <f>(Table2[[#This Row],[1M Return vs Nifty]]-AVERAGE(Table2[1M Return vs Nifty]))/_xlfn.STDEV.P(Table2[1M Return vs Nifty])</f>
        <v>-0.34088264386985101</v>
      </c>
      <c r="K507">
        <v>-3.3068747086748802</v>
      </c>
      <c r="L507">
        <f>(Table2[[#This Row],[6M Return vs Nifty]]-AVERAGE(Table2[6M Return vs Nifty]))/_xlfn.STDEV.P(Table2[6M Return vs Nifty])</f>
        <v>-0.40363648374954419</v>
      </c>
      <c r="M507">
        <v>-4.9854106540629504</v>
      </c>
      <c r="N507">
        <f>(Table2[[#This Row],[1W Return vs Nifty]]-AVERAGE(Table2[1W Return vs Nifty]))/_xlfn.STDEV.P(Table2[1W Return vs Nifty])</f>
        <v>-1.3081654343789109</v>
      </c>
      <c r="O507">
        <v>2602.42</v>
      </c>
      <c r="P507">
        <v>2541.5323001987299</v>
      </c>
      <c r="Q507">
        <v>2425.8999258952099</v>
      </c>
      <c r="R507">
        <v>51.943446093701397</v>
      </c>
      <c r="S507" s="2">
        <f>(Table2[[#This Row],[Close Price]]-Table2[[#This Row],[20D EMA]])/Table2[[#This Row],[20D EMA]]</f>
        <v>1.7187848233567223E-2</v>
      </c>
      <c r="T507" s="2">
        <f>(Table2[[#This Row],[Close Price]]-Table2[[#This Row],[50D EMA]])/Table2[[#This Row],[50D EMA]]</f>
        <v>4.155670175547705E-2</v>
      </c>
      <c r="U507" s="2">
        <f>(Table2[[#This Row],[Close Price]]-Table2[[#This Row],[200D EMA]])/Table2[[#This Row],[200D EMA]]</f>
        <v>9.1203298101072375E-2</v>
      </c>
      <c r="V507">
        <v>2.2833022822783899</v>
      </c>
      <c r="W507">
        <v>2619.5</v>
      </c>
      <c r="X507">
        <v>2664.8</v>
      </c>
      <c r="Y507">
        <v>2630</v>
      </c>
      <c r="Z507">
        <v>2702.4</v>
      </c>
      <c r="AA507">
        <v>2630</v>
      </c>
      <c r="AB507">
        <v>2907.35</v>
      </c>
      <c r="AC507" s="2">
        <f>(Table2[[#This Row],[Close Price]]/Table2[[#This Row],[Day Low]])-1</f>
        <v>1.0555449513266035E-2</v>
      </c>
      <c r="AD507" s="2">
        <f>(Table2[[#This Row],[Day High]]/Table2[[#This Row],[Close Price]])-1</f>
        <v>6.6675481177871365E-3</v>
      </c>
      <c r="AE507" s="2">
        <f>(Table2[[#This Row],[Close Price]]/Table2[[#This Row],[Current Week Low]])-1</f>
        <v>6.5209125475285123E-3</v>
      </c>
      <c r="AF507" s="2">
        <f>(Table2[[#This Row],[Current Week High]]/Table2[[#This Row],[Close Price]])-1</f>
        <v>2.0871503314885853E-2</v>
      </c>
      <c r="AG507" s="2">
        <f>(Table2[[#This Row],[Close Price]]/Table2[[#This Row],[Current Month Low]])-1</f>
        <v>6.5209125475285123E-3</v>
      </c>
      <c r="AH507" s="2">
        <f>(Table2[[#This Row],[Current Month High]]/Table2[[#This Row],[Close Price]])-1</f>
        <v>9.8294392082050486E-2</v>
      </c>
      <c r="AI507">
        <v>13.270876225374399</v>
      </c>
      <c r="AJ507">
        <v>28.730517664794402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</v>
      </c>
      <c r="AM507" t="s">
        <v>10475</v>
      </c>
      <c r="AN507">
        <v>6.57</v>
      </c>
      <c r="AO507" t="s">
        <v>10474</v>
      </c>
      <c r="AP507">
        <v>5.0566845387138001E-2</v>
      </c>
      <c r="AQ507">
        <f>(Table2[[#This Row],[Sharpe Ratio]]-AVERAGE(Table2[Sharpe Ratio]))/_xlfn.STDEV.P(Table2[Sharpe Ratio])</f>
        <v>-4.4094744754609769E-2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-2.8816621230490491</v>
      </c>
      <c r="AS507">
        <f>_xlfn.RANK.AVG(Table2[[#This Row],[1Y Return vs Nifty Z-Score]],Table2[1Y Return vs Nifty Z-Score])</f>
        <v>630</v>
      </c>
      <c r="AT507">
        <f>_xlfn.RANK.AVG(Table2[[#This Row],[6M Return vs Nifty Z-Score]],Table2[6M Return vs Nifty Z-Score])</f>
        <v>458</v>
      </c>
      <c r="AU507">
        <f>_xlfn.RANK.AVG(Table2[[#This Row],[Sharpe Ratio Z-Score]],Table2[Sharpe Ratio Z-Score])</f>
        <v>351</v>
      </c>
      <c r="AV507">
        <f>(Table2[[#This Row],[Rank 1Y]]+Table2[[#This Row],[Rank 6M]]+Table2[[#This Row],[Rank Sharpe]])/3</f>
        <v>479.66666666666669</v>
      </c>
    </row>
    <row r="508" spans="1:48" x14ac:dyDescent="0.3">
      <c r="A508" t="s">
        <v>1244</v>
      </c>
      <c r="B508" t="s">
        <v>1245</v>
      </c>
      <c r="C508" t="s">
        <v>10430</v>
      </c>
      <c r="D508" t="s">
        <v>21</v>
      </c>
      <c r="E508">
        <v>8820.4013774449995</v>
      </c>
      <c r="F508">
        <v>2858.95</v>
      </c>
      <c r="G508">
        <v>20.877353480442</v>
      </c>
      <c r="H508">
        <f>(Table2[[#This Row],[1Y Return vs Nifty]]-AVERAGE(Table2[1Y Return vs Nifty]))/_xlfn.STDEV.P(Table2[1Y Return vs Nifty])</f>
        <v>-0.30576856575425027</v>
      </c>
      <c r="I508">
        <v>-3.2118920438189198</v>
      </c>
      <c r="J508">
        <f>(Table2[[#This Row],[1M Return vs Nifty]]-AVERAGE(Table2[1M Return vs Nifty]))/_xlfn.STDEV.P(Table2[1M Return vs Nifty])</f>
        <v>-0.64170004635391753</v>
      </c>
      <c r="K508">
        <v>-7.0885725961756698</v>
      </c>
      <c r="L508">
        <f>(Table2[[#This Row],[6M Return vs Nifty]]-AVERAGE(Table2[6M Return vs Nifty]))/_xlfn.STDEV.P(Table2[6M Return vs Nifty])</f>
        <v>-0.51004678549572224</v>
      </c>
      <c r="M508">
        <v>3.4542034892689699</v>
      </c>
      <c r="N508">
        <f>(Table2[[#This Row],[1W Return vs Nifty]]-AVERAGE(Table2[1W Return vs Nifty]))/_xlfn.STDEV.P(Table2[1W Return vs Nifty])</f>
        <v>0.23912026273687748</v>
      </c>
      <c r="O508">
        <v>2732.75</v>
      </c>
      <c r="P508">
        <v>2666.13897903823</v>
      </c>
      <c r="Q508">
        <v>2553.1800109405099</v>
      </c>
      <c r="R508">
        <v>66.383191852143497</v>
      </c>
      <c r="S508" s="2">
        <f>(Table2[[#This Row],[Close Price]]-Table2[[#This Row],[20D EMA]])/Table2[[#This Row],[20D EMA]]</f>
        <v>4.6180587320464664E-2</v>
      </c>
      <c r="T508" s="2">
        <f>(Table2[[#This Row],[Close Price]]-Table2[[#This Row],[50D EMA]])/Table2[[#This Row],[50D EMA]]</f>
        <v>7.2318443441130573E-2</v>
      </c>
      <c r="U508" s="2">
        <f>(Table2[[#This Row],[Close Price]]-Table2[[#This Row],[200D EMA]])/Table2[[#This Row],[200D EMA]]</f>
        <v>0.11976045079048463</v>
      </c>
      <c r="V508">
        <v>1.01759566604649</v>
      </c>
      <c r="W508">
        <v>2821</v>
      </c>
      <c r="X508">
        <v>2880</v>
      </c>
      <c r="Y508">
        <v>2775</v>
      </c>
      <c r="Z508">
        <v>2889.8</v>
      </c>
      <c r="AA508">
        <v>2714.05</v>
      </c>
      <c r="AB508">
        <v>2890</v>
      </c>
      <c r="AC508" s="2">
        <f>(Table2[[#This Row],[Close Price]]/Table2[[#This Row],[Day Low]])-1</f>
        <v>1.3452676355902193E-2</v>
      </c>
      <c r="AD508" s="2">
        <f>(Table2[[#This Row],[Day High]]/Table2[[#This Row],[Close Price]])-1</f>
        <v>7.3628430018013447E-3</v>
      </c>
      <c r="AE508" s="2">
        <f>(Table2[[#This Row],[Close Price]]/Table2[[#This Row],[Current Week Low]])-1</f>
        <v>3.0252252252252143E-2</v>
      </c>
      <c r="AF508" s="2">
        <f>(Table2[[#This Row],[Current Week High]]/Table2[[#This Row],[Close Price]])-1</f>
        <v>1.0790674898127017E-2</v>
      </c>
      <c r="AG508" s="2">
        <f>(Table2[[#This Row],[Close Price]]/Table2[[#This Row],[Current Month Low]])-1</f>
        <v>5.3388846926180289E-2</v>
      </c>
      <c r="AH508" s="2">
        <f>(Table2[[#This Row],[Current Month High]]/Table2[[#This Row],[Close Price]])-1</f>
        <v>1.0860630651113201E-2</v>
      </c>
      <c r="AI508">
        <v>10.0054215708564</v>
      </c>
      <c r="AJ508">
        <v>47.596799173980301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-0.09</v>
      </c>
      <c r="AM508" t="s">
        <v>10475</v>
      </c>
      <c r="AN508">
        <v>6.62</v>
      </c>
      <c r="AO508" t="s">
        <v>10474</v>
      </c>
      <c r="AP508">
        <v>-9.9438696789990004E-3</v>
      </c>
      <c r="AQ508">
        <f>(Table2[[#This Row],[Sharpe Ratio]]-AVERAGE(Table2[Sharpe Ratio]))/_xlfn.STDEV.P(Table2[Sharpe Ratio])</f>
        <v>-0.7263103367026067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-1.9447054715696197</v>
      </c>
      <c r="AS508">
        <f>_xlfn.RANK.AVG(Table2[[#This Row],[1Y Return vs Nifty Z-Score]],Table2[1Y Return vs Nifty Z-Score])</f>
        <v>390</v>
      </c>
      <c r="AT508">
        <f>_xlfn.RANK.AVG(Table2[[#This Row],[6M Return vs Nifty Z-Score]],Table2[6M Return vs Nifty Z-Score])</f>
        <v>491</v>
      </c>
      <c r="AU508">
        <f>_xlfn.RANK.AVG(Table2[[#This Row],[Sharpe Ratio Z-Score]],Table2[Sharpe Ratio Z-Score])</f>
        <v>563</v>
      </c>
      <c r="AV508">
        <f>(Table2[[#This Row],[Rank 1Y]]+Table2[[#This Row],[Rank 6M]]+Table2[[#This Row],[Rank Sharpe]])/3</f>
        <v>481.33333333333331</v>
      </c>
    </row>
    <row r="509" spans="1:48" x14ac:dyDescent="0.3">
      <c r="A509" t="s">
        <v>1843</v>
      </c>
      <c r="B509" t="s">
        <v>1844</v>
      </c>
      <c r="C509" t="s">
        <v>10441</v>
      </c>
      <c r="D509" t="s">
        <v>388</v>
      </c>
      <c r="E509">
        <v>3754.5432695099998</v>
      </c>
      <c r="F509">
        <v>521.1</v>
      </c>
      <c r="G509">
        <v>12.0115372848781</v>
      </c>
      <c r="H509">
        <f>(Table2[[#This Row],[1Y Return vs Nifty]]-AVERAGE(Table2[1Y Return vs Nifty]))/_xlfn.STDEV.P(Table2[1Y Return vs Nifty])</f>
        <v>-0.4072195314350921</v>
      </c>
      <c r="I509">
        <v>10.262231577718399</v>
      </c>
      <c r="J509">
        <f>(Table2[[#This Row],[1M Return vs Nifty]]-AVERAGE(Table2[1M Return vs Nifty]))/_xlfn.STDEV.P(Table2[1M Return vs Nifty])</f>
        <v>0.49681639891156582</v>
      </c>
      <c r="K509">
        <v>3.4387856695341701</v>
      </c>
      <c r="L509">
        <f>(Table2[[#This Row],[6M Return vs Nifty]]-AVERAGE(Table2[6M Return vs Nifty]))/_xlfn.STDEV.P(Table2[6M Return vs Nifty])</f>
        <v>-0.21382551056341273</v>
      </c>
      <c r="M509">
        <v>-4.6973175800178</v>
      </c>
      <c r="N509">
        <f>(Table2[[#This Row],[1W Return vs Nifty]]-AVERAGE(Table2[1W Return vs Nifty]))/_xlfn.STDEV.P(Table2[1W Return vs Nifty])</f>
        <v>-1.2553475821243294</v>
      </c>
      <c r="O509">
        <v>497.9</v>
      </c>
      <c r="P509">
        <v>471.76560322314702</v>
      </c>
      <c r="Q509">
        <v>432.10105160506401</v>
      </c>
      <c r="R509">
        <v>61.948629873154701</v>
      </c>
      <c r="S509" s="2">
        <f>(Table2[[#This Row],[Close Price]]-Table2[[#This Row],[20D EMA]])/Table2[[#This Row],[20D EMA]]</f>
        <v>4.6595701948182459E-2</v>
      </c>
      <c r="T509" s="2">
        <f>(Table2[[#This Row],[Close Price]]-Table2[[#This Row],[50D EMA]])/Table2[[#This Row],[50D EMA]]</f>
        <v>0.10457395884692686</v>
      </c>
      <c r="U509" s="2">
        <f>(Table2[[#This Row],[Close Price]]-Table2[[#This Row],[200D EMA]])/Table2[[#This Row],[200D EMA]]</f>
        <v>0.20596790511003002</v>
      </c>
      <c r="V509">
        <v>1.6098652742275401</v>
      </c>
      <c r="W509">
        <v>512</v>
      </c>
      <c r="X509">
        <v>525.25</v>
      </c>
      <c r="Y509">
        <v>516.1</v>
      </c>
      <c r="Z509">
        <v>526.79999999999995</v>
      </c>
      <c r="AA509">
        <v>513.1</v>
      </c>
      <c r="AB509">
        <v>554.70000000000005</v>
      </c>
      <c r="AC509" s="2">
        <f>(Table2[[#This Row],[Close Price]]/Table2[[#This Row],[Day Low]])-1</f>
        <v>1.7773437500000044E-2</v>
      </c>
      <c r="AD509" s="2">
        <f>(Table2[[#This Row],[Day High]]/Table2[[#This Row],[Close Price]])-1</f>
        <v>7.9639224716945289E-3</v>
      </c>
      <c r="AE509" s="2">
        <f>(Table2[[#This Row],[Close Price]]/Table2[[#This Row],[Current Week Low]])-1</f>
        <v>9.6880449525285073E-3</v>
      </c>
      <c r="AF509" s="2">
        <f>(Table2[[#This Row],[Current Week High]]/Table2[[#This Row],[Close Price]])-1</f>
        <v>1.093839953943565E-2</v>
      </c>
      <c r="AG509" s="2">
        <f>(Table2[[#This Row],[Close Price]]/Table2[[#This Row],[Current Month Low]])-1</f>
        <v>1.5591502631066012E-2</v>
      </c>
      <c r="AH509" s="2">
        <f>(Table2[[#This Row],[Current Month High]]/Table2[[#This Row],[Close Price]])-1</f>
        <v>6.4478986758779611E-2</v>
      </c>
      <c r="AI509">
        <v>6.4478986758779602</v>
      </c>
      <c r="AJ509">
        <v>49.719867835081097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0.05</v>
      </c>
      <c r="AM509" t="s">
        <v>10474</v>
      </c>
      <c r="AN509">
        <v>8.6</v>
      </c>
      <c r="AO509" t="s">
        <v>10474</v>
      </c>
      <c r="AP509">
        <v>-4.3672797171380999E-2</v>
      </c>
      <c r="AQ509">
        <f>(Table2[[#This Row],[Sharpe Ratio]]-AVERAGE(Table2[Sharpe Ratio]))/_xlfn.STDEV.P(Table2[Sharpe Ratio])</f>
        <v>-1.1065801816356329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-2.4861564068469013</v>
      </c>
      <c r="AS509">
        <f>_xlfn.RANK.AVG(Table2[[#This Row],[1Y Return vs Nifty Z-Score]],Table2[1Y Return vs Nifty Z-Score])</f>
        <v>441</v>
      </c>
      <c r="AT509">
        <f>_xlfn.RANK.AVG(Table2[[#This Row],[6M Return vs Nifty Z-Score]],Table2[6M Return vs Nifty Z-Score])</f>
        <v>381</v>
      </c>
      <c r="AU509">
        <f>_xlfn.RANK.AVG(Table2[[#This Row],[Sharpe Ratio Z-Score]],Table2[Sharpe Ratio Z-Score])</f>
        <v>624</v>
      </c>
      <c r="AV509">
        <f>(Table2[[#This Row],[Rank 1Y]]+Table2[[#This Row],[Rank 6M]]+Table2[[#This Row],[Rank Sharpe]])/3</f>
        <v>482</v>
      </c>
    </row>
    <row r="510" spans="1:48" x14ac:dyDescent="0.3">
      <c r="A510" t="s">
        <v>1813</v>
      </c>
      <c r="B510" t="s">
        <v>1814</v>
      </c>
      <c r="C510" t="s">
        <v>10430</v>
      </c>
      <c r="D510" t="s">
        <v>21</v>
      </c>
      <c r="E510">
        <v>3918.5139571</v>
      </c>
      <c r="F510">
        <v>663.8</v>
      </c>
      <c r="G510">
        <v>-14.0297521171144</v>
      </c>
      <c r="H510">
        <f>(Table2[[#This Row],[1Y Return vs Nifty]]-AVERAGE(Table2[1Y Return vs Nifty]))/_xlfn.STDEV.P(Table2[1Y Return vs Nifty])</f>
        <v>-0.70520833462371679</v>
      </c>
      <c r="I510">
        <v>16.872192070310401</v>
      </c>
      <c r="J510">
        <f>(Table2[[#This Row],[1M Return vs Nifty]]-AVERAGE(Table2[1M Return vs Nifty]))/_xlfn.STDEV.P(Table2[1M Return vs Nifty])</f>
        <v>1.0553350035161826</v>
      </c>
      <c r="K510">
        <v>-21.0582460955195</v>
      </c>
      <c r="L510">
        <f>(Table2[[#This Row],[6M Return vs Nifty]]-AVERAGE(Table2[6M Return vs Nifty]))/_xlfn.STDEV.P(Table2[6M Return vs Nifty])</f>
        <v>-0.90312873349425959</v>
      </c>
      <c r="M510">
        <v>4.5275803533120804</v>
      </c>
      <c r="N510">
        <f>(Table2[[#This Row],[1W Return vs Nifty]]-AVERAGE(Table2[1W Return vs Nifty]))/_xlfn.STDEV.P(Table2[1W Return vs Nifty])</f>
        <v>0.43590895960652121</v>
      </c>
      <c r="O510">
        <v>623.08000000000004</v>
      </c>
      <c r="P510">
        <v>601.45741692181696</v>
      </c>
      <c r="Q510">
        <v>589.490561963951</v>
      </c>
      <c r="R510">
        <v>67.978362233458498</v>
      </c>
      <c r="S510" s="2">
        <f>(Table2[[#This Row],[Close Price]]-Table2[[#This Row],[20D EMA]])/Table2[[#This Row],[20D EMA]]</f>
        <v>6.5352763690055715E-2</v>
      </c>
      <c r="T510" s="2">
        <f>(Table2[[#This Row],[Close Price]]-Table2[[#This Row],[50D EMA]])/Table2[[#This Row],[50D EMA]]</f>
        <v>0.10365253021110697</v>
      </c>
      <c r="U510" s="2">
        <f>(Table2[[#This Row],[Close Price]]-Table2[[#This Row],[200D EMA]])/Table2[[#This Row],[200D EMA]]</f>
        <v>0.12605704455806571</v>
      </c>
      <c r="V510">
        <v>2.0075631794677902</v>
      </c>
      <c r="W510">
        <v>652.65</v>
      </c>
      <c r="X510">
        <v>669</v>
      </c>
      <c r="Y510">
        <v>657.4</v>
      </c>
      <c r="Z510">
        <v>682.25</v>
      </c>
      <c r="AA510">
        <v>621</v>
      </c>
      <c r="AB510">
        <v>689.7</v>
      </c>
      <c r="AC510" s="2">
        <f>(Table2[[#This Row],[Close Price]]/Table2[[#This Row],[Day Low]])-1</f>
        <v>1.7084195204167596E-2</v>
      </c>
      <c r="AD510" s="2">
        <f>(Table2[[#This Row],[Day High]]/Table2[[#This Row],[Close Price]])-1</f>
        <v>7.8336848448328222E-3</v>
      </c>
      <c r="AE510" s="2">
        <f>(Table2[[#This Row],[Close Price]]/Table2[[#This Row],[Current Week Low]])-1</f>
        <v>9.73532096136287E-3</v>
      </c>
      <c r="AF510" s="2">
        <f>(Table2[[#This Row],[Current Week High]]/Table2[[#This Row],[Close Price]])-1</f>
        <v>2.7794516420608595E-2</v>
      </c>
      <c r="AG510" s="2">
        <f>(Table2[[#This Row],[Close Price]]/Table2[[#This Row],[Current Month Low]])-1</f>
        <v>6.8921095008051436E-2</v>
      </c>
      <c r="AH510" s="2">
        <f>(Table2[[#This Row],[Current Month High]]/Table2[[#This Row],[Close Price]])-1</f>
        <v>3.9017776438686536E-2</v>
      </c>
      <c r="AI510">
        <v>19.2377222054835</v>
      </c>
      <c r="AJ510">
        <v>47.511111111111099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-0.03</v>
      </c>
      <c r="AM510" t="s">
        <v>10475</v>
      </c>
      <c r="AN510">
        <v>8.69</v>
      </c>
      <c r="AO510" t="s">
        <v>10474</v>
      </c>
      <c r="AP510">
        <v>9.1607165791836004E-2</v>
      </c>
      <c r="AQ510">
        <f>(Table2[[#This Row],[Sharpe Ratio]]-AVERAGE(Table2[Sharpe Ratio]))/_xlfn.STDEV.P(Table2[Sharpe Ratio])</f>
        <v>0.41860589343855764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0.30151278844328511</v>
      </c>
      <c r="AS510">
        <f>_xlfn.RANK.AVG(Table2[[#This Row],[1Y Return vs Nifty Z-Score]],Table2[1Y Return vs Nifty Z-Score])</f>
        <v>587</v>
      </c>
      <c r="AT510">
        <f>_xlfn.RANK.AVG(Table2[[#This Row],[6M Return vs Nifty Z-Score]],Table2[6M Return vs Nifty Z-Score])</f>
        <v>634</v>
      </c>
      <c r="AU510">
        <f>_xlfn.RANK.AVG(Table2[[#This Row],[Sharpe Ratio Z-Score]],Table2[Sharpe Ratio Z-Score])</f>
        <v>232</v>
      </c>
      <c r="AV510">
        <f>(Table2[[#This Row],[Rank 1Y]]+Table2[[#This Row],[Rank 6M]]+Table2[[#This Row],[Rank Sharpe]])/3</f>
        <v>484.33333333333331</v>
      </c>
    </row>
    <row r="511" spans="1:48" x14ac:dyDescent="0.3">
      <c r="A511" t="s">
        <v>1143</v>
      </c>
      <c r="B511" t="s">
        <v>1144</v>
      </c>
      <c r="C511" t="s">
        <v>10445</v>
      </c>
      <c r="D511" t="s">
        <v>346</v>
      </c>
      <c r="E511">
        <v>10490.830062785</v>
      </c>
      <c r="F511">
        <v>713.95</v>
      </c>
      <c r="G511">
        <v>-5.9307873769882802</v>
      </c>
      <c r="H511">
        <f>(Table2[[#This Row],[1Y Return vs Nifty]]-AVERAGE(Table2[1Y Return vs Nifty]))/_xlfn.STDEV.P(Table2[1Y Return vs Nifty])</f>
        <v>-0.61253240092773031</v>
      </c>
      <c r="I511">
        <v>5.7823883746820401</v>
      </c>
      <c r="J511">
        <f>(Table2[[#This Row],[1M Return vs Nifty]]-AVERAGE(Table2[1M Return vs Nifty]))/_xlfn.STDEV.P(Table2[1M Return vs Nifty])</f>
        <v>0.11828527494925134</v>
      </c>
      <c r="K511">
        <v>-16.7562620158029</v>
      </c>
      <c r="L511">
        <f>(Table2[[#This Row],[6M Return vs Nifty]]-AVERAGE(Table2[6M Return vs Nifty]))/_xlfn.STDEV.P(Table2[6M Return vs Nifty])</f>
        <v>-0.78207849689473385</v>
      </c>
      <c r="M511">
        <v>-0.93179695992243605</v>
      </c>
      <c r="N511">
        <f>(Table2[[#This Row],[1W Return vs Nifty]]-AVERAGE(Table2[1W Return vs Nifty]))/_xlfn.STDEV.P(Table2[1W Return vs Nifty])</f>
        <v>-0.5649918266693863</v>
      </c>
      <c r="O511">
        <v>702.19</v>
      </c>
      <c r="P511">
        <v>686.94989130102999</v>
      </c>
      <c r="Q511">
        <v>670.182401733912</v>
      </c>
      <c r="R511">
        <v>53.436619057569601</v>
      </c>
      <c r="S511" s="2">
        <f>(Table2[[#This Row],[Close Price]]-Table2[[#This Row],[20D EMA]])/Table2[[#This Row],[20D EMA]]</f>
        <v>1.6747603924863626E-2</v>
      </c>
      <c r="T511" s="2">
        <f>(Table2[[#This Row],[Close Price]]-Table2[[#This Row],[50D EMA]])/Table2[[#This Row],[50D EMA]]</f>
        <v>3.9304335062684027E-2</v>
      </c>
      <c r="U511" s="2">
        <f>(Table2[[#This Row],[Close Price]]-Table2[[#This Row],[200D EMA]])/Table2[[#This Row],[200D EMA]]</f>
        <v>6.5306994264324847E-2</v>
      </c>
      <c r="V511">
        <v>1.5184801402138399</v>
      </c>
      <c r="W511">
        <v>707</v>
      </c>
      <c r="X511">
        <v>724.4</v>
      </c>
      <c r="Y511">
        <v>706.5</v>
      </c>
      <c r="Z511">
        <v>722.4</v>
      </c>
      <c r="AA511">
        <v>705.55</v>
      </c>
      <c r="AB511">
        <v>738.9</v>
      </c>
      <c r="AC511" s="2">
        <f>(Table2[[#This Row],[Close Price]]/Table2[[#This Row],[Day Low]])-1</f>
        <v>9.8302687411599976E-3</v>
      </c>
      <c r="AD511" s="2">
        <f>(Table2[[#This Row],[Day High]]/Table2[[#This Row],[Close Price]])-1</f>
        <v>1.4636879333286501E-2</v>
      </c>
      <c r="AE511" s="2">
        <f>(Table2[[#This Row],[Close Price]]/Table2[[#This Row],[Current Week Low]])-1</f>
        <v>1.0544939844302936E-2</v>
      </c>
      <c r="AF511" s="2">
        <f>(Table2[[#This Row],[Current Week High]]/Table2[[#This Row],[Close Price]])-1</f>
        <v>1.1835562714475723E-2</v>
      </c>
      <c r="AG511" s="2">
        <f>(Table2[[#This Row],[Close Price]]/Table2[[#This Row],[Current Month Low]])-1</f>
        <v>1.1905605555949439E-2</v>
      </c>
      <c r="AH511" s="2">
        <f>(Table2[[#This Row],[Current Month High]]/Table2[[#This Row],[Close Price]])-1</f>
        <v>3.4946424819665145E-2</v>
      </c>
      <c r="AI511">
        <v>14.139645633447699</v>
      </c>
      <c r="AJ511">
        <v>34.201127819548802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-0.03</v>
      </c>
      <c r="AM511" t="s">
        <v>10475</v>
      </c>
      <c r="AN511">
        <v>-6.74</v>
      </c>
      <c r="AO511" t="s">
        <v>10475</v>
      </c>
      <c r="AP511">
        <v>6.0846492902219003E-2</v>
      </c>
      <c r="AQ511">
        <f>(Table2[[#This Row],[Sharpe Ratio]]-AVERAGE(Table2[Sharpe Ratio]))/_xlfn.STDEV.P(Table2[Sharpe Ratio])</f>
        <v>7.1801023570929629E-2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-1.7695164259716694</v>
      </c>
      <c r="AS511">
        <f>_xlfn.RANK.AVG(Table2[[#This Row],[1Y Return vs Nifty Z-Score]],Table2[1Y Return vs Nifty Z-Score])</f>
        <v>545</v>
      </c>
      <c r="AT511">
        <f>_xlfn.RANK.AVG(Table2[[#This Row],[6M Return vs Nifty Z-Score]],Table2[6M Return vs Nifty Z-Score])</f>
        <v>597</v>
      </c>
      <c r="AU511">
        <f>_xlfn.RANK.AVG(Table2[[#This Row],[Sharpe Ratio Z-Score]],Table2[Sharpe Ratio Z-Score])</f>
        <v>314</v>
      </c>
      <c r="AV511">
        <f>(Table2[[#This Row],[Rank 1Y]]+Table2[[#This Row],[Rank 6M]]+Table2[[#This Row],[Rank Sharpe]])/3</f>
        <v>485.33333333333331</v>
      </c>
    </row>
    <row r="512" spans="1:48" x14ac:dyDescent="0.3">
      <c r="A512" t="s">
        <v>529</v>
      </c>
      <c r="B512" t="s">
        <v>530</v>
      </c>
      <c r="C512" t="s">
        <v>10431</v>
      </c>
      <c r="D512" t="s">
        <v>49</v>
      </c>
      <c r="E512">
        <v>37377.2114713599</v>
      </c>
      <c r="F512">
        <v>302.8</v>
      </c>
      <c r="G512">
        <v>-33.744563318618098</v>
      </c>
      <c r="H512">
        <f>(Table2[[#This Row],[1Y Return vs Nifty]]-AVERAGE(Table2[1Y Return vs Nifty]))/_xlfn.STDEV.P(Table2[1Y Return vs Nifty])</f>
        <v>-0.93080365382385899</v>
      </c>
      <c r="I512">
        <v>0.71098766862698703</v>
      </c>
      <c r="J512">
        <f>(Table2[[#This Row],[1M Return vs Nifty]]-AVERAGE(Table2[1M Return vs Nifty]))/_xlfn.STDEV.P(Table2[1M Return vs Nifty])</f>
        <v>-0.31023039453336959</v>
      </c>
      <c r="K512">
        <v>-3.2299128950078901</v>
      </c>
      <c r="L512">
        <f>(Table2[[#This Row],[6M Return vs Nifty]]-AVERAGE(Table2[6M Return vs Nifty]))/_xlfn.STDEV.P(Table2[6M Return vs Nifty])</f>
        <v>-0.40147091419352404</v>
      </c>
      <c r="M512">
        <v>-1.32555745820149</v>
      </c>
      <c r="N512">
        <f>(Table2[[#This Row],[1W Return vs Nifty]]-AVERAGE(Table2[1W Return vs Nifty]))/_xlfn.STDEV.P(Table2[1W Return vs Nifty])</f>
        <v>-0.63718232930720398</v>
      </c>
      <c r="O512">
        <v>297.73</v>
      </c>
      <c r="P512">
        <v>287.98320529034697</v>
      </c>
      <c r="Q512">
        <v>279.85002382032201</v>
      </c>
      <c r="R512">
        <v>55.7687989338718</v>
      </c>
      <c r="S512" s="2">
        <f>(Table2[[#This Row],[Close Price]]-Table2[[#This Row],[20D EMA]])/Table2[[#This Row],[20D EMA]]</f>
        <v>1.7028851644107054E-2</v>
      </c>
      <c r="T512" s="2">
        <f>(Table2[[#This Row],[Close Price]]-Table2[[#This Row],[50D EMA]])/Table2[[#This Row],[50D EMA]]</f>
        <v>5.1450204169769649E-2</v>
      </c>
      <c r="U512" s="2">
        <f>(Table2[[#This Row],[Close Price]]-Table2[[#This Row],[200D EMA]])/Table2[[#This Row],[200D EMA]]</f>
        <v>8.2008126590023295E-2</v>
      </c>
      <c r="V512">
        <v>0.93300670388176898</v>
      </c>
      <c r="W512">
        <v>302.10000000000002</v>
      </c>
      <c r="X512">
        <v>305</v>
      </c>
      <c r="Y512">
        <v>298</v>
      </c>
      <c r="Z512">
        <v>305.35000000000002</v>
      </c>
      <c r="AA512">
        <v>288.60000000000002</v>
      </c>
      <c r="AB512">
        <v>308.8</v>
      </c>
      <c r="AC512" s="2">
        <f>(Table2[[#This Row],[Close Price]]/Table2[[#This Row],[Day Low]])-1</f>
        <v>2.3171135385633423E-3</v>
      </c>
      <c r="AD512" s="2">
        <f>(Table2[[#This Row],[Day High]]/Table2[[#This Row],[Close Price]])-1</f>
        <v>7.2655217965653662E-3</v>
      </c>
      <c r="AE512" s="2">
        <f>(Table2[[#This Row],[Close Price]]/Table2[[#This Row],[Current Week Low]])-1</f>
        <v>1.6107382550335503E-2</v>
      </c>
      <c r="AF512" s="2">
        <f>(Table2[[#This Row],[Current Week High]]/Table2[[#This Row],[Close Price]])-1</f>
        <v>8.4214002642009067E-3</v>
      </c>
      <c r="AG512" s="2">
        <f>(Table2[[#This Row],[Close Price]]/Table2[[#This Row],[Current Month Low]])-1</f>
        <v>4.9203049203049076E-2</v>
      </c>
      <c r="AH512" s="2">
        <f>(Table2[[#This Row],[Current Month High]]/Table2[[#This Row],[Close Price]])-1</f>
        <v>1.9815059445178251E-2</v>
      </c>
      <c r="AI512">
        <v>10.9643328929986</v>
      </c>
      <c r="AJ512">
        <v>27.5753107225616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-0.08</v>
      </c>
      <c r="AM512" t="s">
        <v>10475</v>
      </c>
      <c r="AN512">
        <v>-1.42</v>
      </c>
      <c r="AO512" t="s">
        <v>10475</v>
      </c>
      <c r="AP512">
        <v>5.6309332252307998E-2</v>
      </c>
      <c r="AQ512">
        <f>(Table2[[#This Row],[Sharpe Ratio]]-AVERAGE(Table2[Sharpe Ratio]))/_xlfn.STDEV.P(Table2[Sharpe Ratio])</f>
        <v>2.064774046794415E-2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-2.2590395513900123</v>
      </c>
      <c r="AS512">
        <f>_xlfn.RANK.AVG(Table2[[#This Row],[1Y Return vs Nifty Z-Score]],Table2[1Y Return vs Nifty Z-Score])</f>
        <v>674</v>
      </c>
      <c r="AT512">
        <f>_xlfn.RANK.AVG(Table2[[#This Row],[6M Return vs Nifty Z-Score]],Table2[6M Return vs Nifty Z-Score])</f>
        <v>457</v>
      </c>
      <c r="AU512">
        <f>_xlfn.RANK.AVG(Table2[[#This Row],[Sharpe Ratio Z-Score]],Table2[Sharpe Ratio Z-Score])</f>
        <v>330</v>
      </c>
      <c r="AV512">
        <f>(Table2[[#This Row],[Rank 1Y]]+Table2[[#This Row],[Rank 6M]]+Table2[[#This Row],[Rank Sharpe]])/3</f>
        <v>487</v>
      </c>
    </row>
    <row r="513" spans="1:48" x14ac:dyDescent="0.3">
      <c r="A513" t="s">
        <v>1048</v>
      </c>
      <c r="B513" t="s">
        <v>1049</v>
      </c>
      <c r="C513" t="s">
        <v>10440</v>
      </c>
      <c r="D513" t="s">
        <v>80</v>
      </c>
      <c r="E513">
        <v>12229.604183805001</v>
      </c>
      <c r="F513">
        <v>1588.15</v>
      </c>
      <c r="G513">
        <v>6.29240448936722</v>
      </c>
      <c r="H513">
        <f>(Table2[[#This Row],[1Y Return vs Nifty]]-AVERAGE(Table2[1Y Return vs Nifty]))/_xlfn.STDEV.P(Table2[1Y Return vs Nifty])</f>
        <v>-0.47266320093636899</v>
      </c>
      <c r="I513">
        <v>0.69261518658495003</v>
      </c>
      <c r="J513">
        <f>(Table2[[#This Row],[1M Return vs Nifty]]-AVERAGE(Table2[1M Return vs Nifty]))/_xlfn.STDEV.P(Table2[1M Return vs Nifty])</f>
        <v>-0.31178280517859841</v>
      </c>
      <c r="K513">
        <v>-1.69707219156969</v>
      </c>
      <c r="L513">
        <f>(Table2[[#This Row],[6M Return vs Nifty]]-AVERAGE(Table2[6M Return vs Nifty]))/_xlfn.STDEV.P(Table2[6M Return vs Nifty])</f>
        <v>-0.35833948311839997</v>
      </c>
      <c r="M513">
        <v>-1.59396058954419</v>
      </c>
      <c r="N513">
        <f>(Table2[[#This Row],[1W Return vs Nifty]]-AVERAGE(Table2[1W Return vs Nifty]))/_xlfn.STDEV.P(Table2[1W Return vs Nifty])</f>
        <v>-0.68639030483008645</v>
      </c>
      <c r="O513">
        <v>1560.74</v>
      </c>
      <c r="P513">
        <v>1524.0989015237201</v>
      </c>
      <c r="Q513">
        <v>1430.6980263455</v>
      </c>
      <c r="R513">
        <v>55.579926141928198</v>
      </c>
      <c r="S513" s="2">
        <f>(Table2[[#This Row],[Close Price]]-Table2[[#This Row],[20D EMA]])/Table2[[#This Row],[20D EMA]]</f>
        <v>1.7562182041851993E-2</v>
      </c>
      <c r="T513" s="2">
        <f>(Table2[[#This Row],[Close Price]]-Table2[[#This Row],[50D EMA]])/Table2[[#This Row],[50D EMA]]</f>
        <v>4.2025552549276708E-2</v>
      </c>
      <c r="U513" s="2">
        <f>(Table2[[#This Row],[Close Price]]-Table2[[#This Row],[200D EMA]])/Table2[[#This Row],[200D EMA]]</f>
        <v>0.11005255529476556</v>
      </c>
      <c r="V513">
        <v>1.03242440674067</v>
      </c>
      <c r="W513">
        <v>1563.05</v>
      </c>
      <c r="X513">
        <v>1598.85</v>
      </c>
      <c r="Y513">
        <v>1547</v>
      </c>
      <c r="Z513">
        <v>1608.05</v>
      </c>
      <c r="AA513">
        <v>1547</v>
      </c>
      <c r="AB513">
        <v>1652.8</v>
      </c>
      <c r="AC513" s="2">
        <f>(Table2[[#This Row],[Close Price]]/Table2[[#This Row],[Day Low]])-1</f>
        <v>1.6058347461693545E-2</v>
      </c>
      <c r="AD513" s="2">
        <f>(Table2[[#This Row],[Day High]]/Table2[[#This Row],[Close Price]])-1</f>
        <v>6.7373988603089963E-3</v>
      </c>
      <c r="AE513" s="2">
        <f>(Table2[[#This Row],[Close Price]]/Table2[[#This Row],[Current Week Low]])-1</f>
        <v>2.6599870717517904E-2</v>
      </c>
      <c r="AF513" s="2">
        <f>(Table2[[#This Row],[Current Week High]]/Table2[[#This Row],[Close Price]])-1</f>
        <v>1.2530302553285244E-2</v>
      </c>
      <c r="AG513" s="2">
        <f>(Table2[[#This Row],[Close Price]]/Table2[[#This Row],[Current Month Low]])-1</f>
        <v>2.6599870717517904E-2</v>
      </c>
      <c r="AH513" s="2">
        <f>(Table2[[#This Row],[Current Month High]]/Table2[[#This Row],[Close Price]])-1</f>
        <v>4.0707741712054712E-2</v>
      </c>
      <c r="AI513">
        <v>13.4653527689449</v>
      </c>
      <c r="AJ513">
        <v>49.747772382254396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-0.03</v>
      </c>
      <c r="AM513" t="s">
        <v>10475</v>
      </c>
      <c r="AN513">
        <v>1.03</v>
      </c>
      <c r="AO513" t="s">
        <v>10474</v>
      </c>
      <c r="AP513">
        <v>-8.0952010441070008E-3</v>
      </c>
      <c r="AQ513">
        <f>(Table2[[#This Row],[Sharpe Ratio]]-AVERAGE(Table2[Sharpe Ratio]))/_xlfn.STDEV.P(Table2[Sharpe Ratio])</f>
        <v>-0.70546790299991313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-2.534643697063367</v>
      </c>
      <c r="AS513">
        <f>_xlfn.RANK.AVG(Table2[[#This Row],[1Y Return vs Nifty Z-Score]],Table2[1Y Return vs Nifty Z-Score])</f>
        <v>475</v>
      </c>
      <c r="AT513">
        <f>_xlfn.RANK.AVG(Table2[[#This Row],[6M Return vs Nifty Z-Score]],Table2[6M Return vs Nifty Z-Score])</f>
        <v>439</v>
      </c>
      <c r="AU513">
        <f>_xlfn.RANK.AVG(Table2[[#This Row],[Sharpe Ratio Z-Score]],Table2[Sharpe Ratio Z-Score])</f>
        <v>558</v>
      </c>
      <c r="AV513">
        <f>(Table2[[#This Row],[Rank 1Y]]+Table2[[#This Row],[Rank 6M]]+Table2[[#This Row],[Rank Sharpe]])/3</f>
        <v>490.66666666666669</v>
      </c>
    </row>
    <row r="514" spans="1:48" x14ac:dyDescent="0.3">
      <c r="A514" t="s">
        <v>891</v>
      </c>
      <c r="B514" t="s">
        <v>892</v>
      </c>
      <c r="C514" t="s">
        <v>10437</v>
      </c>
      <c r="D514" t="s">
        <v>287</v>
      </c>
      <c r="E514">
        <v>16792.630685144999</v>
      </c>
      <c r="F514">
        <v>2098.35</v>
      </c>
      <c r="G514">
        <v>-7.9399672274433097</v>
      </c>
      <c r="H514">
        <f>(Table2[[#This Row],[1Y Return vs Nifty]]-AVERAGE(Table2[1Y Return vs Nifty]))/_xlfn.STDEV.P(Table2[1Y Return vs Nifty])</f>
        <v>-0.63552331699895925</v>
      </c>
      <c r="I514">
        <v>6.8376608975096298</v>
      </c>
      <c r="J514">
        <f>(Table2[[#This Row],[1M Return vs Nifty]]-AVERAGE(Table2[1M Return vs Nifty]))/_xlfn.STDEV.P(Table2[1M Return vs Nifty])</f>
        <v>0.20745212210178832</v>
      </c>
      <c r="K514">
        <v>-8.18703441483901</v>
      </c>
      <c r="L514">
        <f>(Table2[[#This Row],[6M Return vs Nifty]]-AVERAGE(Table2[6M Return vs Nifty]))/_xlfn.STDEV.P(Table2[6M Return vs Nifty])</f>
        <v>-0.5409555616745273</v>
      </c>
      <c r="M514">
        <v>1.3894535679886899</v>
      </c>
      <c r="N514">
        <f>(Table2[[#This Row],[1W Return vs Nifty]]-AVERAGE(Table2[1W Return vs Nifty]))/_xlfn.STDEV.P(Table2[1W Return vs Nifty])</f>
        <v>-0.13942287526216046</v>
      </c>
      <c r="O514">
        <v>2064.4</v>
      </c>
      <c r="P514">
        <v>2018.94496211154</v>
      </c>
      <c r="Q514">
        <v>1965.38999144846</v>
      </c>
      <c r="R514">
        <v>53.516230040338499</v>
      </c>
      <c r="S514" s="2">
        <f>(Table2[[#This Row],[Close Price]]-Table2[[#This Row],[20D EMA]])/Table2[[#This Row],[20D EMA]]</f>
        <v>1.6445456306917176E-2</v>
      </c>
      <c r="T514" s="2">
        <f>(Table2[[#This Row],[Close Price]]-Table2[[#This Row],[50D EMA]])/Table2[[#This Row],[50D EMA]]</f>
        <v>3.9329966580868604E-2</v>
      </c>
      <c r="U514" s="2">
        <f>(Table2[[#This Row],[Close Price]]-Table2[[#This Row],[200D EMA]])/Table2[[#This Row],[200D EMA]]</f>
        <v>6.7650699927270186E-2</v>
      </c>
      <c r="V514">
        <v>1.0492670876418599</v>
      </c>
      <c r="W514">
        <v>2092.0500000000002</v>
      </c>
      <c r="X514">
        <v>2115.9</v>
      </c>
      <c r="Y514">
        <v>2092.1</v>
      </c>
      <c r="Z514">
        <v>2139.9499999999998</v>
      </c>
      <c r="AA514">
        <v>2080</v>
      </c>
      <c r="AB514">
        <v>2164.35</v>
      </c>
      <c r="AC514" s="2">
        <f>(Table2[[#This Row],[Close Price]]/Table2[[#This Row],[Day Low]])-1</f>
        <v>3.0114003011398882E-3</v>
      </c>
      <c r="AD514" s="2">
        <f>(Table2[[#This Row],[Day High]]/Table2[[#This Row],[Close Price]])-1</f>
        <v>8.3637143469870168E-3</v>
      </c>
      <c r="AE514" s="2">
        <f>(Table2[[#This Row],[Close Price]]/Table2[[#This Row],[Current Week Low]])-1</f>
        <v>2.9874288991922349E-3</v>
      </c>
      <c r="AF514" s="2">
        <f>(Table2[[#This Row],[Current Week High]]/Table2[[#This Row],[Close Price]])-1</f>
        <v>1.9825100674339291E-2</v>
      </c>
      <c r="AG514" s="2">
        <f>(Table2[[#This Row],[Close Price]]/Table2[[#This Row],[Current Month Low]])-1</f>
        <v>8.8221153846153033E-3</v>
      </c>
      <c r="AH514" s="2">
        <f>(Table2[[#This Row],[Current Month High]]/Table2[[#This Row],[Close Price]])-1</f>
        <v>3.145328472371145E-2</v>
      </c>
      <c r="AI514">
        <v>12.2977577620511</v>
      </c>
      <c r="AJ514">
        <v>19.9057142857142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-0.02</v>
      </c>
      <c r="AM514" t="s">
        <v>10475</v>
      </c>
      <c r="AN514">
        <v>1.39</v>
      </c>
      <c r="AO514" t="s">
        <v>10474</v>
      </c>
      <c r="AP514">
        <v>3.0516612283340998E-2</v>
      </c>
      <c r="AQ514">
        <f>(Table2[[#This Row],[Sharpe Ratio]]-AVERAGE(Table2[Sharpe Ratio]))/_xlfn.STDEV.P(Table2[Sharpe Ratio])</f>
        <v>-0.27014696758244744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-1.3785965994163061</v>
      </c>
      <c r="AS514">
        <f>_xlfn.RANK.AVG(Table2[[#This Row],[1Y Return vs Nifty Z-Score]],Table2[1Y Return vs Nifty Z-Score])</f>
        <v>556</v>
      </c>
      <c r="AT514">
        <f>_xlfn.RANK.AVG(Table2[[#This Row],[6M Return vs Nifty Z-Score]],Table2[6M Return vs Nifty Z-Score])</f>
        <v>505</v>
      </c>
      <c r="AU514">
        <f>_xlfn.RANK.AVG(Table2[[#This Row],[Sharpe Ratio Z-Score]],Table2[Sharpe Ratio Z-Score])</f>
        <v>412</v>
      </c>
      <c r="AV514">
        <f>(Table2[[#This Row],[Rank 1Y]]+Table2[[#This Row],[Rank 6M]]+Table2[[#This Row],[Rank Sharpe]])/3</f>
        <v>491</v>
      </c>
    </row>
    <row r="515" spans="1:48" x14ac:dyDescent="0.3">
      <c r="A515" t="s">
        <v>540</v>
      </c>
      <c r="B515" t="s">
        <v>541</v>
      </c>
      <c r="C515" t="s">
        <v>10445</v>
      </c>
      <c r="D515" t="s">
        <v>542</v>
      </c>
      <c r="E515">
        <v>35467.818749999999</v>
      </c>
      <c r="F515">
        <v>3228.75</v>
      </c>
      <c r="G515">
        <v>-10.338329146779699</v>
      </c>
      <c r="H515">
        <f>(Table2[[#This Row],[1Y Return vs Nifty]]-AVERAGE(Table2[1Y Return vs Nifty]))/_xlfn.STDEV.P(Table2[1Y Return vs Nifty])</f>
        <v>-0.66296761850507213</v>
      </c>
      <c r="I515">
        <v>4.0123153402828899</v>
      </c>
      <c r="J515">
        <f>(Table2[[#This Row],[1M Return vs Nifty]]-AVERAGE(Table2[1M Return vs Nifty]))/_xlfn.STDEV.P(Table2[1M Return vs Nifty])</f>
        <v>-3.1279722047152861E-2</v>
      </c>
      <c r="K515">
        <v>-21.276918697179799</v>
      </c>
      <c r="L515">
        <f>(Table2[[#This Row],[6M Return vs Nifty]]-AVERAGE(Table2[6M Return vs Nifty]))/_xlfn.STDEV.P(Table2[6M Return vs Nifty])</f>
        <v>-0.90928179442575341</v>
      </c>
      <c r="M515">
        <v>0.86247131904416097</v>
      </c>
      <c r="N515">
        <f>(Table2[[#This Row],[1W Return vs Nifty]]-AVERAGE(Table2[1W Return vs Nifty]))/_xlfn.STDEV.P(Table2[1W Return vs Nifty])</f>
        <v>-0.23603773022801416</v>
      </c>
      <c r="O515">
        <v>3237.01</v>
      </c>
      <c r="P515">
        <v>3255.1512044834799</v>
      </c>
      <c r="Q515">
        <v>3254.3561338186901</v>
      </c>
      <c r="R515">
        <v>47.405336020736399</v>
      </c>
      <c r="S515" s="2">
        <f>(Table2[[#This Row],[Close Price]]-Table2[[#This Row],[20D EMA]])/Table2[[#This Row],[20D EMA]]</f>
        <v>-2.5517375602794609E-3</v>
      </c>
      <c r="T515" s="2">
        <f>(Table2[[#This Row],[Close Price]]-Table2[[#This Row],[50D EMA]])/Table2[[#This Row],[50D EMA]]</f>
        <v>-8.1105923580803898E-3</v>
      </c>
      <c r="U515" s="2">
        <f>(Table2[[#This Row],[Close Price]]-Table2[[#This Row],[200D EMA]])/Table2[[#This Row],[200D EMA]]</f>
        <v>-7.8682641867605339E-3</v>
      </c>
      <c r="V515">
        <v>0.61007171860110099</v>
      </c>
      <c r="W515">
        <v>3201</v>
      </c>
      <c r="X515">
        <v>3272.7</v>
      </c>
      <c r="Y515">
        <v>3201</v>
      </c>
      <c r="Z515">
        <v>3275</v>
      </c>
      <c r="AA515">
        <v>3200</v>
      </c>
      <c r="AB515">
        <v>3315</v>
      </c>
      <c r="AC515" s="2">
        <f>(Table2[[#This Row],[Close Price]]/Table2[[#This Row],[Day Low]])-1</f>
        <v>8.6691658856608012E-3</v>
      </c>
      <c r="AD515" s="2">
        <f>(Table2[[#This Row],[Day High]]/Table2[[#This Row],[Close Price]])-1</f>
        <v>1.3612078977932596E-2</v>
      </c>
      <c r="AE515" s="2">
        <f>(Table2[[#This Row],[Close Price]]/Table2[[#This Row],[Current Week Low]])-1</f>
        <v>8.6691658856608012E-3</v>
      </c>
      <c r="AF515" s="2">
        <f>(Table2[[#This Row],[Current Week High]]/Table2[[#This Row],[Close Price]])-1</f>
        <v>1.432442895857533E-2</v>
      </c>
      <c r="AG515" s="2">
        <f>(Table2[[#This Row],[Close Price]]/Table2[[#This Row],[Current Month Low]])-1</f>
        <v>8.9843750000000444E-3</v>
      </c>
      <c r="AH515" s="2">
        <f>(Table2[[#This Row],[Current Month High]]/Table2[[#This Row],[Close Price]])-1</f>
        <v>2.6713124274099886E-2</v>
      </c>
      <c r="AI515">
        <v>21.4092140921409</v>
      </c>
      <c r="AJ515">
        <v>30.401857835217999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-0.18</v>
      </c>
      <c r="AM515" t="s">
        <v>10475</v>
      </c>
      <c r="AN515">
        <v>-4.8899999999999997</v>
      </c>
      <c r="AO515" t="s">
        <v>10475</v>
      </c>
      <c r="AP515">
        <v>7.2929302328781004E-2</v>
      </c>
      <c r="AQ515">
        <f>(Table2[[#This Row],[Sharpe Ratio]]-AVERAGE(Table2[Sharpe Ratio]))/_xlfn.STDEV.P(Table2[Sharpe Ratio])</f>
        <v>0.20802616942034341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573</v>
      </c>
      <c r="AT515">
        <f>_xlfn.RANK.AVG(Table2[[#This Row],[6M Return vs Nifty Z-Score]],Table2[6M Return vs Nifty Z-Score])</f>
        <v>635</v>
      </c>
      <c r="AU515">
        <f>_xlfn.RANK.AVG(Table2[[#This Row],[Sharpe Ratio Z-Score]],Table2[Sharpe Ratio Z-Score])</f>
        <v>266</v>
      </c>
      <c r="AV515">
        <f>(Table2[[#This Row],[Rank 1Y]]+Table2[[#This Row],[Rank 6M]]+Table2[[#This Row],[Rank Sharpe]])/3</f>
        <v>491.33333333333331</v>
      </c>
    </row>
    <row r="516" spans="1:48" x14ac:dyDescent="0.3">
      <c r="A516" t="s">
        <v>1174</v>
      </c>
      <c r="B516" t="s">
        <v>1175</v>
      </c>
      <c r="C516" t="s">
        <v>10442</v>
      </c>
      <c r="D516" t="s">
        <v>526</v>
      </c>
      <c r="E516">
        <v>9949.9168147199998</v>
      </c>
      <c r="F516">
        <v>1560.4</v>
      </c>
      <c r="G516">
        <v>-14.0625480298523</v>
      </c>
      <c r="H516">
        <f>(Table2[[#This Row],[1Y Return vs Nifty]]-AVERAGE(Table2[1Y Return vs Nifty]))/_xlfn.STDEV.P(Table2[1Y Return vs Nifty])</f>
        <v>-0.70558361614819842</v>
      </c>
      <c r="I516">
        <v>1.4406409774754201</v>
      </c>
      <c r="J516">
        <f>(Table2[[#This Row],[1M Return vs Nifty]]-AVERAGE(Table2[1M Return vs Nifty]))/_xlfn.STDEV.P(Table2[1M Return vs Nifty])</f>
        <v>-0.2485772351294829</v>
      </c>
      <c r="K516">
        <v>-1.6142746914491199</v>
      </c>
      <c r="L516">
        <f>(Table2[[#This Row],[6M Return vs Nifty]]-AVERAGE(Table2[6M Return vs Nifty]))/_xlfn.STDEV.P(Table2[6M Return vs Nifty])</f>
        <v>-0.35600970764882073</v>
      </c>
      <c r="M516">
        <v>-0.63698054746578503</v>
      </c>
      <c r="N516">
        <f>(Table2[[#This Row],[1W Return vs Nifty]]-AVERAGE(Table2[1W Return vs Nifty]))/_xlfn.STDEV.P(Table2[1W Return vs Nifty])</f>
        <v>-0.51094134396697777</v>
      </c>
      <c r="O516">
        <v>1545.62</v>
      </c>
      <c r="P516">
        <v>1501.9207311560399</v>
      </c>
      <c r="Q516">
        <v>1442.4610968285599</v>
      </c>
      <c r="R516">
        <v>50.465385811642001</v>
      </c>
      <c r="S516" s="2">
        <f>(Table2[[#This Row],[Close Price]]-Table2[[#This Row],[20D EMA]])/Table2[[#This Row],[20D EMA]]</f>
        <v>9.5625056611587586E-3</v>
      </c>
      <c r="T516" s="2">
        <f>(Table2[[#This Row],[Close Price]]-Table2[[#This Row],[50D EMA]])/Table2[[#This Row],[50D EMA]]</f>
        <v>3.8936321758438114E-2</v>
      </c>
      <c r="U516" s="2">
        <f>(Table2[[#This Row],[Close Price]]-Table2[[#This Row],[200D EMA]])/Table2[[#This Row],[200D EMA]]</f>
        <v>8.1762276591545072E-2</v>
      </c>
      <c r="V516">
        <v>0.63830586036040404</v>
      </c>
      <c r="W516">
        <v>1562.75</v>
      </c>
      <c r="X516">
        <v>1620</v>
      </c>
      <c r="Y516">
        <v>1546.15</v>
      </c>
      <c r="Z516">
        <v>1595.95</v>
      </c>
      <c r="AA516">
        <v>1515</v>
      </c>
      <c r="AB516">
        <v>1621</v>
      </c>
      <c r="AC516" s="2">
        <f>(Table2[[#This Row],[Close Price]]/Table2[[#This Row],[Day Low]])-1</f>
        <v>-1.5037593984962294E-3</v>
      </c>
      <c r="AD516" s="2">
        <f>(Table2[[#This Row],[Day High]]/Table2[[#This Row],[Close Price]])-1</f>
        <v>3.8195334529607772E-2</v>
      </c>
      <c r="AE516" s="2">
        <f>(Table2[[#This Row],[Close Price]]/Table2[[#This Row],[Current Week Low]])-1</f>
        <v>9.2164408369175277E-3</v>
      </c>
      <c r="AF516" s="2">
        <f>(Table2[[#This Row],[Current Week High]]/Table2[[#This Row],[Close Price]])-1</f>
        <v>2.2782619841066332E-2</v>
      </c>
      <c r="AG516" s="2">
        <f>(Table2[[#This Row],[Close Price]]/Table2[[#This Row],[Current Month Low]])-1</f>
        <v>2.9966996699670068E-2</v>
      </c>
      <c r="AH516" s="2">
        <f>(Table2[[#This Row],[Current Month High]]/Table2[[#This Row],[Close Price]])-1</f>
        <v>3.8836195847218535E-2</v>
      </c>
      <c r="AI516">
        <v>7.6647013586259796</v>
      </c>
      <c r="AJ516">
        <v>28.639736191261299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-0.06</v>
      </c>
      <c r="AM516" t="s">
        <v>10475</v>
      </c>
      <c r="AN516">
        <v>-1.01</v>
      </c>
      <c r="AO516" t="s">
        <v>10475</v>
      </c>
      <c r="AP516">
        <v>1.5468867747322E-2</v>
      </c>
      <c r="AQ516">
        <f>(Table2[[#This Row],[Sharpe Ratio]]-AVERAGE(Table2[Sharpe Ratio]))/_xlfn.STDEV.P(Table2[Sharpe Ratio])</f>
        <v>-0.43979966355376615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-2.2609115664472457</v>
      </c>
      <c r="AS516">
        <f>_xlfn.RANK.AVG(Table2[[#This Row],[1Y Return vs Nifty Z-Score]],Table2[1Y Return vs Nifty Z-Score])</f>
        <v>588</v>
      </c>
      <c r="AT516">
        <f>_xlfn.RANK.AVG(Table2[[#This Row],[6M Return vs Nifty Z-Score]],Table2[6M Return vs Nifty Z-Score])</f>
        <v>438</v>
      </c>
      <c r="AU516">
        <f>_xlfn.RANK.AVG(Table2[[#This Row],[Sharpe Ratio Z-Score]],Table2[Sharpe Ratio Z-Score])</f>
        <v>450</v>
      </c>
      <c r="AV516">
        <f>(Table2[[#This Row],[Rank 1Y]]+Table2[[#This Row],[Rank 6M]]+Table2[[#This Row],[Rank Sharpe]])/3</f>
        <v>492</v>
      </c>
    </row>
    <row r="517" spans="1:48" x14ac:dyDescent="0.3">
      <c r="A517" t="s">
        <v>767</v>
      </c>
      <c r="B517" t="s">
        <v>768</v>
      </c>
      <c r="C517" t="s">
        <v>10431</v>
      </c>
      <c r="D517" t="s">
        <v>494</v>
      </c>
      <c r="E517">
        <v>20599.04996611</v>
      </c>
      <c r="F517">
        <v>793.1</v>
      </c>
      <c r="G517">
        <v>6.4192934700420903</v>
      </c>
      <c r="H517">
        <f>(Table2[[#This Row],[1Y Return vs Nifty]]-AVERAGE(Table2[1Y Return vs Nifty]))/_xlfn.STDEV.P(Table2[1Y Return vs Nifty])</f>
        <v>-0.47121121847476949</v>
      </c>
      <c r="I517">
        <v>0.49695829413481801</v>
      </c>
      <c r="J517">
        <f>(Table2[[#This Row],[1M Return vs Nifty]]-AVERAGE(Table2[1M Return vs Nifty]))/_xlfn.STDEV.P(Table2[1M Return vs Nifty])</f>
        <v>-0.32831513009566787</v>
      </c>
      <c r="K517">
        <v>-12.5350334290137</v>
      </c>
      <c r="L517">
        <f>(Table2[[#This Row],[6M Return vs Nifty]]-AVERAGE(Table2[6M Return vs Nifty]))/_xlfn.STDEV.P(Table2[6M Return vs Nifty])</f>
        <v>-0.66330057728765424</v>
      </c>
      <c r="M517">
        <v>0.24155894920367499</v>
      </c>
      <c r="N517">
        <f>(Table2[[#This Row],[1W Return vs Nifty]]-AVERAGE(Table2[1W Return vs Nifty]))/_xlfn.STDEV.P(Table2[1W Return vs Nifty])</f>
        <v>-0.34987336449993378</v>
      </c>
      <c r="O517">
        <v>790.91</v>
      </c>
      <c r="P517">
        <v>775.55969852520002</v>
      </c>
      <c r="Q517">
        <v>728.98918969409101</v>
      </c>
      <c r="R517">
        <v>49.291151265843901</v>
      </c>
      <c r="S517" s="2">
        <f>(Table2[[#This Row],[Close Price]]-Table2[[#This Row],[20D EMA]])/Table2[[#This Row],[20D EMA]]</f>
        <v>2.7689623345261215E-3</v>
      </c>
      <c r="T517" s="2">
        <f>(Table2[[#This Row],[Close Price]]-Table2[[#This Row],[50D EMA]])/Table2[[#This Row],[50D EMA]]</f>
        <v>2.2616313751416612E-2</v>
      </c>
      <c r="U517" s="2">
        <f>(Table2[[#This Row],[Close Price]]-Table2[[#This Row],[200D EMA]])/Table2[[#This Row],[200D EMA]]</f>
        <v>8.7944802491257953E-2</v>
      </c>
      <c r="V517">
        <v>1.02995334464691</v>
      </c>
      <c r="W517">
        <v>788.25</v>
      </c>
      <c r="X517">
        <v>798.8</v>
      </c>
      <c r="Y517">
        <v>782.6</v>
      </c>
      <c r="Z517">
        <v>803</v>
      </c>
      <c r="AA517">
        <v>780.5</v>
      </c>
      <c r="AB517">
        <v>812.75</v>
      </c>
      <c r="AC517" s="2">
        <f>(Table2[[#This Row],[Close Price]]/Table2[[#This Row],[Day Low]])-1</f>
        <v>6.1528702822708503E-3</v>
      </c>
      <c r="AD517" s="2">
        <f>(Table2[[#This Row],[Day High]]/Table2[[#This Row],[Close Price]])-1</f>
        <v>7.1869877695118767E-3</v>
      </c>
      <c r="AE517" s="2">
        <f>(Table2[[#This Row],[Close Price]]/Table2[[#This Row],[Current Week Low]])-1</f>
        <v>1.3416815742397059E-2</v>
      </c>
      <c r="AF517" s="2">
        <f>(Table2[[#This Row],[Current Week High]]/Table2[[#This Row],[Close Price]])-1</f>
        <v>1.2482662968099856E-2</v>
      </c>
      <c r="AG517" s="2">
        <f>(Table2[[#This Row],[Close Price]]/Table2[[#This Row],[Current Month Low]])-1</f>
        <v>1.6143497757847625E-2</v>
      </c>
      <c r="AH517" s="2">
        <f>(Table2[[#This Row],[Current Month High]]/Table2[[#This Row],[Close Price]])-1</f>
        <v>2.4776194679107189E-2</v>
      </c>
      <c r="AI517">
        <v>15.2061530702307</v>
      </c>
      <c r="AJ517">
        <v>37.250151423379698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-7.0000000000000007E-2</v>
      </c>
      <c r="AM517" t="s">
        <v>10475</v>
      </c>
      <c r="AN517">
        <v>0.16</v>
      </c>
      <c r="AO517" t="s">
        <v>10474</v>
      </c>
      <c r="AP517">
        <v>1.3241624081637E-2</v>
      </c>
      <c r="AQ517">
        <f>(Table2[[#This Row],[Sharpe Ratio]]-AVERAGE(Table2[Sharpe Ratio]))/_xlfn.STDEV.P(Table2[Sharpe Ratio])</f>
        <v>-0.46491026345556835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-2.2776105538135938</v>
      </c>
      <c r="AS517">
        <f>_xlfn.RANK.AVG(Table2[[#This Row],[1Y Return vs Nifty Z-Score]],Table2[1Y Return vs Nifty Z-Score])</f>
        <v>472</v>
      </c>
      <c r="AT517">
        <f>_xlfn.RANK.AVG(Table2[[#This Row],[6M Return vs Nifty Z-Score]],Table2[6M Return vs Nifty Z-Score])</f>
        <v>545</v>
      </c>
      <c r="AU517">
        <f>_xlfn.RANK.AVG(Table2[[#This Row],[Sharpe Ratio Z-Score]],Table2[Sharpe Ratio Z-Score])</f>
        <v>461</v>
      </c>
      <c r="AV517">
        <f>(Table2[[#This Row],[Rank 1Y]]+Table2[[#This Row],[Rank 6M]]+Table2[[#This Row],[Rank Sharpe]])/3</f>
        <v>492.66666666666669</v>
      </c>
    </row>
    <row r="518" spans="1:48" x14ac:dyDescent="0.3">
      <c r="A518" t="s">
        <v>796</v>
      </c>
      <c r="B518" t="s">
        <v>797</v>
      </c>
      <c r="C518" t="s">
        <v>10441</v>
      </c>
      <c r="D518" t="s">
        <v>388</v>
      </c>
      <c r="E518">
        <v>19932.888236039998</v>
      </c>
      <c r="F518">
        <v>8400.6</v>
      </c>
      <c r="G518">
        <v>-10.5881718428264</v>
      </c>
      <c r="H518">
        <f>(Table2[[#This Row],[1Y Return vs Nifty]]-AVERAGE(Table2[1Y Return vs Nifty]))/_xlfn.STDEV.P(Table2[1Y Return vs Nifty])</f>
        <v>-0.66582655243999</v>
      </c>
      <c r="I518">
        <v>5.9662583185418798</v>
      </c>
      <c r="J518">
        <f>(Table2[[#This Row],[1M Return vs Nifty]]-AVERAGE(Table2[1M Return vs Nifty]))/_xlfn.STDEV.P(Table2[1M Return vs Nifty])</f>
        <v>0.13382164382595194</v>
      </c>
      <c r="K518">
        <v>0.157556680737998</v>
      </c>
      <c r="L518">
        <f>(Table2[[#This Row],[6M Return vs Nifty]]-AVERAGE(Table2[6M Return vs Nifty]))/_xlfn.STDEV.P(Table2[6M Return vs Nifty])</f>
        <v>-0.30615350110706097</v>
      </c>
      <c r="M518">
        <v>2.3032411289833399</v>
      </c>
      <c r="N518">
        <f>(Table2[[#This Row],[1W Return vs Nifty]]-AVERAGE(Table2[1W Return vs Nifty]))/_xlfn.STDEV.P(Table2[1W Return vs Nifty])</f>
        <v>2.8107345825784412E-2</v>
      </c>
      <c r="O518">
        <v>7919.53</v>
      </c>
      <c r="P518">
        <v>7468.4157018366304</v>
      </c>
      <c r="Q518">
        <v>6897.2699359668904</v>
      </c>
      <c r="R518">
        <v>81.793360282468399</v>
      </c>
      <c r="S518" s="2">
        <f>(Table2[[#This Row],[Close Price]]-Table2[[#This Row],[20D EMA]])/Table2[[#This Row],[20D EMA]]</f>
        <v>6.0744766419219401E-2</v>
      </c>
      <c r="T518" s="2">
        <f>(Table2[[#This Row],[Close Price]]-Table2[[#This Row],[50D EMA]])/Table2[[#This Row],[50D EMA]]</f>
        <v>0.12481687353505609</v>
      </c>
      <c r="U518" s="2">
        <f>(Table2[[#This Row],[Close Price]]-Table2[[#This Row],[200D EMA]])/Table2[[#This Row],[200D EMA]]</f>
        <v>0.21796016075777472</v>
      </c>
      <c r="V518">
        <v>0.33726130183772501</v>
      </c>
      <c r="W518">
        <v>8301</v>
      </c>
      <c r="X518">
        <v>8474.9500000000007</v>
      </c>
      <c r="Y518">
        <v>8196.2000000000007</v>
      </c>
      <c r="Z518">
        <v>8475</v>
      </c>
      <c r="AA518">
        <v>7963.25</v>
      </c>
      <c r="AB518">
        <v>8475</v>
      </c>
      <c r="AC518" s="2">
        <f>(Table2[[#This Row],[Close Price]]/Table2[[#This Row],[Day Low]])-1</f>
        <v>1.1998554391037253E-2</v>
      </c>
      <c r="AD518" s="2">
        <f>(Table2[[#This Row],[Day High]]/Table2[[#This Row],[Close Price]])-1</f>
        <v>8.8505582934552685E-3</v>
      </c>
      <c r="AE518" s="2">
        <f>(Table2[[#This Row],[Close Price]]/Table2[[#This Row],[Current Week Low]])-1</f>
        <v>2.4938386081354791E-2</v>
      </c>
      <c r="AF518" s="2">
        <f>(Table2[[#This Row],[Current Week High]]/Table2[[#This Row],[Close Price]])-1</f>
        <v>8.8565102492679237E-3</v>
      </c>
      <c r="AG518" s="2">
        <f>(Table2[[#This Row],[Close Price]]/Table2[[#This Row],[Current Month Low]])-1</f>
        <v>5.4921043543779247E-2</v>
      </c>
      <c r="AH518" s="2">
        <f>(Table2[[#This Row],[Current Month High]]/Table2[[#This Row],[Close Price]])-1</f>
        <v>8.8565102492679237E-3</v>
      </c>
      <c r="AI518">
        <v>0.88565102492679204</v>
      </c>
      <c r="AJ518">
        <v>53.111216418182401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0.24</v>
      </c>
      <c r="AM518" t="s">
        <v>10474</v>
      </c>
      <c r="AN518">
        <v>8.77</v>
      </c>
      <c r="AO518" t="s">
        <v>10474</v>
      </c>
      <c r="AP518">
        <v>5.4036810408930004E-3</v>
      </c>
      <c r="AQ518">
        <f>(Table2[[#This Row],[Sharpe Ratio]]-AVERAGE(Table2[Sharpe Ratio]))/_xlfn.STDEV.P(Table2[Sharpe Ratio])</f>
        <v>-0.55327753767058141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-1.3633286015658963</v>
      </c>
      <c r="AS518">
        <f>_xlfn.RANK.AVG(Table2[[#This Row],[1Y Return vs Nifty Z-Score]],Table2[1Y Return vs Nifty Z-Score])</f>
        <v>574</v>
      </c>
      <c r="AT518">
        <f>_xlfn.RANK.AVG(Table2[[#This Row],[6M Return vs Nifty Z-Score]],Table2[6M Return vs Nifty Z-Score])</f>
        <v>424</v>
      </c>
      <c r="AU518">
        <f>_xlfn.RANK.AVG(Table2[[#This Row],[Sharpe Ratio Z-Score]],Table2[Sharpe Ratio Z-Score])</f>
        <v>486</v>
      </c>
      <c r="AV518">
        <f>(Table2[[#This Row],[Rank 1Y]]+Table2[[#This Row],[Rank 6M]]+Table2[[#This Row],[Rank Sharpe]])/3</f>
        <v>494.66666666666669</v>
      </c>
    </row>
    <row r="519" spans="1:48" x14ac:dyDescent="0.3">
      <c r="A519" t="s">
        <v>903</v>
      </c>
      <c r="B519" t="s">
        <v>904</v>
      </c>
      <c r="C519" t="s">
        <v>10441</v>
      </c>
      <c r="D519" t="s">
        <v>905</v>
      </c>
      <c r="E519">
        <v>16385.99207376</v>
      </c>
      <c r="F519">
        <v>209.6</v>
      </c>
      <c r="G519">
        <v>-14.590020539005801</v>
      </c>
      <c r="H519">
        <f>(Table2[[#This Row],[1Y Return vs Nifty]]-AVERAGE(Table2[1Y Return vs Nifty]))/_xlfn.STDEV.P(Table2[1Y Return vs Nifty])</f>
        <v>-0.71161945021506012</v>
      </c>
      <c r="I519">
        <v>-1.6388575215944301</v>
      </c>
      <c r="J519">
        <f>(Table2[[#This Row],[1M Return vs Nifty]]-AVERAGE(Table2[1M Return vs Nifty]))/_xlfn.STDEV.P(Table2[1M Return vs Nifty])</f>
        <v>-0.50878411632190712</v>
      </c>
      <c r="K519">
        <v>2.4146268771308299</v>
      </c>
      <c r="L519">
        <f>(Table2[[#This Row],[6M Return vs Nifty]]-AVERAGE(Table2[6M Return vs Nifty]))/_xlfn.STDEV.P(Table2[6M Return vs Nifty])</f>
        <v>-0.24264353076958606</v>
      </c>
      <c r="M519">
        <v>-0.750303582807619</v>
      </c>
      <c r="N519">
        <f>(Table2[[#This Row],[1W Return vs Nifty]]-AVERAGE(Table2[1W Return vs Nifty]))/_xlfn.STDEV.P(Table2[1W Return vs Nifty])</f>
        <v>-0.53171754401123028</v>
      </c>
      <c r="O519">
        <v>215.17</v>
      </c>
      <c r="P519">
        <v>212.78081024400899</v>
      </c>
      <c r="Q519">
        <v>195.96263956920899</v>
      </c>
      <c r="R519">
        <v>35.812227648117101</v>
      </c>
      <c r="S519" s="2">
        <f>(Table2[[#This Row],[Close Price]]-Table2[[#This Row],[20D EMA]])/Table2[[#This Row],[20D EMA]]</f>
        <v>-2.5886508342240988E-2</v>
      </c>
      <c r="T519" s="2">
        <f>(Table2[[#This Row],[Close Price]]-Table2[[#This Row],[50D EMA]])/Table2[[#This Row],[50D EMA]]</f>
        <v>-1.4948764601287882E-2</v>
      </c>
      <c r="U519" s="2">
        <f>(Table2[[#This Row],[Close Price]]-Table2[[#This Row],[200D EMA]])/Table2[[#This Row],[200D EMA]]</f>
        <v>6.9591634715527692E-2</v>
      </c>
      <c r="V519">
        <v>0.91808581989563398</v>
      </c>
      <c r="W519">
        <v>208.23</v>
      </c>
      <c r="X519">
        <v>212.09</v>
      </c>
      <c r="Y519">
        <v>208.1</v>
      </c>
      <c r="Z519">
        <v>216</v>
      </c>
      <c r="AA519">
        <v>208.1</v>
      </c>
      <c r="AB519">
        <v>225.9</v>
      </c>
      <c r="AC519" s="2">
        <f>(Table2[[#This Row],[Close Price]]/Table2[[#This Row],[Day Low]])-1</f>
        <v>6.5792633146040114E-3</v>
      </c>
      <c r="AD519" s="2">
        <f>(Table2[[#This Row],[Day High]]/Table2[[#This Row],[Close Price]])-1</f>
        <v>1.1879770992366367E-2</v>
      </c>
      <c r="AE519" s="2">
        <f>(Table2[[#This Row],[Close Price]]/Table2[[#This Row],[Current Week Low]])-1</f>
        <v>7.2080730418069283E-3</v>
      </c>
      <c r="AF519" s="2">
        <f>(Table2[[#This Row],[Current Week High]]/Table2[[#This Row],[Close Price]])-1</f>
        <v>3.0534351145038219E-2</v>
      </c>
      <c r="AG519" s="2">
        <f>(Table2[[#This Row],[Close Price]]/Table2[[#This Row],[Current Month Low]])-1</f>
        <v>7.2080730418069283E-3</v>
      </c>
      <c r="AH519" s="2">
        <f>(Table2[[#This Row],[Current Month High]]/Table2[[#This Row],[Close Price]])-1</f>
        <v>7.7767175572519109E-2</v>
      </c>
      <c r="AI519">
        <v>13.334923664122099</v>
      </c>
      <c r="AJ519">
        <v>53.891336270190898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-0.15</v>
      </c>
      <c r="AM519" t="s">
        <v>10475</v>
      </c>
      <c r="AN519">
        <v>-3.12</v>
      </c>
      <c r="AO519" t="s">
        <v>10475</v>
      </c>
      <c r="AP519">
        <v>2.27893130719E-4</v>
      </c>
      <c r="AQ519">
        <f>(Table2[[#This Row],[Sharpe Ratio]]-AVERAGE(Table2[Sharpe Ratio]))/_xlfn.STDEV.P(Table2[Sharpe Ratio])</f>
        <v>-0.6116308922636865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-2.6063955335814701</v>
      </c>
      <c r="AS519">
        <f>_xlfn.RANK.AVG(Table2[[#This Row],[1Y Return vs Nifty Z-Score]],Table2[1Y Return vs Nifty Z-Score])</f>
        <v>592</v>
      </c>
      <c r="AT519">
        <f>_xlfn.RANK.AVG(Table2[[#This Row],[6M Return vs Nifty Z-Score]],Table2[6M Return vs Nifty Z-Score])</f>
        <v>392</v>
      </c>
      <c r="AU519">
        <f>_xlfn.RANK.AVG(Table2[[#This Row],[Sharpe Ratio Z-Score]],Table2[Sharpe Ratio Z-Score])</f>
        <v>500</v>
      </c>
      <c r="AV519">
        <f>(Table2[[#This Row],[Rank 1Y]]+Table2[[#This Row],[Rank 6M]]+Table2[[#This Row],[Rank Sharpe]])/3</f>
        <v>494.66666666666669</v>
      </c>
    </row>
    <row r="520" spans="1:48" x14ac:dyDescent="0.3">
      <c r="A520" t="s">
        <v>96</v>
      </c>
      <c r="B520" t="s">
        <v>97</v>
      </c>
      <c r="C520" t="s">
        <v>10430</v>
      </c>
      <c r="D520" t="s">
        <v>21</v>
      </c>
      <c r="E520">
        <v>282747.59638752003</v>
      </c>
      <c r="F520">
        <v>541.20000000000005</v>
      </c>
      <c r="G520">
        <v>11.362480221874</v>
      </c>
      <c r="H520">
        <f>(Table2[[#This Row],[1Y Return vs Nifty]]-AVERAGE(Table2[1Y Return vs Nifty]))/_xlfn.STDEV.P(Table2[1Y Return vs Nifty])</f>
        <v>-0.41464664974786342</v>
      </c>
      <c r="I520">
        <v>5.4075253702553896</v>
      </c>
      <c r="J520">
        <f>(Table2[[#This Row],[1M Return vs Nifty]]-AVERAGE(Table2[1M Return vs Nifty]))/_xlfn.STDEV.P(Table2[1M Return vs Nifty])</f>
        <v>8.6610658681134059E-2</v>
      </c>
      <c r="K520">
        <v>7.0739098211733502</v>
      </c>
      <c r="L520">
        <f>(Table2[[#This Row],[6M Return vs Nifty]]-AVERAGE(Table2[6M Return vs Nifty]))/_xlfn.STDEV.P(Table2[6M Return vs Nifty])</f>
        <v>-0.11153953495990443</v>
      </c>
      <c r="M520">
        <v>2.639139371612</v>
      </c>
      <c r="N520">
        <f>(Table2[[#This Row],[1W Return vs Nifty]]-AVERAGE(Table2[1W Return vs Nifty]))/_xlfn.STDEV.P(Table2[1W Return vs Nifty])</f>
        <v>8.9689609858114611E-2</v>
      </c>
      <c r="O520">
        <v>508.06</v>
      </c>
      <c r="P520">
        <v>487.900393482249</v>
      </c>
      <c r="Q520">
        <v>462.671393703376</v>
      </c>
      <c r="R520">
        <v>79.3209059621054</v>
      </c>
      <c r="S520" s="2">
        <f>(Table2[[#This Row],[Close Price]]-Table2[[#This Row],[20D EMA]])/Table2[[#This Row],[20D EMA]]</f>
        <v>6.522851631697052E-2</v>
      </c>
      <c r="T520" s="2">
        <f>(Table2[[#This Row],[Close Price]]-Table2[[#This Row],[50D EMA]])/Table2[[#This Row],[50D EMA]]</f>
        <v>0.10924280289536231</v>
      </c>
      <c r="U520" s="2">
        <f>(Table2[[#This Row],[Close Price]]-Table2[[#This Row],[200D EMA]])/Table2[[#This Row],[200D EMA]]</f>
        <v>0.1697286829601781</v>
      </c>
      <c r="V520">
        <v>1.2515917697424399</v>
      </c>
      <c r="W520">
        <v>537.6</v>
      </c>
      <c r="X520">
        <v>544.95000000000005</v>
      </c>
      <c r="Y520">
        <v>535</v>
      </c>
      <c r="Z520">
        <v>543</v>
      </c>
      <c r="AA520">
        <v>514.1</v>
      </c>
      <c r="AB520">
        <v>548.79999999999995</v>
      </c>
      <c r="AC520" s="2">
        <f>(Table2[[#This Row],[Close Price]]/Table2[[#This Row],[Day Low]])-1</f>
        <v>6.6964285714286031E-3</v>
      </c>
      <c r="AD520" s="2">
        <f>(Table2[[#This Row],[Day High]]/Table2[[#This Row],[Close Price]])-1</f>
        <v>6.92904656319282E-3</v>
      </c>
      <c r="AE520" s="2">
        <f>(Table2[[#This Row],[Close Price]]/Table2[[#This Row],[Current Week Low]])-1</f>
        <v>1.1588785046729111E-2</v>
      </c>
      <c r="AF520" s="2">
        <f>(Table2[[#This Row],[Current Week High]]/Table2[[#This Row],[Close Price]])-1</f>
        <v>3.3259423503324559E-3</v>
      </c>
      <c r="AG520" s="2">
        <f>(Table2[[#This Row],[Close Price]]/Table2[[#This Row],[Current Month Low]])-1</f>
        <v>5.2713479867730006E-2</v>
      </c>
      <c r="AH520" s="2">
        <f>(Table2[[#This Row],[Current Month High]]/Table2[[#This Row],[Close Price]])-1</f>
        <v>1.4042867701404171E-2</v>
      </c>
      <c r="AI520">
        <v>1.40428677014041</v>
      </c>
      <c r="AJ520">
        <v>44.300759898680099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0.08</v>
      </c>
      <c r="AM520" t="s">
        <v>10474</v>
      </c>
      <c r="AN520">
        <v>10.36</v>
      </c>
      <c r="AO520" t="s">
        <v>10474</v>
      </c>
      <c r="AP520">
        <v>-9.9348697591467E-2</v>
      </c>
      <c r="AQ520">
        <f>(Table2[[#This Row],[Sharpe Ratio]]-AVERAGE(Table2[Sharpe Ratio]))/_xlfn.STDEV.P(Table2[Sharpe Ratio])</f>
        <v>-1.7342866518171878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-2.084172567985707</v>
      </c>
      <c r="AS520">
        <f>_xlfn.RANK.AVG(Table2[[#This Row],[1Y Return vs Nifty Z-Score]],Table2[1Y Return vs Nifty Z-Score])</f>
        <v>444</v>
      </c>
      <c r="AT520">
        <f>_xlfn.RANK.AVG(Table2[[#This Row],[6M Return vs Nifty Z-Score]],Table2[6M Return vs Nifty Z-Score])</f>
        <v>339</v>
      </c>
      <c r="AU520">
        <f>_xlfn.RANK.AVG(Table2[[#This Row],[Sharpe Ratio Z-Score]],Table2[Sharpe Ratio Z-Score])</f>
        <v>702</v>
      </c>
      <c r="AV520">
        <f>(Table2[[#This Row],[Rank 1Y]]+Table2[[#This Row],[Rank 6M]]+Table2[[#This Row],[Rank Sharpe]])/3</f>
        <v>495</v>
      </c>
    </row>
    <row r="521" spans="1:48" x14ac:dyDescent="0.3">
      <c r="A521" t="s">
        <v>1577</v>
      </c>
      <c r="B521" t="s">
        <v>1578</v>
      </c>
      <c r="C521" t="s">
        <v>10445</v>
      </c>
      <c r="D521" t="s">
        <v>242</v>
      </c>
      <c r="E521">
        <v>5788.2986649599998</v>
      </c>
      <c r="F521">
        <v>788.2</v>
      </c>
      <c r="G521">
        <v>-11.2257398404724</v>
      </c>
      <c r="H521">
        <f>(Table2[[#This Row],[1Y Return vs Nifty]]-AVERAGE(Table2[1Y Return vs Nifty]))/_xlfn.STDEV.P(Table2[1Y Return vs Nifty])</f>
        <v>-0.67312220211528473</v>
      </c>
      <c r="I521">
        <v>-0.249946703735237</v>
      </c>
      <c r="J521">
        <f>(Table2[[#This Row],[1M Return vs Nifty]]-AVERAGE(Table2[1M Return vs Nifty]))/_xlfn.STDEV.P(Table2[1M Return vs Nifty])</f>
        <v>-0.39142599704413489</v>
      </c>
      <c r="K521">
        <v>-11.435416752590401</v>
      </c>
      <c r="L521">
        <f>(Table2[[#This Row],[6M Return vs Nifty]]-AVERAGE(Table2[6M Return vs Nifty]))/_xlfn.STDEV.P(Table2[6M Return vs Nifty])</f>
        <v>-0.63235930545045271</v>
      </c>
      <c r="M521">
        <v>-0.20958363917588599</v>
      </c>
      <c r="N521">
        <f>(Table2[[#This Row],[1W Return vs Nifty]]-AVERAGE(Table2[1W Return vs Nifty]))/_xlfn.STDEV.P(Table2[1W Return vs Nifty])</f>
        <v>-0.4325840740779317</v>
      </c>
      <c r="O521">
        <v>778.35</v>
      </c>
      <c r="P521">
        <v>775.620826486846</v>
      </c>
      <c r="Q521">
        <v>758.81738985277298</v>
      </c>
      <c r="R521">
        <v>58.218197589863202</v>
      </c>
      <c r="S521" s="2">
        <f>(Table2[[#This Row],[Close Price]]-Table2[[#This Row],[20D EMA]])/Table2[[#This Row],[20D EMA]]</f>
        <v>1.2654975268195571E-2</v>
      </c>
      <c r="T521" s="2">
        <f>(Table2[[#This Row],[Close Price]]-Table2[[#This Row],[50D EMA]])/Table2[[#This Row],[50D EMA]]</f>
        <v>1.6218199774406625E-2</v>
      </c>
      <c r="U521" s="2">
        <f>(Table2[[#This Row],[Close Price]]-Table2[[#This Row],[200D EMA]])/Table2[[#This Row],[200D EMA]]</f>
        <v>3.8721582478398305E-2</v>
      </c>
      <c r="V521">
        <v>0.654082950946141</v>
      </c>
      <c r="W521">
        <v>790.5</v>
      </c>
      <c r="X521">
        <v>807.9</v>
      </c>
      <c r="Y521">
        <v>776.4</v>
      </c>
      <c r="Z521">
        <v>795</v>
      </c>
      <c r="AA521">
        <v>772</v>
      </c>
      <c r="AB521">
        <v>800.1</v>
      </c>
      <c r="AC521" s="2">
        <f>(Table2[[#This Row],[Close Price]]/Table2[[#This Row],[Day Low]])-1</f>
        <v>-2.9095509171409573E-3</v>
      </c>
      <c r="AD521" s="2">
        <f>(Table2[[#This Row],[Day High]]/Table2[[#This Row],[Close Price]])-1</f>
        <v>2.4993656432377387E-2</v>
      </c>
      <c r="AE521" s="2">
        <f>(Table2[[#This Row],[Close Price]]/Table2[[#This Row],[Current Week Low]])-1</f>
        <v>1.5198351365275808E-2</v>
      </c>
      <c r="AF521" s="2">
        <f>(Table2[[#This Row],[Current Week High]]/Table2[[#This Row],[Close Price]])-1</f>
        <v>8.6272519665058223E-3</v>
      </c>
      <c r="AG521" s="2">
        <f>(Table2[[#This Row],[Close Price]]/Table2[[#This Row],[Current Month Low]])-1</f>
        <v>2.0984455958549253E-2</v>
      </c>
      <c r="AH521" s="2">
        <f>(Table2[[#This Row],[Current Month High]]/Table2[[#This Row],[Close Price]])-1</f>
        <v>1.5097690941385356E-2</v>
      </c>
      <c r="AI521">
        <v>10.225831007358501</v>
      </c>
      <c r="AJ521">
        <v>26.516853932584201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-0.1</v>
      </c>
      <c r="AM521" t="s">
        <v>10475</v>
      </c>
      <c r="AN521">
        <v>-1.66</v>
      </c>
      <c r="AO521" t="s">
        <v>10475</v>
      </c>
      <c r="AP521">
        <v>4.2815707949204002E-2</v>
      </c>
      <c r="AQ521">
        <f>(Table2[[#This Row],[Sharpe Ratio]]-AVERAGE(Table2[Sharpe Ratio]))/_xlfn.STDEV.P(Table2[Sharpe Ratio])</f>
        <v>-0.13148334708249176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-2.2609749257702956</v>
      </c>
      <c r="AS521">
        <f>_xlfn.RANK.AVG(Table2[[#This Row],[1Y Return vs Nifty Z-Score]],Table2[1Y Return vs Nifty Z-Score])</f>
        <v>578</v>
      </c>
      <c r="AT521">
        <f>_xlfn.RANK.AVG(Table2[[#This Row],[6M Return vs Nifty Z-Score]],Table2[6M Return vs Nifty Z-Score])</f>
        <v>534</v>
      </c>
      <c r="AU521">
        <f>_xlfn.RANK.AVG(Table2[[#This Row],[Sharpe Ratio Z-Score]],Table2[Sharpe Ratio Z-Score])</f>
        <v>373</v>
      </c>
      <c r="AV521">
        <f>(Table2[[#This Row],[Rank 1Y]]+Table2[[#This Row],[Rank 6M]]+Table2[[#This Row],[Rank Sharpe]])/3</f>
        <v>495</v>
      </c>
    </row>
    <row r="522" spans="1:48" x14ac:dyDescent="0.3">
      <c r="A522" t="s">
        <v>310</v>
      </c>
      <c r="B522" t="s">
        <v>311</v>
      </c>
      <c r="C522" t="s">
        <v>10433</v>
      </c>
      <c r="D522" t="s">
        <v>182</v>
      </c>
      <c r="E522">
        <v>83024.92093819</v>
      </c>
      <c r="F522">
        <v>641.29999999999995</v>
      </c>
      <c r="G522">
        <v>-4.4316692112034604</v>
      </c>
      <c r="H522">
        <f>(Table2[[#This Row],[1Y Return vs Nifty]]-AVERAGE(Table2[1Y Return vs Nifty]))/_xlfn.STDEV.P(Table2[1Y Return vs Nifty])</f>
        <v>-0.59537808797629999</v>
      </c>
      <c r="I522">
        <v>-10.637310380615199</v>
      </c>
      <c r="J522">
        <f>(Table2[[#This Row],[1M Return vs Nifty]]-AVERAGE(Table2[1M Return vs Nifty]))/_xlfn.STDEV.P(Table2[1M Return vs Nifty])</f>
        <v>-1.2691219942945948</v>
      </c>
      <c r="K522">
        <v>9.3446252790259301</v>
      </c>
      <c r="L522">
        <f>(Table2[[#This Row],[6M Return vs Nifty]]-AVERAGE(Table2[6M Return vs Nifty]))/_xlfn.STDEV.P(Table2[6M Return vs Nifty])</f>
        <v>-4.7645611056456871E-2</v>
      </c>
      <c r="M522">
        <v>-0.92678917552783402</v>
      </c>
      <c r="N522">
        <f>(Table2[[#This Row],[1W Return vs Nifty]]-AVERAGE(Table2[1W Return vs Nifty]))/_xlfn.STDEV.P(Table2[1W Return vs Nifty])</f>
        <v>-0.56407371915446758</v>
      </c>
      <c r="O522">
        <v>616.39</v>
      </c>
      <c r="P522">
        <v>597.74702283167903</v>
      </c>
      <c r="Q522">
        <v>555.81468289124098</v>
      </c>
      <c r="R522">
        <v>69.0725649283374</v>
      </c>
      <c r="S522" s="2">
        <f>(Table2[[#This Row],[Close Price]]-Table2[[#This Row],[20D EMA]])/Table2[[#This Row],[20D EMA]]</f>
        <v>4.0412725709372259E-2</v>
      </c>
      <c r="T522" s="2">
        <f>(Table2[[#This Row],[Close Price]]-Table2[[#This Row],[50D EMA]])/Table2[[#This Row],[50D EMA]]</f>
        <v>7.2861888900758454E-2</v>
      </c>
      <c r="U522" s="2">
        <f>(Table2[[#This Row],[Close Price]]-Table2[[#This Row],[200D EMA]])/Table2[[#This Row],[200D EMA]]</f>
        <v>0.15380183312913004</v>
      </c>
      <c r="V522">
        <v>0.869270542853118</v>
      </c>
      <c r="W522">
        <v>630.54999999999995</v>
      </c>
      <c r="X522">
        <v>644.29999999999995</v>
      </c>
      <c r="Y522">
        <v>629</v>
      </c>
      <c r="Z522">
        <v>655.8</v>
      </c>
      <c r="AA522">
        <v>601</v>
      </c>
      <c r="AB522">
        <v>655.8</v>
      </c>
      <c r="AC522" s="2">
        <f>(Table2[[#This Row],[Close Price]]/Table2[[#This Row],[Day Low]])-1</f>
        <v>1.7048608357782991E-2</v>
      </c>
      <c r="AD522" s="2">
        <f>(Table2[[#This Row],[Day High]]/Table2[[#This Row],[Close Price]])-1</f>
        <v>4.6779978169344538E-3</v>
      </c>
      <c r="AE522" s="2">
        <f>(Table2[[#This Row],[Close Price]]/Table2[[#This Row],[Current Week Low]])-1</f>
        <v>1.9554848966613525E-2</v>
      </c>
      <c r="AF522" s="2">
        <f>(Table2[[#This Row],[Current Week High]]/Table2[[#This Row],[Close Price]])-1</f>
        <v>2.2610322781849268E-2</v>
      </c>
      <c r="AG522" s="2">
        <f>(Table2[[#This Row],[Close Price]]/Table2[[#This Row],[Current Month Low]])-1</f>
        <v>6.7054908485856934E-2</v>
      </c>
      <c r="AH522" s="2">
        <f>(Table2[[#This Row],[Current Month High]]/Table2[[#This Row],[Close Price]])-1</f>
        <v>2.2610322781849268E-2</v>
      </c>
      <c r="AI522">
        <v>4.0386714486199997</v>
      </c>
      <c r="AJ522">
        <v>31.873329220645601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0.14000000000000001</v>
      </c>
      <c r="AM522" t="s">
        <v>10474</v>
      </c>
      <c r="AN522">
        <v>2.0499999999999998</v>
      </c>
      <c r="AO522" t="s">
        <v>10474</v>
      </c>
      <c r="AP522">
        <v>-4.2588120291133E-2</v>
      </c>
      <c r="AQ522">
        <f>(Table2[[#This Row],[Sharpe Ratio]]-AVERAGE(Table2[Sharpe Ratio]))/_xlfn.STDEV.P(Table2[Sharpe Ratio])</f>
        <v>-1.0943512155901662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-3.5705706280719856</v>
      </c>
      <c r="AS522">
        <f>_xlfn.RANK.AVG(Table2[[#This Row],[1Y Return vs Nifty Z-Score]],Table2[1Y Return vs Nifty Z-Score])</f>
        <v>540</v>
      </c>
      <c r="AT522">
        <f>_xlfn.RANK.AVG(Table2[[#This Row],[6M Return vs Nifty Z-Score]],Table2[6M Return vs Nifty Z-Score])</f>
        <v>326</v>
      </c>
      <c r="AU522">
        <f>_xlfn.RANK.AVG(Table2[[#This Row],[Sharpe Ratio Z-Score]],Table2[Sharpe Ratio Z-Score])</f>
        <v>621</v>
      </c>
      <c r="AV522">
        <f>(Table2[[#This Row],[Rank 1Y]]+Table2[[#This Row],[Rank 6M]]+Table2[[#This Row],[Rank Sharpe]])/3</f>
        <v>495.66666666666669</v>
      </c>
    </row>
    <row r="523" spans="1:48" x14ac:dyDescent="0.3">
      <c r="A523" t="s">
        <v>429</v>
      </c>
      <c r="B523" t="s">
        <v>430</v>
      </c>
      <c r="C523" t="s">
        <v>10430</v>
      </c>
      <c r="D523" t="s">
        <v>297</v>
      </c>
      <c r="E523">
        <v>54067.08770774</v>
      </c>
      <c r="F523">
        <v>5109.05</v>
      </c>
      <c r="G523">
        <v>4.7306516317982199</v>
      </c>
      <c r="H523">
        <f>(Table2[[#This Row],[1Y Return vs Nifty]]-AVERAGE(Table2[1Y Return vs Nifty]))/_xlfn.STDEV.P(Table2[1Y Return vs Nifty])</f>
        <v>-0.49053423864573037</v>
      </c>
      <c r="I523">
        <v>2.06907427027665</v>
      </c>
      <c r="J523">
        <f>(Table2[[#This Row],[1M Return vs Nifty]]-AVERAGE(Table2[1M Return vs Nifty]))/_xlfn.STDEV.P(Table2[1M Return vs Nifty])</f>
        <v>-0.19547681400354797</v>
      </c>
      <c r="K523">
        <v>-14.060780665300801</v>
      </c>
      <c r="L523">
        <f>(Table2[[#This Row],[6M Return vs Nifty]]-AVERAGE(Table2[6M Return vs Nifty]))/_xlfn.STDEV.P(Table2[6M Return vs Nifty])</f>
        <v>-0.70623241072107623</v>
      </c>
      <c r="M523">
        <v>3.5017567866202599</v>
      </c>
      <c r="N523">
        <f>(Table2[[#This Row],[1W Return vs Nifty]]-AVERAGE(Table2[1W Return vs Nifty]))/_xlfn.STDEV.P(Table2[1W Return vs Nifty])</f>
        <v>0.24783849743253342</v>
      </c>
      <c r="O523">
        <v>4926.38</v>
      </c>
      <c r="P523">
        <v>4883.4397383175901</v>
      </c>
      <c r="Q523">
        <v>4840.9169997019899</v>
      </c>
      <c r="R523">
        <v>78.941688982613897</v>
      </c>
      <c r="S523" s="2">
        <f>(Table2[[#This Row],[Close Price]]-Table2[[#This Row],[20D EMA]])/Table2[[#This Row],[20D EMA]]</f>
        <v>3.7079965410707266E-2</v>
      </c>
      <c r="T523" s="2">
        <f>(Table2[[#This Row],[Close Price]]-Table2[[#This Row],[50D EMA]])/Table2[[#This Row],[50D EMA]]</f>
        <v>4.6199046936562752E-2</v>
      </c>
      <c r="U523" s="2">
        <f>(Table2[[#This Row],[Close Price]]-Table2[[#This Row],[200D EMA]])/Table2[[#This Row],[200D EMA]]</f>
        <v>5.5388886096274063E-2</v>
      </c>
      <c r="V523">
        <v>0.69572618739987302</v>
      </c>
      <c r="W523">
        <v>5067.8</v>
      </c>
      <c r="X523">
        <v>5139</v>
      </c>
      <c r="Y523">
        <v>5067.05</v>
      </c>
      <c r="Z523">
        <v>5160</v>
      </c>
      <c r="AA523">
        <v>4892.3500000000004</v>
      </c>
      <c r="AB523">
        <v>5160</v>
      </c>
      <c r="AC523" s="2">
        <f>(Table2[[#This Row],[Close Price]]/Table2[[#This Row],[Day Low]])-1</f>
        <v>8.1396266624571556E-3</v>
      </c>
      <c r="AD523" s="2">
        <f>(Table2[[#This Row],[Day High]]/Table2[[#This Row],[Close Price]])-1</f>
        <v>5.862146583024197E-3</v>
      </c>
      <c r="AE523" s="2">
        <f>(Table2[[#This Row],[Close Price]]/Table2[[#This Row],[Current Week Low]])-1</f>
        <v>8.2888465675294842E-3</v>
      </c>
      <c r="AF523" s="2">
        <f>(Table2[[#This Row],[Current Week High]]/Table2[[#This Row],[Close Price]])-1</f>
        <v>9.9724997798025239E-3</v>
      </c>
      <c r="AG523" s="2">
        <f>(Table2[[#This Row],[Close Price]]/Table2[[#This Row],[Current Month Low]])-1</f>
        <v>4.4293642114730192E-2</v>
      </c>
      <c r="AH523" s="2">
        <f>(Table2[[#This Row],[Current Month High]]/Table2[[#This Row],[Close Price]])-1</f>
        <v>9.9724997798025239E-3</v>
      </c>
      <c r="AI523">
        <v>14.9597283252268</v>
      </c>
      <c r="AJ523">
        <v>33.685270952717303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-0.14000000000000001</v>
      </c>
      <c r="AM523" t="s">
        <v>10475</v>
      </c>
      <c r="AN523">
        <v>4.82</v>
      </c>
      <c r="AO523" t="s">
        <v>10474</v>
      </c>
      <c r="AP523">
        <v>2.1372990526374001E-2</v>
      </c>
      <c r="AQ523">
        <f>(Table2[[#This Row],[Sharpe Ratio]]-AVERAGE(Table2[Sharpe Ratio]))/_xlfn.STDEV.P(Table2[Sharpe Ratio])</f>
        <v>-0.37323484751676816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-1.5176398134545892</v>
      </c>
      <c r="AS523">
        <f>_xlfn.RANK.AVG(Table2[[#This Row],[1Y Return vs Nifty Z-Score]],Table2[1Y Return vs Nifty Z-Score])</f>
        <v>485</v>
      </c>
      <c r="AT523">
        <f>_xlfn.RANK.AVG(Table2[[#This Row],[6M Return vs Nifty Z-Score]],Table2[6M Return vs Nifty Z-Score])</f>
        <v>563</v>
      </c>
      <c r="AU523">
        <f>_xlfn.RANK.AVG(Table2[[#This Row],[Sharpe Ratio Z-Score]],Table2[Sharpe Ratio Z-Score])</f>
        <v>440</v>
      </c>
      <c r="AV523">
        <f>(Table2[[#This Row],[Rank 1Y]]+Table2[[#This Row],[Rank 6M]]+Table2[[#This Row],[Rank Sharpe]])/3</f>
        <v>496</v>
      </c>
    </row>
    <row r="524" spans="1:48" x14ac:dyDescent="0.3">
      <c r="A524" t="s">
        <v>881</v>
      </c>
      <c r="B524" t="s">
        <v>882</v>
      </c>
      <c r="C524" t="s">
        <v>10437</v>
      </c>
      <c r="D524" t="s">
        <v>287</v>
      </c>
      <c r="E524">
        <v>16929.259491929999</v>
      </c>
      <c r="F524">
        <v>340.1</v>
      </c>
      <c r="G524">
        <v>-17.664823707884299</v>
      </c>
      <c r="H524">
        <f>(Table2[[#This Row],[1Y Return vs Nifty]]-AVERAGE(Table2[1Y Return vs Nifty]))/_xlfn.STDEV.P(Table2[1Y Return vs Nifty])</f>
        <v>-0.74680422552286763</v>
      </c>
      <c r="I524">
        <v>-9.9313978210435998</v>
      </c>
      <c r="J524">
        <f>(Table2[[#This Row],[1M Return vs Nifty]]-AVERAGE(Table2[1M Return vs Nifty]))/_xlfn.STDEV.P(Table2[1M Return vs Nifty])</f>
        <v>-1.2094748453915614</v>
      </c>
      <c r="K524">
        <v>-29.884216622036401</v>
      </c>
      <c r="L524">
        <f>(Table2[[#This Row],[6M Return vs Nifty]]-AVERAGE(Table2[6M Return vs Nifty]))/_xlfn.STDEV.P(Table2[6M Return vs Nifty])</f>
        <v>-1.1514759613449248</v>
      </c>
      <c r="M524">
        <v>-3.0897995733132899</v>
      </c>
      <c r="N524">
        <f>(Table2[[#This Row],[1W Return vs Nifty]]-AVERAGE(Table2[1W Return vs Nifty]))/_xlfn.STDEV.P(Table2[1W Return vs Nifty])</f>
        <v>-0.96063154684265017</v>
      </c>
      <c r="O524">
        <v>351.15</v>
      </c>
      <c r="P524">
        <v>365.38324498983701</v>
      </c>
      <c r="Q524">
        <v>373.53676160602498</v>
      </c>
      <c r="R524">
        <v>30.163652566410502</v>
      </c>
      <c r="S524" s="2">
        <f>(Table2[[#This Row],[Close Price]]-Table2[[#This Row],[20D EMA]])/Table2[[#This Row],[20D EMA]]</f>
        <v>-3.1468033603872861E-2</v>
      </c>
      <c r="T524" s="2">
        <f>(Table2[[#This Row],[Close Price]]-Table2[[#This Row],[50D EMA]])/Table2[[#This Row],[50D EMA]]</f>
        <v>-6.9196508971122173E-2</v>
      </c>
      <c r="U524" s="2">
        <f>(Table2[[#This Row],[Close Price]]-Table2[[#This Row],[200D EMA]])/Table2[[#This Row],[200D EMA]]</f>
        <v>-8.9513978389337834E-2</v>
      </c>
      <c r="V524">
        <v>0.77232806274168897</v>
      </c>
      <c r="W524">
        <v>336.1</v>
      </c>
      <c r="X524">
        <v>342.05</v>
      </c>
      <c r="Y524">
        <v>335.6</v>
      </c>
      <c r="Z524">
        <v>342.1</v>
      </c>
      <c r="AA524">
        <v>335.6</v>
      </c>
      <c r="AB524">
        <v>353.95</v>
      </c>
      <c r="AC524" s="2">
        <f>(Table2[[#This Row],[Close Price]]/Table2[[#This Row],[Day Low]])-1</f>
        <v>1.1901219875037228E-2</v>
      </c>
      <c r="AD524" s="2">
        <f>(Table2[[#This Row],[Day High]]/Table2[[#This Row],[Close Price]])-1</f>
        <v>5.733607762422821E-3</v>
      </c>
      <c r="AE524" s="2">
        <f>(Table2[[#This Row],[Close Price]]/Table2[[#This Row],[Current Week Low]])-1</f>
        <v>1.3408820023837809E-2</v>
      </c>
      <c r="AF524" s="2">
        <f>(Table2[[#This Row],[Current Week High]]/Table2[[#This Row],[Close Price]])-1</f>
        <v>5.8806233460746427E-3</v>
      </c>
      <c r="AG524" s="2">
        <f>(Table2[[#This Row],[Close Price]]/Table2[[#This Row],[Current Month Low]])-1</f>
        <v>1.3408820023837809E-2</v>
      </c>
      <c r="AH524" s="2">
        <f>(Table2[[#This Row],[Current Month High]]/Table2[[#This Row],[Close Price]])-1</f>
        <v>4.0723316671567034E-2</v>
      </c>
      <c r="AI524">
        <v>64.069391355483603</v>
      </c>
      <c r="AJ524">
        <v>15.542721250212301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-0.41</v>
      </c>
      <c r="AM524" t="s">
        <v>10475</v>
      </c>
      <c r="AN524">
        <v>-4.53</v>
      </c>
      <c r="AO524" t="s">
        <v>10475</v>
      </c>
      <c r="AP524">
        <v>0.102073360613491</v>
      </c>
      <c r="AQ524">
        <f>(Table2[[#This Row],[Sharpe Ratio]]-AVERAGE(Table2[Sharpe Ratio]))/_xlfn.STDEV.P(Table2[Sharpe Ratio])</f>
        <v>0.53660485094375854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611</v>
      </c>
      <c r="AT524">
        <f>_xlfn.RANK.AVG(Table2[[#This Row],[6M Return vs Nifty Z-Score]],Table2[6M Return vs Nifty Z-Score])</f>
        <v>680</v>
      </c>
      <c r="AU524">
        <f>_xlfn.RANK.AVG(Table2[[#This Row],[Sharpe Ratio Z-Score]],Table2[Sharpe Ratio Z-Score])</f>
        <v>205</v>
      </c>
      <c r="AV524">
        <f>(Table2[[#This Row],[Rank 1Y]]+Table2[[#This Row],[Rank 6M]]+Table2[[#This Row],[Rank Sharpe]])/3</f>
        <v>498.66666666666669</v>
      </c>
    </row>
    <row r="525" spans="1:48" x14ac:dyDescent="0.3">
      <c r="A525" t="s">
        <v>753</v>
      </c>
      <c r="B525" t="s">
        <v>754</v>
      </c>
      <c r="C525" t="s">
        <v>10431</v>
      </c>
      <c r="D525" t="s">
        <v>539</v>
      </c>
      <c r="E525">
        <v>20984.659926749999</v>
      </c>
      <c r="F525">
        <v>2329.35</v>
      </c>
      <c r="G525">
        <v>10.346555079272999</v>
      </c>
      <c r="H525">
        <f>(Table2[[#This Row],[1Y Return vs Nifty]]-AVERAGE(Table2[1Y Return vs Nifty]))/_xlfn.STDEV.P(Table2[1Y Return vs Nifty])</f>
        <v>-0.42627181594834135</v>
      </c>
      <c r="I525">
        <v>-13.946301657798999</v>
      </c>
      <c r="J525">
        <f>(Table2[[#This Row],[1M Return vs Nifty]]-AVERAGE(Table2[1M Return vs Nifty]))/_xlfn.STDEV.P(Table2[1M Return vs Nifty])</f>
        <v>-1.5487202147155501</v>
      </c>
      <c r="K525">
        <v>-51.891610744494798</v>
      </c>
      <c r="L525">
        <f>(Table2[[#This Row],[6M Return vs Nifty]]-AVERAGE(Table2[6M Return vs Nifty]))/_xlfn.STDEV.P(Table2[6M Return vs Nifty])</f>
        <v>-1.770725176613545</v>
      </c>
      <c r="M525">
        <v>-9.9191574885849398</v>
      </c>
      <c r="N525">
        <f>(Table2[[#This Row],[1W Return vs Nifty]]-AVERAGE(Table2[1W Return vs Nifty]))/_xlfn.STDEV.P(Table2[1W Return vs Nifty])</f>
        <v>-2.2126991939320861</v>
      </c>
      <c r="O525">
        <v>2493.06</v>
      </c>
      <c r="P525">
        <v>2586.36660807516</v>
      </c>
      <c r="Q525">
        <v>2592.8714918542501</v>
      </c>
      <c r="R525">
        <v>24.875413971171302</v>
      </c>
      <c r="S525" s="2">
        <f>(Table2[[#This Row],[Close Price]]-Table2[[#This Row],[20D EMA]])/Table2[[#This Row],[20D EMA]]</f>
        <v>-6.5666289619985094E-2</v>
      </c>
      <c r="T525" s="2">
        <f>(Table2[[#This Row],[Close Price]]-Table2[[#This Row],[50D EMA]])/Table2[[#This Row],[50D EMA]]</f>
        <v>-9.9373618292434726E-2</v>
      </c>
      <c r="U525" s="2">
        <f>(Table2[[#This Row],[Close Price]]-Table2[[#This Row],[200D EMA]])/Table2[[#This Row],[200D EMA]]</f>
        <v>-0.10163307077968489</v>
      </c>
      <c r="V525">
        <v>1.7867547984805201</v>
      </c>
      <c r="W525">
        <v>2330</v>
      </c>
      <c r="X525">
        <v>2366</v>
      </c>
      <c r="Y525">
        <v>2315.25</v>
      </c>
      <c r="Z525">
        <v>2389.9</v>
      </c>
      <c r="AA525">
        <v>2287.0500000000002</v>
      </c>
      <c r="AB525">
        <v>2599</v>
      </c>
      <c r="AC525" s="2">
        <f>(Table2[[#This Row],[Close Price]]/Table2[[#This Row],[Day Low]])-1</f>
        <v>-2.7896995708154293E-4</v>
      </c>
      <c r="AD525" s="2">
        <f>(Table2[[#This Row],[Day High]]/Table2[[#This Row],[Close Price]])-1</f>
        <v>1.5734003048060607E-2</v>
      </c>
      <c r="AE525" s="2">
        <f>(Table2[[#This Row],[Close Price]]/Table2[[#This Row],[Current Week Low]])-1</f>
        <v>6.0900550696467715E-3</v>
      </c>
      <c r="AF525" s="2">
        <f>(Table2[[#This Row],[Current Week High]]/Table2[[#This Row],[Close Price]])-1</f>
        <v>2.5994376113508189E-2</v>
      </c>
      <c r="AG525" s="2">
        <f>(Table2[[#This Row],[Close Price]]/Table2[[#This Row],[Current Month Low]])-1</f>
        <v>1.8495441726241069E-2</v>
      </c>
      <c r="AH525" s="2">
        <f>(Table2[[#This Row],[Current Month High]]/Table2[[#This Row],[Close Price]])-1</f>
        <v>0.11576190782836426</v>
      </c>
      <c r="AI525">
        <v>67.256960096164093</v>
      </c>
      <c r="AJ525">
        <v>60.423553719008197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-0.26</v>
      </c>
      <c r="AM525" t="s">
        <v>10475</v>
      </c>
      <c r="AN525">
        <v>-9.76</v>
      </c>
      <c r="AO525" t="s">
        <v>10475</v>
      </c>
      <c r="AP525">
        <v>5.7344784913655002E-2</v>
      </c>
      <c r="AQ525">
        <f>(Table2[[#This Row],[Sharpe Ratio]]-AVERAGE(Table2[Sharpe Ratio]))/_xlfn.STDEV.P(Table2[Sharpe Ratio])</f>
        <v>3.2321738197484975E-2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450</v>
      </c>
      <c r="AT525">
        <f>_xlfn.RANK.AVG(Table2[[#This Row],[6M Return vs Nifty Z-Score]],Table2[6M Return vs Nifty Z-Score])</f>
        <v>720</v>
      </c>
      <c r="AU525">
        <f>_xlfn.RANK.AVG(Table2[[#This Row],[Sharpe Ratio Z-Score]],Table2[Sharpe Ratio Z-Score])</f>
        <v>327</v>
      </c>
      <c r="AV525">
        <f>(Table2[[#This Row],[Rank 1Y]]+Table2[[#This Row],[Rank 6M]]+Table2[[#This Row],[Rank Sharpe]])/3</f>
        <v>499</v>
      </c>
    </row>
    <row r="526" spans="1:48" x14ac:dyDescent="0.3">
      <c r="A526" t="s">
        <v>2043</v>
      </c>
      <c r="B526" t="s">
        <v>2044</v>
      </c>
      <c r="C526" t="s">
        <v>10433</v>
      </c>
      <c r="D526" t="s">
        <v>455</v>
      </c>
      <c r="E526">
        <v>2934.0212498999999</v>
      </c>
      <c r="F526">
        <v>403.65</v>
      </c>
      <c r="G526">
        <v>-5.7357593119740304</v>
      </c>
      <c r="H526">
        <f>(Table2[[#This Row],[1Y Return vs Nifty]]-AVERAGE(Table2[1Y Return vs Nifty]))/_xlfn.STDEV.P(Table2[1Y Return vs Nifty])</f>
        <v>-0.61030070729748542</v>
      </c>
      <c r="I526">
        <v>3.2460396604610202</v>
      </c>
      <c r="J526">
        <f>(Table2[[#This Row],[1M Return vs Nifty]]-AVERAGE(Table2[1M Return vs Nifty]))/_xlfn.STDEV.P(Table2[1M Return vs Nifty])</f>
        <v>-9.6027344051280578E-2</v>
      </c>
      <c r="K526">
        <v>4.3945257809104596</v>
      </c>
      <c r="L526">
        <f>(Table2[[#This Row],[6M Return vs Nifty]]-AVERAGE(Table2[6M Return vs Nifty]))/_xlfn.STDEV.P(Table2[6M Return vs Nifty])</f>
        <v>-0.18693267124417043</v>
      </c>
      <c r="M526">
        <v>1.9349759065916401</v>
      </c>
      <c r="N526">
        <f>(Table2[[#This Row],[1W Return vs Nifty]]-AVERAGE(Table2[1W Return vs Nifty]))/_xlfn.STDEV.P(Table2[1W Return vs Nifty])</f>
        <v>-3.9408953103835034E-2</v>
      </c>
      <c r="O526">
        <v>352.15</v>
      </c>
      <c r="P526">
        <v>344.39477443612998</v>
      </c>
      <c r="Q526">
        <v>345.01227223243097</v>
      </c>
      <c r="R526">
        <v>90.769155029789601</v>
      </c>
      <c r="S526" s="2">
        <f>(Table2[[#This Row],[Close Price]]-Table2[[#This Row],[20D EMA]])/Table2[[#This Row],[20D EMA]]</f>
        <v>0.14624449808320319</v>
      </c>
      <c r="T526" s="2">
        <f>(Table2[[#This Row],[Close Price]]-Table2[[#This Row],[50D EMA]])/Table2[[#This Row],[50D EMA]]</f>
        <v>0.17205611107452859</v>
      </c>
      <c r="U526" s="2">
        <f>(Table2[[#This Row],[Close Price]]-Table2[[#This Row],[200D EMA]])/Table2[[#This Row],[200D EMA]]</f>
        <v>0.16995838260520024</v>
      </c>
      <c r="V526">
        <v>2.5067103523977599</v>
      </c>
      <c r="W526">
        <v>396.05</v>
      </c>
      <c r="X526">
        <v>410.1</v>
      </c>
      <c r="Y526">
        <v>360.5</v>
      </c>
      <c r="Z526">
        <v>424.5</v>
      </c>
      <c r="AA526">
        <v>345.05</v>
      </c>
      <c r="AB526">
        <v>424.5</v>
      </c>
      <c r="AC526" s="2">
        <f>(Table2[[#This Row],[Close Price]]/Table2[[#This Row],[Day Low]])-1</f>
        <v>1.9189496275722639E-2</v>
      </c>
      <c r="AD526" s="2">
        <f>(Table2[[#This Row],[Day High]]/Table2[[#This Row],[Close Price]])-1</f>
        <v>1.5979189892233459E-2</v>
      </c>
      <c r="AE526" s="2">
        <f>(Table2[[#This Row],[Close Price]]/Table2[[#This Row],[Current Week Low]])-1</f>
        <v>0.11969486823855746</v>
      </c>
      <c r="AF526" s="2">
        <f>(Table2[[#This Row],[Current Week High]]/Table2[[#This Row],[Close Price]])-1</f>
        <v>5.1653660349312513E-2</v>
      </c>
      <c r="AG526" s="2">
        <f>(Table2[[#This Row],[Close Price]]/Table2[[#This Row],[Current Month Low]])-1</f>
        <v>0.16983045935371677</v>
      </c>
      <c r="AH526" s="2">
        <f>(Table2[[#This Row],[Current Month High]]/Table2[[#This Row],[Close Price]])-1</f>
        <v>5.1653660349312513E-2</v>
      </c>
      <c r="AI526">
        <v>9.4760312151616493</v>
      </c>
      <c r="AJ526">
        <v>36.8073207930859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-0.03</v>
      </c>
      <c r="AM526" t="s">
        <v>10475</v>
      </c>
      <c r="AN526">
        <v>15.84</v>
      </c>
      <c r="AO526" t="s">
        <v>10474</v>
      </c>
      <c r="AP526">
        <v>-2.0451694642357E-2</v>
      </c>
      <c r="AQ526">
        <f>(Table2[[#This Row],[Sharpe Ratio]]-AVERAGE(Table2[Sharpe Ratio]))/_xlfn.STDEV.P(Table2[Sharpe Ratio])</f>
        <v>-0.84477864466472674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543</v>
      </c>
      <c r="AT526">
        <f>_xlfn.RANK.AVG(Table2[[#This Row],[6M Return vs Nifty Z-Score]],Table2[6M Return vs Nifty Z-Score])</f>
        <v>372</v>
      </c>
      <c r="AU526">
        <f>_xlfn.RANK.AVG(Table2[[#This Row],[Sharpe Ratio Z-Score]],Table2[Sharpe Ratio Z-Score])</f>
        <v>582</v>
      </c>
      <c r="AV526">
        <f>(Table2[[#This Row],[Rank 1Y]]+Table2[[#This Row],[Rank 6M]]+Table2[[#This Row],[Rank Sharpe]])/3</f>
        <v>499</v>
      </c>
    </row>
    <row r="527" spans="1:48" x14ac:dyDescent="0.3">
      <c r="A527" t="s">
        <v>1847</v>
      </c>
      <c r="B527" t="s">
        <v>1848</v>
      </c>
      <c r="C527" t="s">
        <v>10435</v>
      </c>
      <c r="D527" t="s">
        <v>189</v>
      </c>
      <c r="E527">
        <v>3753.5925246749998</v>
      </c>
      <c r="F527">
        <v>239.19</v>
      </c>
      <c r="G527">
        <v>-15.058200769584699</v>
      </c>
      <c r="H527">
        <f>(Table2[[#This Row],[1Y Return vs Nifty]]-AVERAGE(Table2[1Y Return vs Nifty]))/_xlfn.STDEV.P(Table2[1Y Return vs Nifty])</f>
        <v>-0.71697680654381801</v>
      </c>
      <c r="I527">
        <v>6.09924177520986</v>
      </c>
      <c r="J527">
        <f>(Table2[[#This Row],[1M Return vs Nifty]]-AVERAGE(Table2[1M Return vs Nifty]))/_xlfn.STDEV.P(Table2[1M Return vs Nifty])</f>
        <v>0.14505828203837995</v>
      </c>
      <c r="K527">
        <v>-16.671149314113201</v>
      </c>
      <c r="L527">
        <f>(Table2[[#This Row],[6M Return vs Nifty]]-AVERAGE(Table2[6M Return vs Nifty]))/_xlfn.STDEV.P(Table2[6M Return vs Nifty])</f>
        <v>-0.77968357574062264</v>
      </c>
      <c r="M527">
        <v>11.1972673598101</v>
      </c>
      <c r="N527">
        <f>(Table2[[#This Row],[1W Return vs Nifty]]-AVERAGE(Table2[1W Return vs Nifty]))/_xlfn.STDEV.P(Table2[1W Return vs Nifty])</f>
        <v>1.6587031696412409</v>
      </c>
      <c r="O527">
        <v>224.18</v>
      </c>
      <c r="P527">
        <v>223.273073586979</v>
      </c>
      <c r="Q527">
        <v>233.196370877953</v>
      </c>
      <c r="R527">
        <v>73.461766832442194</v>
      </c>
      <c r="S527" s="2">
        <f>(Table2[[#This Row],[Close Price]]-Table2[[#This Row],[20D EMA]])/Table2[[#This Row],[20D EMA]]</f>
        <v>6.6955125345704303E-2</v>
      </c>
      <c r="T527" s="2">
        <f>(Table2[[#This Row],[Close Price]]-Table2[[#This Row],[50D EMA]])/Table2[[#This Row],[50D EMA]]</f>
        <v>7.1289054955479672E-2</v>
      </c>
      <c r="U527" s="2">
        <f>(Table2[[#This Row],[Close Price]]-Table2[[#This Row],[200D EMA]])/Table2[[#This Row],[200D EMA]]</f>
        <v>2.5702068602018926E-2</v>
      </c>
      <c r="V527">
        <v>1.46783344397833</v>
      </c>
      <c r="W527">
        <v>236.1</v>
      </c>
      <c r="X527">
        <v>242.57</v>
      </c>
      <c r="Y527">
        <v>236.1</v>
      </c>
      <c r="Z527">
        <v>244.44</v>
      </c>
      <c r="AA527">
        <v>216.5</v>
      </c>
      <c r="AB527">
        <v>247</v>
      </c>
      <c r="AC527" s="2">
        <f>(Table2[[#This Row],[Close Price]]/Table2[[#This Row],[Day Low]])-1</f>
        <v>1.3087674714104214E-2</v>
      </c>
      <c r="AD527" s="2">
        <f>(Table2[[#This Row],[Day High]]/Table2[[#This Row],[Close Price]])-1</f>
        <v>1.413102554454615E-2</v>
      </c>
      <c r="AE527" s="2">
        <f>(Table2[[#This Row],[Close Price]]/Table2[[#This Row],[Current Week Low]])-1</f>
        <v>1.3087674714104214E-2</v>
      </c>
      <c r="AF527" s="2">
        <f>(Table2[[#This Row],[Current Week High]]/Table2[[#This Row],[Close Price]])-1</f>
        <v>2.1949078138718159E-2</v>
      </c>
      <c r="AG527" s="2">
        <f>(Table2[[#This Row],[Close Price]]/Table2[[#This Row],[Current Month Low]])-1</f>
        <v>0.10480369515011545</v>
      </c>
      <c r="AH527" s="2">
        <f>(Table2[[#This Row],[Current Month High]]/Table2[[#This Row],[Close Price]])-1</f>
        <v>3.2651866716836064E-2</v>
      </c>
      <c r="AI527">
        <v>25.0052259709854</v>
      </c>
      <c r="AJ527">
        <v>25.526108632904698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</v>
      </c>
      <c r="AM527" t="s">
        <v>10475</v>
      </c>
      <c r="AN527">
        <v>6.93</v>
      </c>
      <c r="AO527" t="s">
        <v>10474</v>
      </c>
      <c r="AP527">
        <v>6.3676536062978004E-2</v>
      </c>
      <c r="AQ527">
        <f>(Table2[[#This Row],[Sharpe Ratio]]-AVERAGE(Table2[Sharpe Ratio]))/_xlfn.STDEV.P(Table2[Sharpe Ratio])</f>
        <v>0.1037077622046636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597</v>
      </c>
      <c r="AT527">
        <f>_xlfn.RANK.AVG(Table2[[#This Row],[6M Return vs Nifty Z-Score]],Table2[6M Return vs Nifty Z-Score])</f>
        <v>595</v>
      </c>
      <c r="AU527">
        <f>_xlfn.RANK.AVG(Table2[[#This Row],[Sharpe Ratio Z-Score]],Table2[Sharpe Ratio Z-Score])</f>
        <v>306</v>
      </c>
      <c r="AV527">
        <f>(Table2[[#This Row],[Rank 1Y]]+Table2[[#This Row],[Rank 6M]]+Table2[[#This Row],[Rank Sharpe]])/3</f>
        <v>499.33333333333331</v>
      </c>
    </row>
    <row r="528" spans="1:48" x14ac:dyDescent="0.3">
      <c r="A528" t="s">
        <v>41</v>
      </c>
      <c r="B528" t="s">
        <v>42</v>
      </c>
      <c r="C528" t="s">
        <v>10433</v>
      </c>
      <c r="D528" t="s">
        <v>43</v>
      </c>
      <c r="E528">
        <v>553822.24445355998</v>
      </c>
      <c r="F528">
        <v>443.6</v>
      </c>
      <c r="G528">
        <v>-30.5935238854548</v>
      </c>
      <c r="H528">
        <f>(Table2[[#This Row],[1Y Return vs Nifty]]-AVERAGE(Table2[1Y Return vs Nifty]))/_xlfn.STDEV.P(Table2[1Y Return vs Nifty])</f>
        <v>-0.89474651183700127</v>
      </c>
      <c r="I528">
        <v>-6.0243224226437597</v>
      </c>
      <c r="J528">
        <f>(Table2[[#This Row],[1M Return vs Nifty]]-AVERAGE(Table2[1M Return vs Nifty]))/_xlfn.STDEV.P(Table2[1M Return vs Nifty])</f>
        <v>-0.8793406029789268</v>
      </c>
      <c r="K528">
        <v>-17.803907491700699</v>
      </c>
      <c r="L528">
        <f>(Table2[[#This Row],[6M Return vs Nifty]]-AVERAGE(Table2[6M Return vs Nifty]))/_xlfn.STDEV.P(Table2[6M Return vs Nifty])</f>
        <v>-0.81155739090733225</v>
      </c>
      <c r="M528">
        <v>1.0296196220446401</v>
      </c>
      <c r="N528">
        <f>(Table2[[#This Row],[1W Return vs Nifty]]-AVERAGE(Table2[1W Return vs Nifty]))/_xlfn.STDEV.P(Table2[1W Return vs Nifty])</f>
        <v>-0.20539341709503095</v>
      </c>
      <c r="O528">
        <v>429.55</v>
      </c>
      <c r="P528">
        <v>429.5160364079</v>
      </c>
      <c r="Q528">
        <v>429.62820745982498</v>
      </c>
      <c r="R528">
        <v>78.371291560413894</v>
      </c>
      <c r="S528" s="2">
        <f>(Table2[[#This Row],[Close Price]]-Table2[[#This Row],[20D EMA]])/Table2[[#This Row],[20D EMA]]</f>
        <v>3.2708648585729277E-2</v>
      </c>
      <c r="T528" s="2">
        <f>(Table2[[#This Row],[Close Price]]-Table2[[#This Row],[50D EMA]])/Table2[[#This Row],[50D EMA]]</f>
        <v>3.2790309088075238E-2</v>
      </c>
      <c r="U528" s="2">
        <f>(Table2[[#This Row],[Close Price]]-Table2[[#This Row],[200D EMA]])/Table2[[#This Row],[200D EMA]]</f>
        <v>3.2520659252759987E-2</v>
      </c>
      <c r="V528">
        <v>0.93992462179559899</v>
      </c>
      <c r="W528">
        <v>444</v>
      </c>
      <c r="X528">
        <v>454.2</v>
      </c>
      <c r="Y528">
        <v>433.65</v>
      </c>
      <c r="Z528">
        <v>444.55</v>
      </c>
      <c r="AA528">
        <v>422.55</v>
      </c>
      <c r="AB528">
        <v>444.55</v>
      </c>
      <c r="AC528" s="2">
        <f>(Table2[[#This Row],[Close Price]]/Table2[[#This Row],[Day Low]])-1</f>
        <v>-9.009009009008917E-4</v>
      </c>
      <c r="AD528" s="2">
        <f>(Table2[[#This Row],[Day High]]/Table2[[#This Row],[Close Price]])-1</f>
        <v>2.3895401262398419E-2</v>
      </c>
      <c r="AE528" s="2">
        <f>(Table2[[#This Row],[Close Price]]/Table2[[#This Row],[Current Week Low]])-1</f>
        <v>2.2944771128790675E-2</v>
      </c>
      <c r="AF528" s="2">
        <f>(Table2[[#This Row],[Current Week High]]/Table2[[#This Row],[Close Price]])-1</f>
        <v>2.1415689810639904E-3</v>
      </c>
      <c r="AG528" s="2">
        <f>(Table2[[#This Row],[Close Price]]/Table2[[#This Row],[Current Month Low]])-1</f>
        <v>4.9816589752692098E-2</v>
      </c>
      <c r="AH528" s="2">
        <f>(Table2[[#This Row],[Current Month High]]/Table2[[#This Row],[Close Price]])-1</f>
        <v>2.1415689810639904E-3</v>
      </c>
      <c r="AI528">
        <v>12.646528403967499</v>
      </c>
      <c r="AJ528">
        <v>11.0805058219606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-0.05</v>
      </c>
      <c r="AM528" t="s">
        <v>10475</v>
      </c>
      <c r="AN528">
        <v>4.8</v>
      </c>
      <c r="AO528" t="s">
        <v>10474</v>
      </c>
      <c r="AP528">
        <v>8.8557242928885005E-2</v>
      </c>
      <c r="AQ528">
        <f>(Table2[[#This Row],[Sharpe Ratio]]-AVERAGE(Table2[Sharpe Ratio]))/_xlfn.STDEV.P(Table2[Sharpe Ratio])</f>
        <v>0.38422016639716217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661</v>
      </c>
      <c r="AT528">
        <f>_xlfn.RANK.AVG(Table2[[#This Row],[6M Return vs Nifty Z-Score]],Table2[6M Return vs Nifty Z-Score])</f>
        <v>605</v>
      </c>
      <c r="AU528">
        <f>_xlfn.RANK.AVG(Table2[[#This Row],[Sharpe Ratio Z-Score]],Table2[Sharpe Ratio Z-Score])</f>
        <v>235</v>
      </c>
      <c r="AV528">
        <f>(Table2[[#This Row],[Rank 1Y]]+Table2[[#This Row],[Rank 6M]]+Table2[[#This Row],[Rank Sharpe]])/3</f>
        <v>500.33333333333331</v>
      </c>
    </row>
    <row r="529" spans="1:48" x14ac:dyDescent="0.3">
      <c r="A529" t="s">
        <v>1242</v>
      </c>
      <c r="B529" t="s">
        <v>1243</v>
      </c>
      <c r="C529" t="s">
        <v>10447</v>
      </c>
      <c r="D529" t="s">
        <v>1151</v>
      </c>
      <c r="E529">
        <v>8882.3112351960008</v>
      </c>
      <c r="F529">
        <v>84.84</v>
      </c>
      <c r="G529">
        <v>8.0418130727053807</v>
      </c>
      <c r="H529">
        <f>(Table2[[#This Row],[1Y Return vs Nifty]]-AVERAGE(Table2[1Y Return vs Nifty]))/_xlfn.STDEV.P(Table2[1Y Return vs Nifty])</f>
        <v>-0.45264483080155687</v>
      </c>
      <c r="I529">
        <v>0.89292272774619097</v>
      </c>
      <c r="J529">
        <f>(Table2[[#This Row],[1M Return vs Nifty]]-AVERAGE(Table2[1M Return vs Nifty]))/_xlfn.STDEV.P(Table2[1M Return vs Nifty])</f>
        <v>-0.29485751666794235</v>
      </c>
      <c r="K529">
        <v>-28.7233564301653</v>
      </c>
      <c r="L529">
        <f>(Table2[[#This Row],[6M Return vs Nifty]]-AVERAGE(Table2[6M Return vs Nifty]))/_xlfn.STDEV.P(Table2[6M Return vs Nifty])</f>
        <v>-1.118811405112019</v>
      </c>
      <c r="M529">
        <v>4.9036043523890296</v>
      </c>
      <c r="N529">
        <f>(Table2[[#This Row],[1W Return vs Nifty]]-AVERAGE(Table2[1W Return vs Nifty]))/_xlfn.STDEV.P(Table2[1W Return vs Nifty])</f>
        <v>0.50484772216875673</v>
      </c>
      <c r="O529">
        <v>83.56</v>
      </c>
      <c r="P529">
        <v>84.083216119881001</v>
      </c>
      <c r="Q529">
        <v>85.307544629413798</v>
      </c>
      <c r="R529">
        <v>53.940771393209701</v>
      </c>
      <c r="S529" s="2">
        <f>(Table2[[#This Row],[Close Price]]-Table2[[#This Row],[20D EMA]])/Table2[[#This Row],[20D EMA]]</f>
        <v>1.531833413116325E-2</v>
      </c>
      <c r="T529" s="2">
        <f>(Table2[[#This Row],[Close Price]]-Table2[[#This Row],[50D EMA]])/Table2[[#This Row],[50D EMA]]</f>
        <v>9.0004154817297111E-3</v>
      </c>
      <c r="U529" s="2">
        <f>(Table2[[#This Row],[Close Price]]-Table2[[#This Row],[200D EMA]])/Table2[[#This Row],[200D EMA]]</f>
        <v>-5.4806949542958259E-3</v>
      </c>
      <c r="V529">
        <v>1.70778236599837</v>
      </c>
      <c r="W529">
        <v>84.4</v>
      </c>
      <c r="X529">
        <v>87.5</v>
      </c>
      <c r="Y529">
        <v>84.28</v>
      </c>
      <c r="Z529">
        <v>88.5</v>
      </c>
      <c r="AA529">
        <v>80.239999999999995</v>
      </c>
      <c r="AB529">
        <v>90</v>
      </c>
      <c r="AC529" s="2">
        <f>(Table2[[#This Row],[Close Price]]/Table2[[#This Row],[Day Low]])-1</f>
        <v>5.2132701421800931E-3</v>
      </c>
      <c r="AD529" s="2">
        <f>(Table2[[#This Row],[Day High]]/Table2[[#This Row],[Close Price]])-1</f>
        <v>3.1353135313531233E-2</v>
      </c>
      <c r="AE529" s="2">
        <f>(Table2[[#This Row],[Close Price]]/Table2[[#This Row],[Current Week Low]])-1</f>
        <v>6.6445182724252927E-3</v>
      </c>
      <c r="AF529" s="2">
        <f>(Table2[[#This Row],[Current Week High]]/Table2[[#This Row],[Close Price]])-1</f>
        <v>4.314002828854302E-2</v>
      </c>
      <c r="AG529" s="2">
        <f>(Table2[[#This Row],[Close Price]]/Table2[[#This Row],[Current Month Low]])-1</f>
        <v>5.7328015952143652E-2</v>
      </c>
      <c r="AH529" s="2">
        <f>(Table2[[#This Row],[Current Month High]]/Table2[[#This Row],[Close Price]])-1</f>
        <v>6.0820367751060811E-2</v>
      </c>
      <c r="AI529">
        <v>59.948137670909901</v>
      </c>
      <c r="AJ529">
        <v>48.451443569553803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-0.12</v>
      </c>
      <c r="AM529" t="s">
        <v>10475</v>
      </c>
      <c r="AN529">
        <v>0.89</v>
      </c>
      <c r="AO529" t="s">
        <v>10474</v>
      </c>
      <c r="AP529">
        <v>4.4677998733258999E-2</v>
      </c>
      <c r="AQ529">
        <f>(Table2[[#This Row],[Sharpe Ratio]]-AVERAGE(Table2[Sharpe Ratio]))/_xlfn.STDEV.P(Table2[Sharpe Ratio])</f>
        <v>-0.11048733326519071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462</v>
      </c>
      <c r="AT529">
        <f>_xlfn.RANK.AVG(Table2[[#This Row],[6M Return vs Nifty Z-Score]],Table2[6M Return vs Nifty Z-Score])</f>
        <v>676</v>
      </c>
      <c r="AU529">
        <f>_xlfn.RANK.AVG(Table2[[#This Row],[Sharpe Ratio Z-Score]],Table2[Sharpe Ratio Z-Score])</f>
        <v>366</v>
      </c>
      <c r="AV529">
        <f>(Table2[[#This Row],[Rank 1Y]]+Table2[[#This Row],[Rank 6M]]+Table2[[#This Row],[Rank Sharpe]])/3</f>
        <v>501.33333333333331</v>
      </c>
    </row>
    <row r="530" spans="1:48" x14ac:dyDescent="0.3">
      <c r="A530" t="s">
        <v>192</v>
      </c>
      <c r="B530" t="s">
        <v>193</v>
      </c>
      <c r="C530" t="s">
        <v>10433</v>
      </c>
      <c r="D530" t="s">
        <v>120</v>
      </c>
      <c r="E530">
        <v>134128.71496908</v>
      </c>
      <c r="F530">
        <v>5568.55</v>
      </c>
      <c r="G530">
        <v>-15.4346516416926</v>
      </c>
      <c r="H530">
        <f>(Table2[[#This Row],[1Y Return vs Nifty]]-AVERAGE(Table2[1Y Return vs Nifty]))/_xlfn.STDEV.P(Table2[1Y Return vs Nifty])</f>
        <v>-0.72128450971116442</v>
      </c>
      <c r="I530">
        <v>-2.8395087088536499</v>
      </c>
      <c r="J530">
        <f>(Table2[[#This Row],[1M Return vs Nifty]]-AVERAGE(Table2[1M Return vs Nifty]))/_xlfn.STDEV.P(Table2[1M Return vs Nifty])</f>
        <v>-0.61023495350564572</v>
      </c>
      <c r="K530">
        <v>-5.5432997343533197</v>
      </c>
      <c r="L530">
        <f>(Table2[[#This Row],[6M Return vs Nifty]]-AVERAGE(Table2[6M Return vs Nifty]))/_xlfn.STDEV.P(Table2[6M Return vs Nifty])</f>
        <v>-0.46656553543336859</v>
      </c>
      <c r="M530">
        <v>0.29807887749288298</v>
      </c>
      <c r="N530">
        <f>(Table2[[#This Row],[1W Return vs Nifty]]-AVERAGE(Table2[1W Return vs Nifty]))/_xlfn.STDEV.P(Table2[1W Return vs Nifty])</f>
        <v>-0.33951122291873398</v>
      </c>
      <c r="O530">
        <v>5416.65</v>
      </c>
      <c r="P530">
        <v>5279.8043440820202</v>
      </c>
      <c r="Q530">
        <v>4988.3016504282796</v>
      </c>
      <c r="R530">
        <v>70.497064971536503</v>
      </c>
      <c r="S530" s="2">
        <f>(Table2[[#This Row],[Close Price]]-Table2[[#This Row],[20D EMA]])/Table2[[#This Row],[20D EMA]]</f>
        <v>2.8043163209733057E-2</v>
      </c>
      <c r="T530" s="2">
        <f>(Table2[[#This Row],[Close Price]]-Table2[[#This Row],[50D EMA]])/Table2[[#This Row],[50D EMA]]</f>
        <v>5.4688703804266277E-2</v>
      </c>
      <c r="U530" s="2">
        <f>(Table2[[#This Row],[Close Price]]-Table2[[#This Row],[200D EMA]])/Table2[[#This Row],[200D EMA]]</f>
        <v>0.1163218245877136</v>
      </c>
      <c r="V530">
        <v>0.57412032823562997</v>
      </c>
      <c r="W530">
        <v>5583.05</v>
      </c>
      <c r="X530">
        <v>5700.05</v>
      </c>
      <c r="Y530">
        <v>5534.05</v>
      </c>
      <c r="Z530">
        <v>5615.95</v>
      </c>
      <c r="AA530">
        <v>5384.3</v>
      </c>
      <c r="AB530">
        <v>5615.95</v>
      </c>
      <c r="AC530" s="2">
        <f>(Table2[[#This Row],[Close Price]]/Table2[[#This Row],[Day Low]])-1</f>
        <v>-2.5971467208784071E-3</v>
      </c>
      <c r="AD530" s="2">
        <f>(Table2[[#This Row],[Day High]]/Table2[[#This Row],[Close Price]])-1</f>
        <v>2.3614765064514209E-2</v>
      </c>
      <c r="AE530" s="2">
        <f>(Table2[[#This Row],[Close Price]]/Table2[[#This Row],[Current Week Low]])-1</f>
        <v>6.2341323262349313E-3</v>
      </c>
      <c r="AF530" s="2">
        <f>(Table2[[#This Row],[Current Week High]]/Table2[[#This Row],[Close Price]])-1</f>
        <v>8.5120902209729898E-3</v>
      </c>
      <c r="AG530" s="2">
        <f>(Table2[[#This Row],[Close Price]]/Table2[[#This Row],[Current Month Low]])-1</f>
        <v>3.4219861449027666E-2</v>
      </c>
      <c r="AH530" s="2">
        <f>(Table2[[#This Row],[Current Month High]]/Table2[[#This Row],[Close Price]])-1</f>
        <v>8.5120902209729898E-3</v>
      </c>
      <c r="AI530">
        <v>2.8095285128085301</v>
      </c>
      <c r="AJ530">
        <v>28.080364330565601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7.0000000000000007E-2</v>
      </c>
      <c r="AM530" t="s">
        <v>10474</v>
      </c>
      <c r="AN530">
        <v>3.53</v>
      </c>
      <c r="AO530" t="s">
        <v>10474</v>
      </c>
      <c r="AP530">
        <v>2.4248537632589998E-2</v>
      </c>
      <c r="AQ530">
        <f>(Table2[[#This Row],[Sharpe Ratio]]-AVERAGE(Table2[Sharpe Ratio]))/_xlfn.STDEV.P(Table2[Sharpe Ratio])</f>
        <v>-0.34081508402368516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-2.4784113055925978</v>
      </c>
      <c r="AS530">
        <f>_xlfn.RANK.AVG(Table2[[#This Row],[1Y Return vs Nifty Z-Score]],Table2[1Y Return vs Nifty Z-Score])</f>
        <v>598</v>
      </c>
      <c r="AT530">
        <f>_xlfn.RANK.AVG(Table2[[#This Row],[6M Return vs Nifty Z-Score]],Table2[6M Return vs Nifty Z-Score])</f>
        <v>480</v>
      </c>
      <c r="AU530">
        <f>_xlfn.RANK.AVG(Table2[[#This Row],[Sharpe Ratio Z-Score]],Table2[Sharpe Ratio Z-Score])</f>
        <v>429</v>
      </c>
      <c r="AV530">
        <f>(Table2[[#This Row],[Rank 1Y]]+Table2[[#This Row],[Rank 6M]]+Table2[[#This Row],[Rank Sharpe]])/3</f>
        <v>502.33333333333331</v>
      </c>
    </row>
    <row r="531" spans="1:48" x14ac:dyDescent="0.3">
      <c r="A531" t="s">
        <v>581</v>
      </c>
      <c r="B531" t="s">
        <v>582</v>
      </c>
      <c r="C531" t="s">
        <v>10440</v>
      </c>
      <c r="D531" t="s">
        <v>80</v>
      </c>
      <c r="E531">
        <v>32582.089740424999</v>
      </c>
      <c r="F531">
        <v>4216.75</v>
      </c>
      <c r="G531">
        <v>0.98496250945213504</v>
      </c>
      <c r="H531">
        <f>(Table2[[#This Row],[1Y Return vs Nifty]]-AVERAGE(Table2[1Y Return vs Nifty]))/_xlfn.STDEV.P(Table2[1Y Return vs Nifty])</f>
        <v>-0.53339591885881366</v>
      </c>
      <c r="I531">
        <v>-4.4064036274893299</v>
      </c>
      <c r="J531">
        <f>(Table2[[#This Row],[1M Return vs Nifty]]-AVERAGE(Table2[1M Return vs Nifty]))/_xlfn.STDEV.P(Table2[1M Return vs Nifty])</f>
        <v>-0.74263210845071115</v>
      </c>
      <c r="K531">
        <v>-7.8673255369153798</v>
      </c>
      <c r="L531">
        <f>(Table2[[#This Row],[6M Return vs Nifty]]-AVERAGE(Table2[6M Return vs Nifty]))/_xlfn.STDEV.P(Table2[6M Return vs Nifty])</f>
        <v>-0.53195951831441946</v>
      </c>
      <c r="M531">
        <v>-5.1104089041516403</v>
      </c>
      <c r="N531">
        <f>(Table2[[#This Row],[1W Return vs Nifty]]-AVERAGE(Table2[1W Return vs Nifty]))/_xlfn.STDEV.P(Table2[1W Return vs Nifty])</f>
        <v>-1.3310821224219944</v>
      </c>
      <c r="O531">
        <v>4268.5</v>
      </c>
      <c r="P531">
        <v>4183.6105100024797</v>
      </c>
      <c r="Q531">
        <v>3916.5515481320799</v>
      </c>
      <c r="R531">
        <v>40.556831543031599</v>
      </c>
      <c r="S531" s="2">
        <f>(Table2[[#This Row],[Close Price]]-Table2[[#This Row],[20D EMA]])/Table2[[#This Row],[20D EMA]]</f>
        <v>-1.2123696849010192E-2</v>
      </c>
      <c r="T531" s="2">
        <f>(Table2[[#This Row],[Close Price]]-Table2[[#This Row],[50D EMA]])/Table2[[#This Row],[50D EMA]]</f>
        <v>7.9212655954200295E-3</v>
      </c>
      <c r="U531" s="2">
        <f>(Table2[[#This Row],[Close Price]]-Table2[[#This Row],[200D EMA]])/Table2[[#This Row],[200D EMA]]</f>
        <v>7.6648666097882373E-2</v>
      </c>
      <c r="V531">
        <v>0.92276510470951301</v>
      </c>
      <c r="W531">
        <v>4188.8</v>
      </c>
      <c r="X531">
        <v>4225</v>
      </c>
      <c r="Y531">
        <v>4175.1000000000004</v>
      </c>
      <c r="Z531">
        <v>4243.3999999999996</v>
      </c>
      <c r="AA531">
        <v>4175.1000000000004</v>
      </c>
      <c r="AB531">
        <v>4511.6499999999996</v>
      </c>
      <c r="AC531" s="2">
        <f>(Table2[[#This Row],[Close Price]]/Table2[[#This Row],[Day Low]])-1</f>
        <v>6.6725553857907016E-3</v>
      </c>
      <c r="AD531" s="2">
        <f>(Table2[[#This Row],[Day High]]/Table2[[#This Row],[Close Price]])-1</f>
        <v>1.9564830734570826E-3</v>
      </c>
      <c r="AE531" s="2">
        <f>(Table2[[#This Row],[Close Price]]/Table2[[#This Row],[Current Week Low]])-1</f>
        <v>9.9758089626595936E-3</v>
      </c>
      <c r="AF531" s="2">
        <f>(Table2[[#This Row],[Current Week High]]/Table2[[#This Row],[Close Price]])-1</f>
        <v>6.3200332009247795E-3</v>
      </c>
      <c r="AG531" s="2">
        <f>(Table2[[#This Row],[Close Price]]/Table2[[#This Row],[Current Month Low]])-1</f>
        <v>9.9758089626595936E-3</v>
      </c>
      <c r="AH531" s="2">
        <f>(Table2[[#This Row],[Current Month High]]/Table2[[#This Row],[Close Price]])-1</f>
        <v>6.9935376771209867E-2</v>
      </c>
      <c r="AI531">
        <v>9.0875674393786596</v>
      </c>
      <c r="AJ531">
        <v>39.155185215741199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-0.08</v>
      </c>
      <c r="AM531" t="s">
        <v>10475</v>
      </c>
      <c r="AN531">
        <v>-2.42</v>
      </c>
      <c r="AO531" t="s">
        <v>10475</v>
      </c>
      <c r="AP531">
        <v>1.1979016149750001E-3</v>
      </c>
      <c r="AQ531">
        <f>(Table2[[#This Row],[Sharpe Ratio]]-AVERAGE(Table2[Sharpe Ratio]))/_xlfn.STDEV.P(Table2[Sharpe Ratio])</f>
        <v>-0.60069473142741148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-3.7397643994733505</v>
      </c>
      <c r="AS531">
        <f>_xlfn.RANK.AVG(Table2[[#This Row],[1Y Return vs Nifty Z-Score]],Table2[1Y Return vs Nifty Z-Score])</f>
        <v>508</v>
      </c>
      <c r="AT531">
        <f>_xlfn.RANK.AVG(Table2[[#This Row],[6M Return vs Nifty Z-Score]],Table2[6M Return vs Nifty Z-Score])</f>
        <v>501</v>
      </c>
      <c r="AU531">
        <f>_xlfn.RANK.AVG(Table2[[#This Row],[Sharpe Ratio Z-Score]],Table2[Sharpe Ratio Z-Score])</f>
        <v>499</v>
      </c>
      <c r="AV531">
        <f>(Table2[[#This Row],[Rank 1Y]]+Table2[[#This Row],[Rank 6M]]+Table2[[#This Row],[Rank Sharpe]])/3</f>
        <v>502.66666666666669</v>
      </c>
    </row>
    <row r="532" spans="1:48" x14ac:dyDescent="0.3">
      <c r="A532" t="s">
        <v>435</v>
      </c>
      <c r="B532" t="s">
        <v>436</v>
      </c>
      <c r="C532" t="s">
        <v>10432</v>
      </c>
      <c r="D532" t="s">
        <v>29</v>
      </c>
      <c r="E532">
        <v>52930.2</v>
      </c>
      <c r="F532">
        <v>1857.2</v>
      </c>
      <c r="G532">
        <v>-5.1267028208099203</v>
      </c>
      <c r="H532">
        <f>(Table2[[#This Row],[1Y Return vs Nifty]]-AVERAGE(Table2[1Y Return vs Nifty]))/_xlfn.STDEV.P(Table2[1Y Return vs Nifty])</f>
        <v>-0.60333131296087583</v>
      </c>
      <c r="I532">
        <v>-0.96674996743263897</v>
      </c>
      <c r="J532">
        <f>(Table2[[#This Row],[1M Return vs Nifty]]-AVERAGE(Table2[1M Return vs Nifty]))/_xlfn.STDEV.P(Table2[1M Return vs Nifty])</f>
        <v>-0.45199337245658877</v>
      </c>
      <c r="K532">
        <v>-5.0817240247328304</v>
      </c>
      <c r="L532">
        <f>(Table2[[#This Row],[6M Return vs Nifty]]-AVERAGE(Table2[6M Return vs Nifty]))/_xlfn.STDEV.P(Table2[6M Return vs Nifty])</f>
        <v>-0.45357760990347329</v>
      </c>
      <c r="M532">
        <v>1.40468366741763</v>
      </c>
      <c r="N532">
        <f>(Table2[[#This Row],[1W Return vs Nifty]]-AVERAGE(Table2[1W Return vs Nifty]))/_xlfn.STDEV.P(Table2[1W Return vs Nifty])</f>
        <v>-0.13663064867314406</v>
      </c>
      <c r="O532">
        <v>1855.26</v>
      </c>
      <c r="P532">
        <v>1838.87722102721</v>
      </c>
      <c r="Q532">
        <v>1772.01840206669</v>
      </c>
      <c r="R532">
        <v>47.545594892820198</v>
      </c>
      <c r="S532" s="2">
        <f>(Table2[[#This Row],[Close Price]]-Table2[[#This Row],[20D EMA]])/Table2[[#This Row],[20D EMA]]</f>
        <v>1.0456755387385352E-3</v>
      </c>
      <c r="T532" s="2">
        <f>(Table2[[#This Row],[Close Price]]-Table2[[#This Row],[50D EMA]])/Table2[[#This Row],[50D EMA]]</f>
        <v>9.9641122111213121E-3</v>
      </c>
      <c r="U532" s="2">
        <f>(Table2[[#This Row],[Close Price]]-Table2[[#This Row],[200D EMA]])/Table2[[#This Row],[200D EMA]]</f>
        <v>4.8070379988133016E-2</v>
      </c>
      <c r="V532">
        <v>0.78444044652838596</v>
      </c>
      <c r="W532">
        <v>1824</v>
      </c>
      <c r="X532">
        <v>1870.65</v>
      </c>
      <c r="Y532">
        <v>1840</v>
      </c>
      <c r="Z532">
        <v>1892.95</v>
      </c>
      <c r="AA532">
        <v>1836.55</v>
      </c>
      <c r="AB532">
        <v>1905.5</v>
      </c>
      <c r="AC532" s="2">
        <f>(Table2[[#This Row],[Close Price]]/Table2[[#This Row],[Day Low]])-1</f>
        <v>1.8201754385964941E-2</v>
      </c>
      <c r="AD532" s="2">
        <f>(Table2[[#This Row],[Day High]]/Table2[[#This Row],[Close Price]])-1</f>
        <v>7.2420848589274112E-3</v>
      </c>
      <c r="AE532" s="2">
        <f>(Table2[[#This Row],[Close Price]]/Table2[[#This Row],[Current Week Low]])-1</f>
        <v>9.3478260869566121E-3</v>
      </c>
      <c r="AF532" s="2">
        <f>(Table2[[#This Row],[Current Week High]]/Table2[[#This Row],[Close Price]])-1</f>
        <v>1.9249407710532074E-2</v>
      </c>
      <c r="AG532" s="2">
        <f>(Table2[[#This Row],[Close Price]]/Table2[[#This Row],[Current Month Low]])-1</f>
        <v>1.1243908415235149E-2</v>
      </c>
      <c r="AH532" s="2">
        <f>(Table2[[#This Row],[Current Month High]]/Table2[[#This Row],[Close Price]])-1</f>
        <v>2.6006892095627787E-2</v>
      </c>
      <c r="AI532">
        <v>12.2469308636657</v>
      </c>
      <c r="AJ532">
        <v>21.6320649682362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</v>
      </c>
      <c r="AM532" t="s">
        <v>10475</v>
      </c>
      <c r="AN532">
        <v>-0.43</v>
      </c>
      <c r="AO532" t="s">
        <v>10475</v>
      </c>
      <c r="AP532">
        <v>4.2707584569089997E-3</v>
      </c>
      <c r="AQ532">
        <f>(Table2[[#This Row],[Sharpe Ratio]]-AVERAGE(Table2[Sharpe Ratio]))/_xlfn.STDEV.P(Table2[Sharpe Ratio])</f>
        <v>-0.56605043996431792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-2.2115833839583998</v>
      </c>
      <c r="AS532">
        <f>_xlfn.RANK.AVG(Table2[[#This Row],[1Y Return vs Nifty Z-Score]],Table2[1Y Return vs Nifty Z-Score])</f>
        <v>541</v>
      </c>
      <c r="AT532">
        <f>_xlfn.RANK.AVG(Table2[[#This Row],[6M Return vs Nifty Z-Score]],Table2[6M Return vs Nifty Z-Score])</f>
        <v>477</v>
      </c>
      <c r="AU532">
        <f>_xlfn.RANK.AVG(Table2[[#This Row],[Sharpe Ratio Z-Score]],Table2[Sharpe Ratio Z-Score])</f>
        <v>490</v>
      </c>
      <c r="AV532">
        <f>(Table2[[#This Row],[Rank 1Y]]+Table2[[#This Row],[Rank 6M]]+Table2[[#This Row],[Rank Sharpe]])/3</f>
        <v>502.66666666666669</v>
      </c>
    </row>
    <row r="533" spans="1:48" x14ac:dyDescent="0.3">
      <c r="A533" t="s">
        <v>2185</v>
      </c>
      <c r="B533" t="s">
        <v>2186</v>
      </c>
      <c r="C533" t="s">
        <v>10440</v>
      </c>
      <c r="D533" t="s">
        <v>80</v>
      </c>
      <c r="E533">
        <v>2507.8288080000002</v>
      </c>
      <c r="F533">
        <v>97.08</v>
      </c>
      <c r="G533">
        <v>12.303460427840699</v>
      </c>
      <c r="H533">
        <f>(Table2[[#This Row],[1Y Return vs Nifty]]-AVERAGE(Table2[1Y Return vs Nifty]))/_xlfn.STDEV.P(Table2[1Y Return vs Nifty])</f>
        <v>-0.40387907364701386</v>
      </c>
      <c r="I533">
        <v>6.3202607026933997</v>
      </c>
      <c r="J533">
        <f>(Table2[[#This Row],[1M Return vs Nifty]]-AVERAGE(Table2[1M Return vs Nifty]))/_xlfn.STDEV.P(Table2[1M Return vs Nifty])</f>
        <v>0.16373361044732618</v>
      </c>
      <c r="K533">
        <v>-38.307301128775997</v>
      </c>
      <c r="L533">
        <f>(Table2[[#This Row],[6M Return vs Nifty]]-AVERAGE(Table2[6M Return vs Nifty]))/_xlfn.STDEV.P(Table2[6M Return vs Nifty])</f>
        <v>-1.3884866879178126</v>
      </c>
      <c r="M533">
        <v>-0.65119585068934205</v>
      </c>
      <c r="N533">
        <f>(Table2[[#This Row],[1W Return vs Nifty]]-AVERAGE(Table2[1W Return vs Nifty]))/_xlfn.STDEV.P(Table2[1W Return vs Nifty])</f>
        <v>-0.5135475218069151</v>
      </c>
      <c r="O533">
        <v>99</v>
      </c>
      <c r="P533">
        <v>97.495376538558801</v>
      </c>
      <c r="Q533">
        <v>100.82821602046501</v>
      </c>
      <c r="R533">
        <v>38.653381450190402</v>
      </c>
      <c r="S533" s="2">
        <f>(Table2[[#This Row],[Close Price]]-Table2[[#This Row],[20D EMA]])/Table2[[#This Row],[20D EMA]]</f>
        <v>-1.9393939393939411E-2</v>
      </c>
      <c r="T533" s="2">
        <f>(Table2[[#This Row],[Close Price]]-Table2[[#This Row],[50D EMA]])/Table2[[#This Row],[50D EMA]]</f>
        <v>-4.2604742225342785E-3</v>
      </c>
      <c r="U533" s="2">
        <f>(Table2[[#This Row],[Close Price]]-Table2[[#This Row],[200D EMA]])/Table2[[#This Row],[200D EMA]]</f>
        <v>-3.7174276887971883E-2</v>
      </c>
      <c r="V533">
        <v>2.0307872361481198</v>
      </c>
      <c r="W533">
        <v>97.51</v>
      </c>
      <c r="X533">
        <v>99</v>
      </c>
      <c r="Y533">
        <v>96.5</v>
      </c>
      <c r="Z533">
        <v>100.67</v>
      </c>
      <c r="AA533">
        <v>96.5</v>
      </c>
      <c r="AB533">
        <v>103.09</v>
      </c>
      <c r="AC533" s="2">
        <f>(Table2[[#This Row],[Close Price]]/Table2[[#This Row],[Day Low]])-1</f>
        <v>-4.4098041226541262E-3</v>
      </c>
      <c r="AD533" s="2">
        <f>(Table2[[#This Row],[Day High]]/Table2[[#This Row],[Close Price]])-1</f>
        <v>1.977750309023496E-2</v>
      </c>
      <c r="AE533" s="2">
        <f>(Table2[[#This Row],[Close Price]]/Table2[[#This Row],[Current Week Low]])-1</f>
        <v>6.0103626943004418E-3</v>
      </c>
      <c r="AF533" s="2">
        <f>(Table2[[#This Row],[Current Week High]]/Table2[[#This Row],[Close Price]])-1</f>
        <v>3.6979810465595397E-2</v>
      </c>
      <c r="AG533" s="2">
        <f>(Table2[[#This Row],[Close Price]]/Table2[[#This Row],[Current Month Low]])-1</f>
        <v>6.0103626943004418E-3</v>
      </c>
      <c r="AH533" s="2">
        <f>(Table2[[#This Row],[Current Month High]]/Table2[[#This Row],[Close Price]])-1</f>
        <v>6.190770498557896E-2</v>
      </c>
      <c r="AI533">
        <v>60.692212608158201</v>
      </c>
      <c r="AJ533">
        <v>38.487874465049899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-0.08</v>
      </c>
      <c r="AM533" t="s">
        <v>10475</v>
      </c>
      <c r="AN533">
        <v>-3.36</v>
      </c>
      <c r="AO533" t="s">
        <v>10475</v>
      </c>
      <c r="AP533">
        <v>4.4421274992844997E-2</v>
      </c>
      <c r="AQ533">
        <f>(Table2[[#This Row],[Sharpe Ratio]]-AVERAGE(Table2[Sharpe Ratio]))/_xlfn.STDEV.P(Table2[Sharpe Ratio])</f>
        <v>-0.11338171219200088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438</v>
      </c>
      <c r="AT533">
        <f>_xlfn.RANK.AVG(Table2[[#This Row],[6M Return vs Nifty Z-Score]],Table2[6M Return vs Nifty Z-Score])</f>
        <v>711</v>
      </c>
      <c r="AU533">
        <f>_xlfn.RANK.AVG(Table2[[#This Row],[Sharpe Ratio Z-Score]],Table2[Sharpe Ratio Z-Score])</f>
        <v>368</v>
      </c>
      <c r="AV533">
        <f>(Table2[[#This Row],[Rank 1Y]]+Table2[[#This Row],[Rank 6M]]+Table2[[#This Row],[Rank Sharpe]])/3</f>
        <v>505.66666666666669</v>
      </c>
    </row>
    <row r="534" spans="1:48" x14ac:dyDescent="0.3">
      <c r="A534" t="s">
        <v>1722</v>
      </c>
      <c r="B534" t="s">
        <v>1723</v>
      </c>
      <c r="C534" t="s">
        <v>10437</v>
      </c>
      <c r="D534" t="s">
        <v>65</v>
      </c>
      <c r="E534">
        <v>4465.3366612500004</v>
      </c>
      <c r="F534">
        <v>362.15</v>
      </c>
      <c r="G534">
        <v>-4.0481601028621199</v>
      </c>
      <c r="H534">
        <f>(Table2[[#This Row],[1Y Return vs Nifty]]-AVERAGE(Table2[1Y Return vs Nifty]))/_xlfn.STDEV.P(Table2[1Y Return vs Nifty])</f>
        <v>-0.59098961786476134</v>
      </c>
      <c r="I534">
        <v>20.6074942646834</v>
      </c>
      <c r="J534">
        <f>(Table2[[#This Row],[1M Return vs Nifty]]-AVERAGE(Table2[1M Return vs Nifty]))/_xlfn.STDEV.P(Table2[1M Return vs Nifty])</f>
        <v>1.370955009371873</v>
      </c>
      <c r="K534">
        <v>7.0367204863195596</v>
      </c>
      <c r="L534">
        <f>(Table2[[#This Row],[6M Return vs Nifty]]-AVERAGE(Table2[6M Return vs Nifty]))/_xlfn.STDEV.P(Table2[6M Return vs Nifty])</f>
        <v>-0.11258597718275128</v>
      </c>
      <c r="M534">
        <v>8.1641945584563196</v>
      </c>
      <c r="N534">
        <f>(Table2[[#This Row],[1W Return vs Nifty]]-AVERAGE(Table2[1W Return vs Nifty]))/_xlfn.STDEV.P(Table2[1W Return vs Nifty])</f>
        <v>1.1026315194279961</v>
      </c>
      <c r="O534">
        <v>330.08</v>
      </c>
      <c r="P534">
        <v>312.48386761597601</v>
      </c>
      <c r="Q534">
        <v>299.349969262733</v>
      </c>
      <c r="R534">
        <v>71.764773100259603</v>
      </c>
      <c r="S534" s="2">
        <f>(Table2[[#This Row],[Close Price]]-Table2[[#This Row],[20D EMA]])/Table2[[#This Row],[20D EMA]]</f>
        <v>9.7158264663111962E-2</v>
      </c>
      <c r="T534" s="2">
        <f>(Table2[[#This Row],[Close Price]]-Table2[[#This Row],[50D EMA]])/Table2[[#This Row],[50D EMA]]</f>
        <v>0.15893982867960618</v>
      </c>
      <c r="U534" s="2">
        <f>(Table2[[#This Row],[Close Price]]-Table2[[#This Row],[200D EMA]])/Table2[[#This Row],[200D EMA]]</f>
        <v>0.20978799794747516</v>
      </c>
      <c r="V534">
        <v>2.7715047188194601</v>
      </c>
      <c r="W534">
        <v>354.2</v>
      </c>
      <c r="X534">
        <v>366.05</v>
      </c>
      <c r="Y534">
        <v>359.15</v>
      </c>
      <c r="Z534">
        <v>377.95</v>
      </c>
      <c r="AA534">
        <v>333.2</v>
      </c>
      <c r="AB534">
        <v>377.95</v>
      </c>
      <c r="AC534" s="2">
        <f>(Table2[[#This Row],[Close Price]]/Table2[[#This Row],[Day Low]])-1</f>
        <v>2.2444946357989881E-2</v>
      </c>
      <c r="AD534" s="2">
        <f>(Table2[[#This Row],[Day High]]/Table2[[#This Row],[Close Price]])-1</f>
        <v>1.0769018362557059E-2</v>
      </c>
      <c r="AE534" s="2">
        <f>(Table2[[#This Row],[Close Price]]/Table2[[#This Row],[Current Week Low]])-1</f>
        <v>8.3530558262563392E-3</v>
      </c>
      <c r="AF534" s="2">
        <f>(Table2[[#This Row],[Current Week High]]/Table2[[#This Row],[Close Price]])-1</f>
        <v>4.3628330802153892E-2</v>
      </c>
      <c r="AG534" s="2">
        <f>(Table2[[#This Row],[Close Price]]/Table2[[#This Row],[Current Month Low]])-1</f>
        <v>8.6884753901560696E-2</v>
      </c>
      <c r="AH534" s="2">
        <f>(Table2[[#This Row],[Current Month High]]/Table2[[#This Row],[Close Price]])-1</f>
        <v>4.3628330802153892E-2</v>
      </c>
      <c r="AI534">
        <v>4.3628330802153803</v>
      </c>
      <c r="AJ534">
        <v>44.802079168332597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0.09</v>
      </c>
      <c r="AM534" t="s">
        <v>10474</v>
      </c>
      <c r="AN534">
        <v>16.02</v>
      </c>
      <c r="AO534" t="s">
        <v>10474</v>
      </c>
      <c r="AP534">
        <v>-5.422196199926E-2</v>
      </c>
      <c r="AQ534">
        <f>(Table2[[#This Row],[Sharpe Ratio]]-AVERAGE(Table2[Sharpe Ratio]))/_xlfn.STDEV.P(Table2[Sharpe Ratio])</f>
        <v>-1.2255145673843801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0.54449636636797627</v>
      </c>
      <c r="AS534">
        <f>_xlfn.RANK.AVG(Table2[[#This Row],[1Y Return vs Nifty Z-Score]],Table2[1Y Return vs Nifty Z-Score])</f>
        <v>537</v>
      </c>
      <c r="AT534">
        <f>_xlfn.RANK.AVG(Table2[[#This Row],[6M Return vs Nifty Z-Score]],Table2[6M Return vs Nifty Z-Score])</f>
        <v>341</v>
      </c>
      <c r="AU534">
        <f>_xlfn.RANK.AVG(Table2[[#This Row],[Sharpe Ratio Z-Score]],Table2[Sharpe Ratio Z-Score])</f>
        <v>639</v>
      </c>
      <c r="AV534">
        <f>(Table2[[#This Row],[Rank 1Y]]+Table2[[#This Row],[Rank 6M]]+Table2[[#This Row],[Rank Sharpe]])/3</f>
        <v>505.66666666666669</v>
      </c>
    </row>
    <row r="535" spans="1:48" x14ac:dyDescent="0.3">
      <c r="A535" t="s">
        <v>982</v>
      </c>
      <c r="B535" t="s">
        <v>983</v>
      </c>
      <c r="C535" t="s">
        <v>629</v>
      </c>
      <c r="D535" t="s">
        <v>629</v>
      </c>
      <c r="E535">
        <v>13887.777401597001</v>
      </c>
      <c r="F535">
        <v>27.97</v>
      </c>
      <c r="G535">
        <v>46.670623557755903</v>
      </c>
      <c r="H535">
        <f>(Table2[[#This Row],[1Y Return vs Nifty]]-AVERAGE(Table2[1Y Return vs Nifty]))/_xlfn.STDEV.P(Table2[1Y Return vs Nifty])</f>
        <v>-1.0617831779009948E-2</v>
      </c>
      <c r="I535">
        <v>3.2230363479840198</v>
      </c>
      <c r="J535">
        <f>(Table2[[#This Row],[1M Return vs Nifty]]-AVERAGE(Table2[1M Return vs Nifty]))/_xlfn.STDEV.P(Table2[1M Return vs Nifty])</f>
        <v>-9.7971043714892361E-2</v>
      </c>
      <c r="K535">
        <v>-34.310556407753403</v>
      </c>
      <c r="L535">
        <f>(Table2[[#This Row],[6M Return vs Nifty]]-AVERAGE(Table2[6M Return vs Nifty]))/_xlfn.STDEV.P(Table2[6M Return vs Nifty])</f>
        <v>-1.2760253479540529</v>
      </c>
      <c r="M535">
        <v>-0.75563305611090603</v>
      </c>
      <c r="N535">
        <f>(Table2[[#This Row],[1W Return vs Nifty]]-AVERAGE(Table2[1W Return vs Nifty]))/_xlfn.STDEV.P(Table2[1W Return vs Nifty])</f>
        <v>-0.53269462870672568</v>
      </c>
      <c r="O535">
        <v>27.95</v>
      </c>
      <c r="P535">
        <v>27.4926883052314</v>
      </c>
      <c r="Q535">
        <v>25.2812836587837</v>
      </c>
      <c r="R535">
        <v>47.080758453568897</v>
      </c>
      <c r="S535" s="2">
        <f>(Table2[[#This Row],[Close Price]]-Table2[[#This Row],[20D EMA]])/Table2[[#This Row],[20D EMA]]</f>
        <v>7.1556350626116548E-4</v>
      </c>
      <c r="T535" s="2">
        <f>(Table2[[#This Row],[Close Price]]-Table2[[#This Row],[50D EMA]])/Table2[[#This Row],[50D EMA]]</f>
        <v>1.73614049477211E-2</v>
      </c>
      <c r="U535" s="2">
        <f>(Table2[[#This Row],[Close Price]]-Table2[[#This Row],[200D EMA]])/Table2[[#This Row],[200D EMA]]</f>
        <v>0.10635204990005065</v>
      </c>
      <c r="V535">
        <v>1.7904951525433801</v>
      </c>
      <c r="W535">
        <v>27.94</v>
      </c>
      <c r="X535">
        <v>28.59</v>
      </c>
      <c r="Y535">
        <v>27.79</v>
      </c>
      <c r="Z535">
        <v>28.64</v>
      </c>
      <c r="AA535">
        <v>27.79</v>
      </c>
      <c r="AB535">
        <v>29.85</v>
      </c>
      <c r="AC535" s="2">
        <f>(Table2[[#This Row],[Close Price]]/Table2[[#This Row],[Day Low]])-1</f>
        <v>1.0737294201861314E-3</v>
      </c>
      <c r="AD535" s="2">
        <f>(Table2[[#This Row],[Day High]]/Table2[[#This Row],[Close Price]])-1</f>
        <v>2.216660707901319E-2</v>
      </c>
      <c r="AE535" s="2">
        <f>(Table2[[#This Row],[Close Price]]/Table2[[#This Row],[Current Week Low]])-1</f>
        <v>6.4771500539761995E-3</v>
      </c>
      <c r="AF535" s="2">
        <f>(Table2[[#This Row],[Current Week High]]/Table2[[#This Row],[Close Price]])-1</f>
        <v>2.3954236682159458E-2</v>
      </c>
      <c r="AG535" s="2">
        <f>(Table2[[#This Row],[Close Price]]/Table2[[#This Row],[Current Month Low]])-1</f>
        <v>6.4771500539761995E-3</v>
      </c>
      <c r="AH535" s="2">
        <f>(Table2[[#This Row],[Current Month High]]/Table2[[#This Row],[Close Price]])-1</f>
        <v>6.721487307829821E-2</v>
      </c>
      <c r="AI535">
        <v>39.613872005720403</v>
      </c>
      <c r="AJ535">
        <v>92.233676975945002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-0.13</v>
      </c>
      <c r="AM535" t="s">
        <v>10475</v>
      </c>
      <c r="AN535">
        <v>-1.65</v>
      </c>
      <c r="AO535" t="s">
        <v>10475</v>
      </c>
      <c r="AP535">
        <v>-5.4896689376859997E-3</v>
      </c>
      <c r="AQ535">
        <f>(Table2[[#This Row],[Sharpe Ratio]]-AVERAGE(Table2[Sharpe Ratio]))/_xlfn.STDEV.P(Table2[Sharpe Ratio])</f>
        <v>-0.67609236799956307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-2.5934012201542438</v>
      </c>
      <c r="AS535">
        <f>_xlfn.RANK.AVG(Table2[[#This Row],[1Y Return vs Nifty Z-Score]],Table2[1Y Return vs Nifty Z-Score])</f>
        <v>274</v>
      </c>
      <c r="AT535">
        <f>_xlfn.RANK.AVG(Table2[[#This Row],[6M Return vs Nifty Z-Score]],Table2[6M Return vs Nifty Z-Score])</f>
        <v>697</v>
      </c>
      <c r="AU535">
        <f>_xlfn.RANK.AVG(Table2[[#This Row],[Sharpe Ratio Z-Score]],Table2[Sharpe Ratio Z-Score])</f>
        <v>548</v>
      </c>
      <c r="AV535">
        <f>(Table2[[#This Row],[Rank 1Y]]+Table2[[#This Row],[Rank 6M]]+Table2[[#This Row],[Rank Sharpe]])/3</f>
        <v>506.33333333333331</v>
      </c>
    </row>
    <row r="536" spans="1:48" x14ac:dyDescent="0.3">
      <c r="A536" t="s">
        <v>427</v>
      </c>
      <c r="B536" t="s">
        <v>428</v>
      </c>
      <c r="C536" t="s">
        <v>10435</v>
      </c>
      <c r="D536" t="s">
        <v>400</v>
      </c>
      <c r="E536">
        <v>54613.664936729998</v>
      </c>
      <c r="F536">
        <v>128771.1</v>
      </c>
      <c r="G536">
        <v>2.26739192729453</v>
      </c>
      <c r="H536">
        <f>(Table2[[#This Row],[1Y Return vs Nifty]]-AVERAGE(Table2[1Y Return vs Nifty]))/_xlfn.STDEV.P(Table2[1Y Return vs Nifty])</f>
        <v>-0.51872116134210255</v>
      </c>
      <c r="I536">
        <v>-3.6351583351868899</v>
      </c>
      <c r="J536">
        <f>(Table2[[#This Row],[1M Return vs Nifty]]-AVERAGE(Table2[1M Return vs Nifty]))/_xlfn.STDEV.P(Table2[1M Return vs Nifty])</f>
        <v>-0.67746457152709416</v>
      </c>
      <c r="K536">
        <v>-15.486709720459899</v>
      </c>
      <c r="L536">
        <f>(Table2[[#This Row],[6M Return vs Nifty]]-AVERAGE(Table2[6M Return vs Nifty]))/_xlfn.STDEV.P(Table2[6M Return vs Nifty])</f>
        <v>-0.74635553677237443</v>
      </c>
      <c r="M536">
        <v>-1.6965167893331901</v>
      </c>
      <c r="N536">
        <f>(Table2[[#This Row],[1W Return vs Nifty]]-AVERAGE(Table2[1W Return vs Nifty]))/_xlfn.STDEV.P(Table2[1W Return vs Nifty])</f>
        <v>-0.70519255554784521</v>
      </c>
      <c r="O536">
        <v>127653.69</v>
      </c>
      <c r="P536">
        <v>128496.78433672299</v>
      </c>
      <c r="Q536">
        <v>124782.77195877999</v>
      </c>
      <c r="R536">
        <v>58.461384809418398</v>
      </c>
      <c r="S536" s="2">
        <f>(Table2[[#This Row],[Close Price]]-Table2[[#This Row],[20D EMA]])/Table2[[#This Row],[20D EMA]]</f>
        <v>8.7534484902081836E-3</v>
      </c>
      <c r="T536" s="2">
        <f>(Table2[[#This Row],[Close Price]]-Table2[[#This Row],[50D EMA]])/Table2[[#This Row],[50D EMA]]</f>
        <v>2.1348056660949067E-3</v>
      </c>
      <c r="U536" s="2">
        <f>(Table2[[#This Row],[Close Price]]-Table2[[#This Row],[200D EMA]])/Table2[[#This Row],[200D EMA]]</f>
        <v>3.1962168964618703E-2</v>
      </c>
      <c r="V536">
        <v>1.1105458993900801</v>
      </c>
      <c r="W536">
        <v>128759.8</v>
      </c>
      <c r="X536">
        <v>130499.95</v>
      </c>
      <c r="Y536">
        <v>128058.95</v>
      </c>
      <c r="Z536">
        <v>131230.5</v>
      </c>
      <c r="AA536">
        <v>127701.5</v>
      </c>
      <c r="AB536">
        <v>131230.5</v>
      </c>
      <c r="AC536" s="2">
        <f>(Table2[[#This Row],[Close Price]]/Table2[[#This Row],[Day Low]])-1</f>
        <v>8.7760310283124809E-5</v>
      </c>
      <c r="AD536" s="2">
        <f>(Table2[[#This Row],[Day High]]/Table2[[#This Row],[Close Price]])-1</f>
        <v>1.3425760904426376E-2</v>
      </c>
      <c r="AE536" s="2">
        <f>(Table2[[#This Row],[Close Price]]/Table2[[#This Row],[Current Week Low]])-1</f>
        <v>5.5611107228350498E-3</v>
      </c>
      <c r="AF536" s="2">
        <f>(Table2[[#This Row],[Current Week High]]/Table2[[#This Row],[Close Price]])-1</f>
        <v>1.9099005910487632E-2</v>
      </c>
      <c r="AG536" s="2">
        <f>(Table2[[#This Row],[Close Price]]/Table2[[#This Row],[Current Month Low]])-1</f>
        <v>8.3757825867354363E-3</v>
      </c>
      <c r="AH536" s="2">
        <f>(Table2[[#This Row],[Current Month High]]/Table2[[#This Row],[Close Price]])-1</f>
        <v>1.9099005910487632E-2</v>
      </c>
      <c r="AI536">
        <v>17.6079104705947</v>
      </c>
      <c r="AJ536">
        <v>28.257748362180301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-0.15</v>
      </c>
      <c r="AM536" t="s">
        <v>10475</v>
      </c>
      <c r="AN536">
        <v>1.96</v>
      </c>
      <c r="AO536" t="s">
        <v>10474</v>
      </c>
      <c r="AP536">
        <v>1.9765946345829E-2</v>
      </c>
      <c r="AQ536">
        <f>(Table2[[#This Row],[Sharpe Ratio]]-AVERAGE(Table2[Sharpe Ratio]))/_xlfn.STDEV.P(Table2[Sharpe Ratio])</f>
        <v>-0.39135313608299654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496</v>
      </c>
      <c r="AT536">
        <f>_xlfn.RANK.AVG(Table2[[#This Row],[6M Return vs Nifty Z-Score]],Table2[6M Return vs Nifty Z-Score])</f>
        <v>581</v>
      </c>
      <c r="AU536">
        <f>_xlfn.RANK.AVG(Table2[[#This Row],[Sharpe Ratio Z-Score]],Table2[Sharpe Ratio Z-Score])</f>
        <v>445</v>
      </c>
      <c r="AV536">
        <f>(Table2[[#This Row],[Rank 1Y]]+Table2[[#This Row],[Rank 6M]]+Table2[[#This Row],[Rank Sharpe]])/3</f>
        <v>507.33333333333331</v>
      </c>
    </row>
    <row r="537" spans="1:48" x14ac:dyDescent="0.3">
      <c r="A537" t="s">
        <v>1141</v>
      </c>
      <c r="B537" t="s">
        <v>1142</v>
      </c>
      <c r="C537" t="s">
        <v>10430</v>
      </c>
      <c r="D537" t="s">
        <v>21</v>
      </c>
      <c r="E537">
        <v>10511.0383573</v>
      </c>
      <c r="F537">
        <v>510.25</v>
      </c>
      <c r="G537">
        <v>12.182796307037901</v>
      </c>
      <c r="H537">
        <f>(Table2[[#This Row],[1Y Return vs Nifty]]-AVERAGE(Table2[1Y Return vs Nifty]))/_xlfn.STDEV.P(Table2[1Y Return vs Nifty])</f>
        <v>-0.40525982543663464</v>
      </c>
      <c r="I537">
        <v>-4.6615790366313501</v>
      </c>
      <c r="J537">
        <f>(Table2[[#This Row],[1M Return vs Nifty]]-AVERAGE(Table2[1M Return vs Nifty]))/_xlfn.STDEV.P(Table2[1M Return vs Nifty])</f>
        <v>-0.7641935404143575</v>
      </c>
      <c r="K537">
        <v>1.62808612761615</v>
      </c>
      <c r="L537">
        <f>(Table2[[#This Row],[6M Return vs Nifty]]-AVERAGE(Table2[6M Return vs Nifty]))/_xlfn.STDEV.P(Table2[6M Return vs Nifty])</f>
        <v>-0.26477539877738038</v>
      </c>
      <c r="M537">
        <v>2.52462643689053</v>
      </c>
      <c r="N537">
        <f>(Table2[[#This Row],[1W Return vs Nifty]]-AVERAGE(Table2[1W Return vs Nifty]))/_xlfn.STDEV.P(Table2[1W Return vs Nifty])</f>
        <v>6.8695258336810006E-2</v>
      </c>
      <c r="O537">
        <v>504.2</v>
      </c>
      <c r="P537">
        <v>498.33067935859202</v>
      </c>
      <c r="Q537">
        <v>471.47301474314798</v>
      </c>
      <c r="R537">
        <v>54.3535207798122</v>
      </c>
      <c r="S537" s="2">
        <f>(Table2[[#This Row],[Close Price]]-Table2[[#This Row],[20D EMA]])/Table2[[#This Row],[20D EMA]]</f>
        <v>1.1999206664022237E-2</v>
      </c>
      <c r="T537" s="2">
        <f>(Table2[[#This Row],[Close Price]]-Table2[[#This Row],[50D EMA]])/Table2[[#This Row],[50D EMA]]</f>
        <v>2.3918496562863625E-2</v>
      </c>
      <c r="U537" s="2">
        <f>(Table2[[#This Row],[Close Price]]-Table2[[#This Row],[200D EMA]])/Table2[[#This Row],[200D EMA]]</f>
        <v>8.2246457473238804E-2</v>
      </c>
      <c r="V537">
        <v>0.65689752454695205</v>
      </c>
      <c r="W537">
        <v>508.05</v>
      </c>
      <c r="X537">
        <v>519</v>
      </c>
      <c r="Y537">
        <v>505.55</v>
      </c>
      <c r="Z537">
        <v>520</v>
      </c>
      <c r="AA537">
        <v>500</v>
      </c>
      <c r="AB537">
        <v>527</v>
      </c>
      <c r="AC537" s="2">
        <f>(Table2[[#This Row],[Close Price]]/Table2[[#This Row],[Day Low]])-1</f>
        <v>4.3302824525144334E-3</v>
      </c>
      <c r="AD537" s="2">
        <f>(Table2[[#This Row],[Day High]]/Table2[[#This Row],[Close Price]])-1</f>
        <v>1.714845663890241E-2</v>
      </c>
      <c r="AE537" s="2">
        <f>(Table2[[#This Row],[Close Price]]/Table2[[#This Row],[Current Week Low]])-1</f>
        <v>9.2968054594007032E-3</v>
      </c>
      <c r="AF537" s="2">
        <f>(Table2[[#This Row],[Current Week High]]/Table2[[#This Row],[Close Price]])-1</f>
        <v>1.9108280254777066E-2</v>
      </c>
      <c r="AG537" s="2">
        <f>(Table2[[#This Row],[Close Price]]/Table2[[#This Row],[Current Month Low]])-1</f>
        <v>2.0499999999999963E-2</v>
      </c>
      <c r="AH537" s="2">
        <f>(Table2[[#This Row],[Current Month High]]/Table2[[#This Row],[Close Price]])-1</f>
        <v>3.2827045565898993E-2</v>
      </c>
      <c r="AI537">
        <v>11.1415972562469</v>
      </c>
      <c r="AJ537">
        <v>43.248175182481702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</v>
      </c>
      <c r="AM537">
        <v>0</v>
      </c>
      <c r="AN537">
        <v>1.63</v>
      </c>
      <c r="AO537" t="s">
        <v>10474</v>
      </c>
      <c r="AP537">
        <v>-7.4163712033901E-2</v>
      </c>
      <c r="AQ537">
        <f>(Table2[[#This Row],[Sharpe Ratio]]-AVERAGE(Table2[Sharpe Ratio]))/_xlfn.STDEV.P(Table2[Sharpe Ratio])</f>
        <v>-1.4503437201962757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-2.8158772264878378</v>
      </c>
      <c r="AS537">
        <f>_xlfn.RANK.AVG(Table2[[#This Row],[1Y Return vs Nifty Z-Score]],Table2[1Y Return vs Nifty Z-Score])</f>
        <v>440</v>
      </c>
      <c r="AT537">
        <f>_xlfn.RANK.AVG(Table2[[#This Row],[6M Return vs Nifty Z-Score]],Table2[6M Return vs Nifty Z-Score])</f>
        <v>405</v>
      </c>
      <c r="AU537">
        <f>_xlfn.RANK.AVG(Table2[[#This Row],[Sharpe Ratio Z-Score]],Table2[Sharpe Ratio Z-Score])</f>
        <v>678</v>
      </c>
      <c r="AV537">
        <f>(Table2[[#This Row],[Rank 1Y]]+Table2[[#This Row],[Rank 6M]]+Table2[[#This Row],[Rank Sharpe]])/3</f>
        <v>507.66666666666669</v>
      </c>
    </row>
    <row r="538" spans="1:48" x14ac:dyDescent="0.3">
      <c r="A538" t="s">
        <v>128</v>
      </c>
      <c r="B538" t="s">
        <v>129</v>
      </c>
      <c r="C538" t="s">
        <v>10439</v>
      </c>
      <c r="D538" t="s">
        <v>130</v>
      </c>
      <c r="E538">
        <v>228836.29780047899</v>
      </c>
      <c r="F538">
        <v>939.2</v>
      </c>
      <c r="G538">
        <v>-9.5451653868757909</v>
      </c>
      <c r="H538">
        <f>(Table2[[#This Row],[1Y Return vs Nifty]]-AVERAGE(Table2[1Y Return vs Nifty]))/_xlfn.STDEV.P(Table2[1Y Return vs Nifty])</f>
        <v>-0.6538914965090441</v>
      </c>
      <c r="I538">
        <v>0.256304945467769</v>
      </c>
      <c r="J538">
        <f>(Table2[[#This Row],[1M Return vs Nifty]]-AVERAGE(Table2[1M Return vs Nifty]))/_xlfn.STDEV.P(Table2[1M Return vs Nifty])</f>
        <v>-0.34864949860537159</v>
      </c>
      <c r="K538">
        <v>1.16556915761026</v>
      </c>
      <c r="L538">
        <f>(Table2[[#This Row],[6M Return vs Nifty]]-AVERAGE(Table2[6M Return vs Nifty]))/_xlfn.STDEV.P(Table2[6M Return vs Nifty])</f>
        <v>-0.27778980971267075</v>
      </c>
      <c r="M538">
        <v>1.1537838874987001</v>
      </c>
      <c r="N538">
        <f>(Table2[[#This Row],[1W Return vs Nifty]]-AVERAGE(Table2[1W Return vs Nifty]))/_xlfn.STDEV.P(Table2[1W Return vs Nifty])</f>
        <v>-0.18262962851806791</v>
      </c>
      <c r="O538">
        <v>930.25</v>
      </c>
      <c r="P538">
        <v>906.84920190391301</v>
      </c>
      <c r="Q538">
        <v>844.96501216713602</v>
      </c>
      <c r="R538">
        <v>52.307776715359402</v>
      </c>
      <c r="S538" s="2">
        <f>(Table2[[#This Row],[Close Price]]-Table2[[#This Row],[20D EMA]])/Table2[[#This Row],[20D EMA]]</f>
        <v>9.6210696049449564E-3</v>
      </c>
      <c r="T538" s="2">
        <f>(Table2[[#This Row],[Close Price]]-Table2[[#This Row],[50D EMA]])/Table2[[#This Row],[50D EMA]]</f>
        <v>3.5673845252515123E-2</v>
      </c>
      <c r="U538" s="2">
        <f>(Table2[[#This Row],[Close Price]]-Table2[[#This Row],[200D EMA]])/Table2[[#This Row],[200D EMA]]</f>
        <v>0.11152531344602482</v>
      </c>
      <c r="V538">
        <v>0.77674822045991898</v>
      </c>
      <c r="W538">
        <v>933</v>
      </c>
      <c r="X538">
        <v>940.8</v>
      </c>
      <c r="Y538">
        <v>934.05</v>
      </c>
      <c r="Z538">
        <v>955.9</v>
      </c>
      <c r="AA538">
        <v>931.6</v>
      </c>
      <c r="AB538">
        <v>959.4</v>
      </c>
      <c r="AC538" s="2">
        <f>(Table2[[#This Row],[Close Price]]/Table2[[#This Row],[Day Low]])-1</f>
        <v>6.6452304394426509E-3</v>
      </c>
      <c r="AD538" s="2">
        <f>(Table2[[#This Row],[Day High]]/Table2[[#This Row],[Close Price]])-1</f>
        <v>1.7035775127767216E-3</v>
      </c>
      <c r="AE538" s="2">
        <f>(Table2[[#This Row],[Close Price]]/Table2[[#This Row],[Current Week Low]])-1</f>
        <v>5.5136234676944618E-3</v>
      </c>
      <c r="AF538" s="2">
        <f>(Table2[[#This Row],[Current Week High]]/Table2[[#This Row],[Close Price]])-1</f>
        <v>1.7781090289608059E-2</v>
      </c>
      <c r="AG538" s="2">
        <f>(Table2[[#This Row],[Close Price]]/Table2[[#This Row],[Current Month Low]])-1</f>
        <v>8.1580077286389496E-3</v>
      </c>
      <c r="AH538" s="2">
        <f>(Table2[[#This Row],[Current Month High]]/Table2[[#This Row],[Close Price]])-1</f>
        <v>2.1507666098807388E-2</v>
      </c>
      <c r="AI538">
        <v>2.1507666098807299</v>
      </c>
      <c r="AJ538">
        <v>29.903181189488201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-0.01</v>
      </c>
      <c r="AM538" t="s">
        <v>10475</v>
      </c>
      <c r="AN538">
        <v>1.03</v>
      </c>
      <c r="AO538" t="s">
        <v>10474</v>
      </c>
      <c r="AP538">
        <v>-6.8024427598630003E-3</v>
      </c>
      <c r="AQ538">
        <f>(Table2[[#This Row],[Sharpe Ratio]]-AVERAGE(Table2[Sharpe Ratio]))/_xlfn.STDEV.P(Table2[Sharpe Ratio])</f>
        <v>-0.690892966029374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-2.1538533993745284</v>
      </c>
      <c r="AS538">
        <f>_xlfn.RANK.AVG(Table2[[#This Row],[1Y Return vs Nifty Z-Score]],Table2[1Y Return vs Nifty Z-Score])</f>
        <v>563</v>
      </c>
      <c r="AT538">
        <f>_xlfn.RANK.AVG(Table2[[#This Row],[6M Return vs Nifty Z-Score]],Table2[6M Return vs Nifty Z-Score])</f>
        <v>410</v>
      </c>
      <c r="AU538">
        <f>_xlfn.RANK.AVG(Table2[[#This Row],[Sharpe Ratio Z-Score]],Table2[Sharpe Ratio Z-Score])</f>
        <v>552</v>
      </c>
      <c r="AV538">
        <f>(Table2[[#This Row],[Rank 1Y]]+Table2[[#This Row],[Rank 6M]]+Table2[[#This Row],[Rank Sharpe]])/3</f>
        <v>508.33333333333331</v>
      </c>
    </row>
    <row r="539" spans="1:48" x14ac:dyDescent="0.3">
      <c r="A539" t="s">
        <v>1904</v>
      </c>
      <c r="B539" t="s">
        <v>1905</v>
      </c>
      <c r="C539" t="s">
        <v>10447</v>
      </c>
      <c r="D539" t="s">
        <v>1474</v>
      </c>
      <c r="E539">
        <v>3517.61496455</v>
      </c>
      <c r="F539">
        <v>155.5</v>
      </c>
      <c r="G539">
        <v>-8.3867156775963405</v>
      </c>
      <c r="H539">
        <f>(Table2[[#This Row],[1Y Return vs Nifty]]-AVERAGE(Table2[1Y Return vs Nifty]))/_xlfn.STDEV.P(Table2[1Y Return vs Nifty])</f>
        <v>-0.64063543083988483</v>
      </c>
      <c r="I539">
        <v>2.0127082145789799</v>
      </c>
      <c r="J539">
        <f>(Table2[[#This Row],[1M Return vs Nifty]]-AVERAGE(Table2[1M Return vs Nifty]))/_xlfn.STDEV.P(Table2[1M Return vs Nifty])</f>
        <v>-0.200239549092602</v>
      </c>
      <c r="K539">
        <v>-13.833409453252701</v>
      </c>
      <c r="L539">
        <f>(Table2[[#This Row],[6M Return vs Nifty]]-AVERAGE(Table2[6M Return vs Nifty]))/_xlfn.STDEV.P(Table2[6M Return vs Nifty])</f>
        <v>-0.69983458625117323</v>
      </c>
      <c r="M539">
        <v>0.27497133396592</v>
      </c>
      <c r="N539">
        <f>(Table2[[#This Row],[1W Return vs Nifty]]-AVERAGE(Table2[1W Return vs Nifty]))/_xlfn.STDEV.P(Table2[1W Return vs Nifty])</f>
        <v>-0.34374766915757055</v>
      </c>
      <c r="O539">
        <v>154.16</v>
      </c>
      <c r="P539">
        <v>152.017578430707</v>
      </c>
      <c r="Q539">
        <v>147.23626751825299</v>
      </c>
      <c r="R539">
        <v>51.994601688624101</v>
      </c>
      <c r="S539" s="2">
        <f>(Table2[[#This Row],[Close Price]]-Table2[[#This Row],[20D EMA]])/Table2[[#This Row],[20D EMA]]</f>
        <v>8.6922677737415899E-3</v>
      </c>
      <c r="T539" s="2">
        <f>(Table2[[#This Row],[Close Price]]-Table2[[#This Row],[50D EMA]])/Table2[[#This Row],[50D EMA]]</f>
        <v>2.2908018962296262E-2</v>
      </c>
      <c r="U539" s="2">
        <f>(Table2[[#This Row],[Close Price]]-Table2[[#This Row],[200D EMA]])/Table2[[#This Row],[200D EMA]]</f>
        <v>5.6125658582879739E-2</v>
      </c>
      <c r="V539">
        <v>1.0132420002092499</v>
      </c>
      <c r="W539">
        <v>154.55000000000001</v>
      </c>
      <c r="X539">
        <v>156.91</v>
      </c>
      <c r="Y539">
        <v>154.82</v>
      </c>
      <c r="Z539">
        <v>159.59</v>
      </c>
      <c r="AA539">
        <v>152.96</v>
      </c>
      <c r="AB539">
        <v>163</v>
      </c>
      <c r="AC539" s="2">
        <f>(Table2[[#This Row],[Close Price]]/Table2[[#This Row],[Day Low]])-1</f>
        <v>6.1468780329989592E-3</v>
      </c>
      <c r="AD539" s="2">
        <f>(Table2[[#This Row],[Day High]]/Table2[[#This Row],[Close Price]])-1</f>
        <v>9.0675241157556208E-3</v>
      </c>
      <c r="AE539" s="2">
        <f>(Table2[[#This Row],[Close Price]]/Table2[[#This Row],[Current Week Low]])-1</f>
        <v>4.3921973905181044E-3</v>
      </c>
      <c r="AF539" s="2">
        <f>(Table2[[#This Row],[Current Week High]]/Table2[[#This Row],[Close Price]])-1</f>
        <v>2.6302250803858618E-2</v>
      </c>
      <c r="AG539" s="2">
        <f>(Table2[[#This Row],[Close Price]]/Table2[[#This Row],[Current Month Low]])-1</f>
        <v>1.6605648535564788E-2</v>
      </c>
      <c r="AH539" s="2">
        <f>(Table2[[#This Row],[Current Month High]]/Table2[[#This Row],[Close Price]])-1</f>
        <v>4.8231511254019255E-2</v>
      </c>
      <c r="AI539">
        <v>13.1189710610932</v>
      </c>
      <c r="AJ539">
        <v>22.8278041074249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-0.01</v>
      </c>
      <c r="AM539" t="s">
        <v>10475</v>
      </c>
      <c r="AN539">
        <v>0.87</v>
      </c>
      <c r="AO539" t="s">
        <v>10474</v>
      </c>
      <c r="AP539">
        <v>3.1881527059523997E-2</v>
      </c>
      <c r="AQ539">
        <f>(Table2[[#This Row],[Sharpe Ratio]]-AVERAGE(Table2[Sharpe Ratio]))/_xlfn.STDEV.P(Table2[Sharpe Ratio])</f>
        <v>-0.25475851710760994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-2.1392157524488407</v>
      </c>
      <c r="AS539">
        <f>_xlfn.RANK.AVG(Table2[[#This Row],[1Y Return vs Nifty Z-Score]],Table2[1Y Return vs Nifty Z-Score])</f>
        <v>558</v>
      </c>
      <c r="AT539">
        <f>_xlfn.RANK.AVG(Table2[[#This Row],[6M Return vs Nifty Z-Score]],Table2[6M Return vs Nifty Z-Score])</f>
        <v>561</v>
      </c>
      <c r="AU539">
        <f>_xlfn.RANK.AVG(Table2[[#This Row],[Sharpe Ratio Z-Score]],Table2[Sharpe Ratio Z-Score])</f>
        <v>407</v>
      </c>
      <c r="AV539">
        <f>(Table2[[#This Row],[Rank 1Y]]+Table2[[#This Row],[Rank 6M]]+Table2[[#This Row],[Rank Sharpe]])/3</f>
        <v>508.66666666666669</v>
      </c>
    </row>
    <row r="540" spans="1:48" x14ac:dyDescent="0.3">
      <c r="A540" t="s">
        <v>1156</v>
      </c>
      <c r="B540" t="s">
        <v>1157</v>
      </c>
      <c r="C540" t="s">
        <v>10433</v>
      </c>
      <c r="D540" t="s">
        <v>986</v>
      </c>
      <c r="E540">
        <v>10299.762011547</v>
      </c>
      <c r="F540">
        <v>48.39</v>
      </c>
      <c r="G540">
        <v>-14.4646235694173</v>
      </c>
      <c r="H540">
        <f>(Table2[[#This Row],[1Y Return vs Nifty]]-AVERAGE(Table2[1Y Return vs Nifty]))/_xlfn.STDEV.P(Table2[1Y Return vs Nifty])</f>
        <v>-0.71018454074055848</v>
      </c>
      <c r="I540">
        <v>7.0825727753701502</v>
      </c>
      <c r="J540">
        <f>(Table2[[#This Row],[1M Return vs Nifty]]-AVERAGE(Table2[1M Return vs Nifty]))/_xlfn.STDEV.P(Table2[1M Return vs Nifty])</f>
        <v>0.22814632147363884</v>
      </c>
      <c r="K540">
        <v>-10.141841993609001</v>
      </c>
      <c r="L540">
        <f>(Table2[[#This Row],[6M Return vs Nifty]]-AVERAGE(Table2[6M Return vs Nifty]))/_xlfn.STDEV.P(Table2[6M Return vs Nifty])</f>
        <v>-0.59596039561436875</v>
      </c>
      <c r="M540">
        <v>-2.9387978135724699</v>
      </c>
      <c r="N540">
        <f>(Table2[[#This Row],[1W Return vs Nifty]]-AVERAGE(Table2[1W Return vs Nifty]))/_xlfn.STDEV.P(Table2[1W Return vs Nifty])</f>
        <v>-0.93294747750982576</v>
      </c>
      <c r="O540">
        <v>47.96</v>
      </c>
      <c r="P540">
        <v>46.024569071229998</v>
      </c>
      <c r="Q540">
        <v>46.102223420837802</v>
      </c>
      <c r="R540">
        <v>48.534650728784399</v>
      </c>
      <c r="S540" s="2">
        <f>(Table2[[#This Row],[Close Price]]-Table2[[#This Row],[20D EMA]])/Table2[[#This Row],[20D EMA]]</f>
        <v>8.9658048373644651E-3</v>
      </c>
      <c r="T540" s="2">
        <f>(Table2[[#This Row],[Close Price]]-Table2[[#This Row],[50D EMA]])/Table2[[#This Row],[50D EMA]]</f>
        <v>5.1394960919876082E-2</v>
      </c>
      <c r="U540" s="2">
        <f>(Table2[[#This Row],[Close Price]]-Table2[[#This Row],[200D EMA]])/Table2[[#This Row],[200D EMA]]</f>
        <v>4.9623996618960102E-2</v>
      </c>
      <c r="V540">
        <v>1.10640302064777</v>
      </c>
      <c r="W540">
        <v>48.13</v>
      </c>
      <c r="X540">
        <v>51.35</v>
      </c>
      <c r="Y540">
        <v>47.5</v>
      </c>
      <c r="Z540">
        <v>49.39</v>
      </c>
      <c r="AA540">
        <v>47.5</v>
      </c>
      <c r="AB540">
        <v>50.58</v>
      </c>
      <c r="AC540" s="2">
        <f>(Table2[[#This Row],[Close Price]]/Table2[[#This Row],[Day Low]])-1</f>
        <v>5.4020361520881188E-3</v>
      </c>
      <c r="AD540" s="2">
        <f>(Table2[[#This Row],[Day High]]/Table2[[#This Row],[Close Price]])-1</f>
        <v>6.1169663153544107E-2</v>
      </c>
      <c r="AE540" s="2">
        <f>(Table2[[#This Row],[Close Price]]/Table2[[#This Row],[Current Week Low]])-1</f>
        <v>1.8736842105263163E-2</v>
      </c>
      <c r="AF540" s="2">
        <f>(Table2[[#This Row],[Current Week High]]/Table2[[#This Row],[Close Price]])-1</f>
        <v>2.0665426741062198E-2</v>
      </c>
      <c r="AG540" s="2">
        <f>(Table2[[#This Row],[Close Price]]/Table2[[#This Row],[Current Month Low]])-1</f>
        <v>1.8736842105263163E-2</v>
      </c>
      <c r="AH540" s="2">
        <f>(Table2[[#This Row],[Current Month High]]/Table2[[#This Row],[Close Price]])-1</f>
        <v>4.5257284562926214E-2</v>
      </c>
      <c r="AI540">
        <v>18.309568092581099</v>
      </c>
      <c r="AJ540">
        <v>32.393980848153198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0.01</v>
      </c>
      <c r="AM540" t="s">
        <v>10474</v>
      </c>
      <c r="AN540">
        <v>-6.24</v>
      </c>
      <c r="AO540" t="s">
        <v>10475</v>
      </c>
      <c r="AP540">
        <v>2.9026698090726E-2</v>
      </c>
      <c r="AQ540">
        <f>(Table2[[#This Row],[Sharpe Ratio]]-AVERAGE(Table2[Sharpe Ratio]))/_xlfn.STDEV.P(Table2[Sharpe Ratio])</f>
        <v>-0.28694469822826135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591</v>
      </c>
      <c r="AT540">
        <f>_xlfn.RANK.AVG(Table2[[#This Row],[6M Return vs Nifty Z-Score]],Table2[6M Return vs Nifty Z-Score])</f>
        <v>521</v>
      </c>
      <c r="AU540">
        <f>_xlfn.RANK.AVG(Table2[[#This Row],[Sharpe Ratio Z-Score]],Table2[Sharpe Ratio Z-Score])</f>
        <v>416</v>
      </c>
      <c r="AV540">
        <f>(Table2[[#This Row],[Rank 1Y]]+Table2[[#This Row],[Rank 6M]]+Table2[[#This Row],[Rank Sharpe]])/3</f>
        <v>509.33333333333331</v>
      </c>
    </row>
    <row r="541" spans="1:48" x14ac:dyDescent="0.3">
      <c r="A541" t="s">
        <v>253</v>
      </c>
      <c r="B541" t="s">
        <v>254</v>
      </c>
      <c r="C541" t="s">
        <v>10437</v>
      </c>
      <c r="D541" t="s">
        <v>65</v>
      </c>
      <c r="E541">
        <v>108819.67529265</v>
      </c>
      <c r="F541">
        <v>6534.15</v>
      </c>
      <c r="G541">
        <v>1.20209750123522</v>
      </c>
      <c r="H541">
        <f>(Table2[[#This Row],[1Y Return vs Nifty]]-AVERAGE(Table2[1Y Return vs Nifty]))/_xlfn.STDEV.P(Table2[1Y Return vs Nifty])</f>
        <v>-0.53091125708446762</v>
      </c>
      <c r="I541">
        <v>3.7114834321387198</v>
      </c>
      <c r="J541">
        <f>(Table2[[#This Row],[1M Return vs Nifty]]-AVERAGE(Table2[1M Return vs Nifty]))/_xlfn.STDEV.P(Table2[1M Return vs Nifty])</f>
        <v>-5.6698968916409027E-2</v>
      </c>
      <c r="K541">
        <v>0.31423407012382398</v>
      </c>
      <c r="L541">
        <f>(Table2[[#This Row],[6M Return vs Nifty]]-AVERAGE(Table2[6M Return vs Nifty]))/_xlfn.STDEV.P(Table2[6M Return vs Nifty])</f>
        <v>-0.30174487599280908</v>
      </c>
      <c r="M541">
        <v>0.47482130553532198</v>
      </c>
      <c r="N541">
        <f>(Table2[[#This Row],[1W Return vs Nifty]]-AVERAGE(Table2[1W Return vs Nifty]))/_xlfn.STDEV.P(Table2[1W Return vs Nifty])</f>
        <v>-0.30710796059664675</v>
      </c>
      <c r="O541">
        <v>6239.76</v>
      </c>
      <c r="P541">
        <v>6121.4955948765</v>
      </c>
      <c r="Q541">
        <v>5869.39290256803</v>
      </c>
      <c r="R541">
        <v>84.097572061349595</v>
      </c>
      <c r="S541" s="2">
        <f>(Table2[[#This Row],[Close Price]]-Table2[[#This Row],[20D EMA]])/Table2[[#This Row],[20D EMA]]</f>
        <v>4.7179699219200642E-2</v>
      </c>
      <c r="T541" s="2">
        <f>(Table2[[#This Row],[Close Price]]-Table2[[#This Row],[50D EMA]])/Table2[[#This Row],[50D EMA]]</f>
        <v>6.7410716666835208E-2</v>
      </c>
      <c r="U541" s="2">
        <f>(Table2[[#This Row],[Close Price]]-Table2[[#This Row],[200D EMA]])/Table2[[#This Row],[200D EMA]]</f>
        <v>0.11325823785644323</v>
      </c>
      <c r="V541">
        <v>1.2092338796306901</v>
      </c>
      <c r="W541">
        <v>6430.95</v>
      </c>
      <c r="X541">
        <v>6550.1</v>
      </c>
      <c r="Y541">
        <v>6486</v>
      </c>
      <c r="Z541">
        <v>6575</v>
      </c>
      <c r="AA541">
        <v>6284.25</v>
      </c>
      <c r="AB541">
        <v>6575</v>
      </c>
      <c r="AC541" s="2">
        <f>(Table2[[#This Row],[Close Price]]/Table2[[#This Row],[Day Low]])-1</f>
        <v>1.6047395796888519E-2</v>
      </c>
      <c r="AD541" s="2">
        <f>(Table2[[#This Row],[Day High]]/Table2[[#This Row],[Close Price]])-1</f>
        <v>2.4410214029368937E-3</v>
      </c>
      <c r="AE541" s="2">
        <f>(Table2[[#This Row],[Close Price]]/Table2[[#This Row],[Current Week Low]])-1</f>
        <v>7.423681776133062E-3</v>
      </c>
      <c r="AF541" s="2">
        <f>(Table2[[#This Row],[Current Week High]]/Table2[[#This Row],[Close Price]])-1</f>
        <v>6.2517695492145808E-3</v>
      </c>
      <c r="AG541" s="2">
        <f>(Table2[[#This Row],[Close Price]]/Table2[[#This Row],[Current Month Low]])-1</f>
        <v>3.9766081871345005E-2</v>
      </c>
      <c r="AH541" s="2">
        <f>(Table2[[#This Row],[Current Month High]]/Table2[[#This Row],[Close Price]])-1</f>
        <v>6.2517695492145808E-3</v>
      </c>
      <c r="AI541">
        <v>0.62517695492145797</v>
      </c>
      <c r="AJ541">
        <v>28.7200196995813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</v>
      </c>
      <c r="AM541" t="s">
        <v>10476</v>
      </c>
      <c r="AN541">
        <v>9.44</v>
      </c>
      <c r="AO541" t="s">
        <v>10474</v>
      </c>
      <c r="AP541">
        <v>-3.4945816663068001E-2</v>
      </c>
      <c r="AQ541">
        <f>(Table2[[#This Row],[Sharpe Ratio]]-AVERAGE(Table2[Sharpe Ratio]))/_xlfn.STDEV.P(Table2[Sharpe Ratio])</f>
        <v>-1.0081896376321431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-2.2046527002224758</v>
      </c>
      <c r="AS541">
        <f>_xlfn.RANK.AVG(Table2[[#This Row],[1Y Return vs Nifty Z-Score]],Table2[1Y Return vs Nifty Z-Score])</f>
        <v>506</v>
      </c>
      <c r="AT541">
        <f>_xlfn.RANK.AVG(Table2[[#This Row],[6M Return vs Nifty Z-Score]],Table2[6M Return vs Nifty Z-Score])</f>
        <v>420</v>
      </c>
      <c r="AU541">
        <f>_xlfn.RANK.AVG(Table2[[#This Row],[Sharpe Ratio Z-Score]],Table2[Sharpe Ratio Z-Score])</f>
        <v>604</v>
      </c>
      <c r="AV541">
        <f>(Table2[[#This Row],[Rank 1Y]]+Table2[[#This Row],[Rank 6M]]+Table2[[#This Row],[Rank Sharpe]])/3</f>
        <v>510</v>
      </c>
    </row>
    <row r="542" spans="1:48" x14ac:dyDescent="0.3">
      <c r="A542" t="s">
        <v>684</v>
      </c>
      <c r="B542" t="s">
        <v>685</v>
      </c>
      <c r="C542" t="s">
        <v>10445</v>
      </c>
      <c r="D542" t="s">
        <v>242</v>
      </c>
      <c r="E542">
        <v>24917.355141119999</v>
      </c>
      <c r="F542">
        <v>499.2</v>
      </c>
      <c r="G542">
        <v>-9.7379577152136694</v>
      </c>
      <c r="H542">
        <f>(Table2[[#This Row],[1Y Return vs Nifty]]-AVERAGE(Table2[1Y Return vs Nifty]))/_xlfn.STDEV.P(Table2[1Y Return vs Nifty])</f>
        <v>-0.65609760674800011</v>
      </c>
      <c r="I542">
        <v>-4.1516483935039803</v>
      </c>
      <c r="J542">
        <f>(Table2[[#This Row],[1M Return vs Nifty]]-AVERAGE(Table2[1M Return vs Nifty]))/_xlfn.STDEV.P(Table2[1M Return vs Nifty])</f>
        <v>-0.72110617982213854</v>
      </c>
      <c r="K542">
        <v>5.7720053995710296</v>
      </c>
      <c r="L542">
        <f>(Table2[[#This Row],[6M Return vs Nifty]]-AVERAGE(Table2[6M Return vs Nifty]))/_xlfn.STDEV.P(Table2[6M Return vs Nifty])</f>
        <v>-0.14817282679563609</v>
      </c>
      <c r="M542">
        <v>0.59931214999666205</v>
      </c>
      <c r="N542">
        <f>(Table2[[#This Row],[1W Return vs Nifty]]-AVERAGE(Table2[1W Return vs Nifty]))/_xlfn.STDEV.P(Table2[1W Return vs Nifty])</f>
        <v>-0.28428429830764412</v>
      </c>
      <c r="O542">
        <v>484.33</v>
      </c>
      <c r="P542">
        <v>457.94954245041902</v>
      </c>
      <c r="Q542">
        <v>420.69239091888801</v>
      </c>
      <c r="R542">
        <v>58.884763534131203</v>
      </c>
      <c r="S542" s="2">
        <f>(Table2[[#This Row],[Close Price]]-Table2[[#This Row],[20D EMA]])/Table2[[#This Row],[20D EMA]]</f>
        <v>3.0702207172795419E-2</v>
      </c>
      <c r="T542" s="2">
        <f>(Table2[[#This Row],[Close Price]]-Table2[[#This Row],[50D EMA]])/Table2[[#This Row],[50D EMA]]</f>
        <v>9.0076424858633958E-2</v>
      </c>
      <c r="U542" s="2">
        <f>(Table2[[#This Row],[Close Price]]-Table2[[#This Row],[200D EMA]])/Table2[[#This Row],[200D EMA]]</f>
        <v>0.1866152342561592</v>
      </c>
      <c r="V542">
        <v>0.96750082029764495</v>
      </c>
      <c r="W542">
        <v>493</v>
      </c>
      <c r="X542">
        <v>509.7</v>
      </c>
      <c r="Y542">
        <v>488.15</v>
      </c>
      <c r="Z542">
        <v>499.85</v>
      </c>
      <c r="AA542">
        <v>477</v>
      </c>
      <c r="AB542">
        <v>517.70000000000005</v>
      </c>
      <c r="AC542" s="2">
        <f>(Table2[[#This Row],[Close Price]]/Table2[[#This Row],[Day Low]])-1</f>
        <v>1.2576064908722095E-2</v>
      </c>
      <c r="AD542" s="2">
        <f>(Table2[[#This Row],[Day High]]/Table2[[#This Row],[Close Price]])-1</f>
        <v>2.1033653846153744E-2</v>
      </c>
      <c r="AE542" s="2">
        <f>(Table2[[#This Row],[Close Price]]/Table2[[#This Row],[Current Week Low]])-1</f>
        <v>2.2636484687083902E-2</v>
      </c>
      <c r="AF542" s="2">
        <f>(Table2[[#This Row],[Current Week High]]/Table2[[#This Row],[Close Price]])-1</f>
        <v>1.3020833333334814E-3</v>
      </c>
      <c r="AG542" s="2">
        <f>(Table2[[#This Row],[Close Price]]/Table2[[#This Row],[Current Month Low]])-1</f>
        <v>4.6540880503144644E-2</v>
      </c>
      <c r="AH542" s="2">
        <f>(Table2[[#This Row],[Current Month High]]/Table2[[#This Row],[Close Price]])-1</f>
        <v>3.7059294871794934E-2</v>
      </c>
      <c r="AI542">
        <v>3.7059294871794899</v>
      </c>
      <c r="AJ542">
        <v>48.527224040464098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0.14000000000000001</v>
      </c>
      <c r="AM542" t="s">
        <v>10474</v>
      </c>
      <c r="AN542">
        <v>0.56999999999999995</v>
      </c>
      <c r="AO542" t="s">
        <v>10474</v>
      </c>
      <c r="AP542">
        <v>-3.8407150685739001E-2</v>
      </c>
      <c r="AQ542">
        <f>(Table2[[#This Row],[Sharpe Ratio]]-AVERAGE(Table2[Sharpe Ratio]))/_xlfn.STDEV.P(Table2[Sharpe Ratio])</f>
        <v>-1.0472137350440693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-2.8568746467174879</v>
      </c>
      <c r="AS542">
        <f>_xlfn.RANK.AVG(Table2[[#This Row],[1Y Return vs Nifty Z-Score]],Table2[1Y Return vs Nifty Z-Score])</f>
        <v>566</v>
      </c>
      <c r="AT542">
        <f>_xlfn.RANK.AVG(Table2[[#This Row],[6M Return vs Nifty Z-Score]],Table2[6M Return vs Nifty Z-Score])</f>
        <v>355</v>
      </c>
      <c r="AU542">
        <f>_xlfn.RANK.AVG(Table2[[#This Row],[Sharpe Ratio Z-Score]],Table2[Sharpe Ratio Z-Score])</f>
        <v>614</v>
      </c>
      <c r="AV542">
        <f>(Table2[[#This Row],[Rank 1Y]]+Table2[[#This Row],[Rank 6M]]+Table2[[#This Row],[Rank Sharpe]])/3</f>
        <v>511.66666666666669</v>
      </c>
    </row>
    <row r="543" spans="1:48" x14ac:dyDescent="0.3">
      <c r="A543" t="s">
        <v>703</v>
      </c>
      <c r="B543" t="s">
        <v>704</v>
      </c>
      <c r="C543" t="s">
        <v>10433</v>
      </c>
      <c r="D543" t="s">
        <v>182</v>
      </c>
      <c r="E543">
        <v>24080.475363000001</v>
      </c>
      <c r="F543">
        <v>7390</v>
      </c>
      <c r="G543">
        <v>18.2016005408294</v>
      </c>
      <c r="H543">
        <f>(Table2[[#This Row],[1Y Return vs Nifty]]-AVERAGE(Table2[1Y Return vs Nifty]))/_xlfn.STDEV.P(Table2[1Y Return vs Nifty])</f>
        <v>-0.33638703490127325</v>
      </c>
      <c r="I543">
        <v>-9.4538059650096695</v>
      </c>
      <c r="J543">
        <f>(Table2[[#This Row],[1M Return vs Nifty]]-AVERAGE(Table2[1M Return vs Nifty]))/_xlfn.STDEV.P(Table2[1M Return vs Nifty])</f>
        <v>-1.1691199995038213</v>
      </c>
      <c r="K543">
        <v>-8.8907589320630294</v>
      </c>
      <c r="L543">
        <f>(Table2[[#This Row],[6M Return vs Nifty]]-AVERAGE(Table2[6M Return vs Nifty]))/_xlfn.STDEV.P(Table2[6M Return vs Nifty])</f>
        <v>-0.56075712712254877</v>
      </c>
      <c r="M543">
        <v>-1.9954854393967001</v>
      </c>
      <c r="N543">
        <f>(Table2[[#This Row],[1W Return vs Nifty]]-AVERAGE(Table2[1W Return vs Nifty]))/_xlfn.STDEV.P(Table2[1W Return vs Nifty])</f>
        <v>-0.76000429317861995</v>
      </c>
      <c r="O543">
        <v>7354.86</v>
      </c>
      <c r="P543">
        <v>7182.3559249538603</v>
      </c>
      <c r="Q543">
        <v>6571.7461658253596</v>
      </c>
      <c r="R543">
        <v>53.077700793501698</v>
      </c>
      <c r="S543" s="2">
        <f>(Table2[[#This Row],[Close Price]]-Table2[[#This Row],[20D EMA]])/Table2[[#This Row],[20D EMA]]</f>
        <v>4.7777931870899414E-3</v>
      </c>
      <c r="T543" s="2">
        <f>(Table2[[#This Row],[Close Price]]-Table2[[#This Row],[50D EMA]])/Table2[[#This Row],[50D EMA]]</f>
        <v>2.891030146873063E-2</v>
      </c>
      <c r="U543" s="2">
        <f>(Table2[[#This Row],[Close Price]]-Table2[[#This Row],[200D EMA]])/Table2[[#This Row],[200D EMA]]</f>
        <v>0.12451087025085579</v>
      </c>
      <c r="V543">
        <v>0.58311873107811996</v>
      </c>
      <c r="W543">
        <v>7331</v>
      </c>
      <c r="X543">
        <v>7477.5</v>
      </c>
      <c r="Y543">
        <v>7152.75</v>
      </c>
      <c r="Z543">
        <v>7449</v>
      </c>
      <c r="AA543">
        <v>7152.75</v>
      </c>
      <c r="AB543">
        <v>7460</v>
      </c>
      <c r="AC543" s="2">
        <f>(Table2[[#This Row],[Close Price]]/Table2[[#This Row],[Day Low]])-1</f>
        <v>8.0480152775883607E-3</v>
      </c>
      <c r="AD543" s="2">
        <f>(Table2[[#This Row],[Day High]]/Table2[[#This Row],[Close Price]])-1</f>
        <v>1.1840324763193522E-2</v>
      </c>
      <c r="AE543" s="2">
        <f>(Table2[[#This Row],[Close Price]]/Table2[[#This Row],[Current Week Low]])-1</f>
        <v>3.3169060850721799E-2</v>
      </c>
      <c r="AF543" s="2">
        <f>(Table2[[#This Row],[Current Week High]]/Table2[[#This Row],[Close Price]])-1</f>
        <v>7.9837618403246768E-3</v>
      </c>
      <c r="AG543" s="2">
        <f>(Table2[[#This Row],[Close Price]]/Table2[[#This Row],[Current Month Low]])-1</f>
        <v>3.3169060850721799E-2</v>
      </c>
      <c r="AH543" s="2">
        <f>(Table2[[#This Row],[Current Month High]]/Table2[[#This Row],[Close Price]])-1</f>
        <v>9.4722598105547728E-3</v>
      </c>
      <c r="AI543">
        <v>8.2408660351826803</v>
      </c>
      <c r="AJ543">
        <v>46.190443220146101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0.03</v>
      </c>
      <c r="AM543" t="s">
        <v>10474</v>
      </c>
      <c r="AN543">
        <v>-0.13</v>
      </c>
      <c r="AO543" t="s">
        <v>10475</v>
      </c>
      <c r="AP543">
        <v>-4.214990699309E-2</v>
      </c>
      <c r="AQ543">
        <f>(Table2[[#This Row],[Sharpe Ratio]]-AVERAGE(Table2[Sharpe Ratio]))/_xlfn.STDEV.P(Table2[Sharpe Ratio])</f>
        <v>-1.0894106700322905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-3.9156791247385536</v>
      </c>
      <c r="AS543">
        <f>_xlfn.RANK.AVG(Table2[[#This Row],[1Y Return vs Nifty Z-Score]],Table2[1Y Return vs Nifty Z-Score])</f>
        <v>403</v>
      </c>
      <c r="AT543">
        <f>_xlfn.RANK.AVG(Table2[[#This Row],[6M Return vs Nifty Z-Score]],Table2[6M Return vs Nifty Z-Score])</f>
        <v>512</v>
      </c>
      <c r="AU543">
        <f>_xlfn.RANK.AVG(Table2[[#This Row],[Sharpe Ratio Z-Score]],Table2[Sharpe Ratio Z-Score])</f>
        <v>620</v>
      </c>
      <c r="AV543">
        <f>(Table2[[#This Row],[Rank 1Y]]+Table2[[#This Row],[Rank 6M]]+Table2[[#This Row],[Rank Sharpe]])/3</f>
        <v>511.66666666666669</v>
      </c>
    </row>
    <row r="544" spans="1:48" x14ac:dyDescent="0.3">
      <c r="A544" t="s">
        <v>602</v>
      </c>
      <c r="B544" t="s">
        <v>603</v>
      </c>
      <c r="C544" t="s">
        <v>10431</v>
      </c>
      <c r="D544" t="s">
        <v>591</v>
      </c>
      <c r="E544">
        <v>31129.182604379999</v>
      </c>
      <c r="F544">
        <v>4257.05</v>
      </c>
      <c r="G544">
        <v>-14.627972874853601</v>
      </c>
      <c r="H544">
        <f>(Table2[[#This Row],[1Y Return vs Nifty]]-AVERAGE(Table2[1Y Return vs Nifty]))/_xlfn.STDEV.P(Table2[1Y Return vs Nifty])</f>
        <v>-0.71205373635822766</v>
      </c>
      <c r="I544">
        <v>-0.92816050270348405</v>
      </c>
      <c r="J544">
        <f>(Table2[[#This Row],[1M Return vs Nifty]]-AVERAGE(Table2[1M Return vs Nifty]))/_xlfn.STDEV.P(Table2[1M Return vs Nifty])</f>
        <v>-0.44873269729565224</v>
      </c>
      <c r="K544">
        <v>-8.5638240213419508</v>
      </c>
      <c r="L544">
        <f>(Table2[[#This Row],[6M Return vs Nifty]]-AVERAGE(Table2[6M Return vs Nifty]))/_xlfn.STDEV.P(Table2[6M Return vs Nifty])</f>
        <v>-0.55155775595750278</v>
      </c>
      <c r="M544">
        <v>-1.2352233123040499</v>
      </c>
      <c r="N544">
        <f>(Table2[[#This Row],[1W Return vs Nifty]]-AVERAGE(Table2[1W Return vs Nifty]))/_xlfn.STDEV.P(Table2[1W Return vs Nifty])</f>
        <v>-0.62062082192849133</v>
      </c>
      <c r="O544">
        <v>4235.6499999999996</v>
      </c>
      <c r="P544">
        <v>4288.5465539698998</v>
      </c>
      <c r="Q544">
        <v>4265.90543163037</v>
      </c>
      <c r="R544">
        <v>51.3396544066781</v>
      </c>
      <c r="S544" s="2">
        <f>(Table2[[#This Row],[Close Price]]-Table2[[#This Row],[20D EMA]])/Table2[[#This Row],[20D EMA]]</f>
        <v>5.0523532397626211E-3</v>
      </c>
      <c r="T544" s="2">
        <f>(Table2[[#This Row],[Close Price]]-Table2[[#This Row],[50D EMA]])/Table2[[#This Row],[50D EMA]]</f>
        <v>-7.344342325197181E-3</v>
      </c>
      <c r="U544" s="2">
        <f>(Table2[[#This Row],[Close Price]]-Table2[[#This Row],[200D EMA]])/Table2[[#This Row],[200D EMA]]</f>
        <v>-2.0758621521962334E-3</v>
      </c>
      <c r="V544">
        <v>1.1876771972559901</v>
      </c>
      <c r="W544">
        <v>4243.1000000000004</v>
      </c>
      <c r="X544">
        <v>4322</v>
      </c>
      <c r="Y544">
        <v>4215</v>
      </c>
      <c r="Z544">
        <v>4287.3</v>
      </c>
      <c r="AA544">
        <v>4215</v>
      </c>
      <c r="AB544">
        <v>4468</v>
      </c>
      <c r="AC544" s="2">
        <f>(Table2[[#This Row],[Close Price]]/Table2[[#This Row],[Day Low]])-1</f>
        <v>3.2876906035681497E-3</v>
      </c>
      <c r="AD544" s="2">
        <f>(Table2[[#This Row],[Day High]]/Table2[[#This Row],[Close Price]])-1</f>
        <v>1.5257044197272807E-2</v>
      </c>
      <c r="AE544" s="2">
        <f>(Table2[[#This Row],[Close Price]]/Table2[[#This Row],[Current Week Low]])-1</f>
        <v>9.9762752075920336E-3</v>
      </c>
      <c r="AF544" s="2">
        <f>(Table2[[#This Row],[Current Week High]]/Table2[[#This Row],[Close Price]])-1</f>
        <v>7.1058596915705152E-3</v>
      </c>
      <c r="AG544" s="2">
        <f>(Table2[[#This Row],[Close Price]]/Table2[[#This Row],[Current Month Low]])-1</f>
        <v>9.9762752075920336E-3</v>
      </c>
      <c r="AH544" s="2">
        <f>(Table2[[#This Row],[Current Month High]]/Table2[[#This Row],[Close Price]])-1</f>
        <v>4.9553094278901977E-2</v>
      </c>
      <c r="AI544">
        <v>23.759410859632801</v>
      </c>
      <c r="AJ544">
        <v>16.290600158439599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-0.17</v>
      </c>
      <c r="AM544" t="s">
        <v>10475</v>
      </c>
      <c r="AN544">
        <v>2.41</v>
      </c>
      <c r="AO544" t="s">
        <v>10474</v>
      </c>
      <c r="AP544">
        <v>2.3876279941550001E-2</v>
      </c>
      <c r="AQ544">
        <f>(Table2[[#This Row],[Sharpe Ratio]]-AVERAGE(Table2[Sharpe Ratio]))/_xlfn.STDEV.P(Table2[Sharpe Ratio])</f>
        <v>-0.34501202667710568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593</v>
      </c>
      <c r="AT544">
        <f>_xlfn.RANK.AVG(Table2[[#This Row],[6M Return vs Nifty Z-Score]],Table2[6M Return vs Nifty Z-Score])</f>
        <v>509</v>
      </c>
      <c r="AU544">
        <f>_xlfn.RANK.AVG(Table2[[#This Row],[Sharpe Ratio Z-Score]],Table2[Sharpe Ratio Z-Score])</f>
        <v>433</v>
      </c>
      <c r="AV544">
        <f>(Table2[[#This Row],[Rank 1Y]]+Table2[[#This Row],[Rank 6M]]+Table2[[#This Row],[Rank Sharpe]])/3</f>
        <v>511.66666666666669</v>
      </c>
    </row>
    <row r="545" spans="1:48" x14ac:dyDescent="0.3">
      <c r="A545" t="s">
        <v>714</v>
      </c>
      <c r="B545" t="s">
        <v>715</v>
      </c>
      <c r="C545" t="s">
        <v>10443</v>
      </c>
      <c r="D545" t="s">
        <v>716</v>
      </c>
      <c r="E545">
        <v>22926.028576500001</v>
      </c>
      <c r="F545">
        <v>1439.55</v>
      </c>
      <c r="G545">
        <v>-11.5143998615338</v>
      </c>
      <c r="H545">
        <f>(Table2[[#This Row],[1Y Return vs Nifty]]-AVERAGE(Table2[1Y Return vs Nifty]))/_xlfn.STDEV.P(Table2[1Y Return vs Nifty])</f>
        <v>-0.67642532020888824</v>
      </c>
      <c r="I545">
        <v>12.7027264332777</v>
      </c>
      <c r="J545">
        <f>(Table2[[#This Row],[1M Return vs Nifty]]-AVERAGE(Table2[1M Return vs Nifty]))/_xlfn.STDEV.P(Table2[1M Return vs Nifty])</f>
        <v>0.70302970121486308</v>
      </c>
      <c r="K545">
        <v>-8.1719955334145205</v>
      </c>
      <c r="L545">
        <f>(Table2[[#This Row],[6M Return vs Nifty]]-AVERAGE(Table2[6M Return vs Nifty]))/_xlfn.STDEV.P(Table2[6M Return vs Nifty])</f>
        <v>-0.54053239410326404</v>
      </c>
      <c r="M545">
        <v>3.8367538139072899</v>
      </c>
      <c r="N545">
        <f>(Table2[[#This Row],[1W Return vs Nifty]]-AVERAGE(Table2[1W Return vs Nifty]))/_xlfn.STDEV.P(Table2[1W Return vs Nifty])</f>
        <v>0.30925553618507673</v>
      </c>
      <c r="O545">
        <v>1400.89</v>
      </c>
      <c r="P545">
        <v>1327.42960469524</v>
      </c>
      <c r="Q545">
        <v>1284.2800020227</v>
      </c>
      <c r="R545">
        <v>53.0505380109988</v>
      </c>
      <c r="S545" s="2">
        <f>(Table2[[#This Row],[Close Price]]-Table2[[#This Row],[20D EMA]])/Table2[[#This Row],[20D EMA]]</f>
        <v>2.7596742071111829E-2</v>
      </c>
      <c r="T545" s="2">
        <f>(Table2[[#This Row],[Close Price]]-Table2[[#This Row],[50D EMA]])/Table2[[#This Row],[50D EMA]]</f>
        <v>8.4464287151785597E-2</v>
      </c>
      <c r="U545" s="2">
        <f>(Table2[[#This Row],[Close Price]]-Table2[[#This Row],[200D EMA]])/Table2[[#This Row],[200D EMA]]</f>
        <v>0.12090042493284534</v>
      </c>
      <c r="V545">
        <v>1.01298389613323</v>
      </c>
      <c r="W545">
        <v>1440</v>
      </c>
      <c r="X545">
        <v>1495</v>
      </c>
      <c r="Y545">
        <v>1423</v>
      </c>
      <c r="Z545">
        <v>1482.9</v>
      </c>
      <c r="AA545">
        <v>1409.5</v>
      </c>
      <c r="AB545">
        <v>1520</v>
      </c>
      <c r="AC545" s="2">
        <f>(Table2[[#This Row],[Close Price]]/Table2[[#This Row],[Day Low]])-1</f>
        <v>-3.1250000000004885E-4</v>
      </c>
      <c r="AD545" s="2">
        <f>(Table2[[#This Row],[Day High]]/Table2[[#This Row],[Close Price]])-1</f>
        <v>3.8518981626202597E-2</v>
      </c>
      <c r="AE545" s="2">
        <f>(Table2[[#This Row],[Close Price]]/Table2[[#This Row],[Current Week Low]])-1</f>
        <v>1.1630358397751284E-2</v>
      </c>
      <c r="AF545" s="2">
        <f>(Table2[[#This Row],[Current Week High]]/Table2[[#This Row],[Close Price]])-1</f>
        <v>3.0113577159529115E-2</v>
      </c>
      <c r="AG545" s="2">
        <f>(Table2[[#This Row],[Close Price]]/Table2[[#This Row],[Current Month Low]])-1</f>
        <v>2.1319616885420389E-2</v>
      </c>
      <c r="AH545" s="2">
        <f>(Table2[[#This Row],[Current Month High]]/Table2[[#This Row],[Close Price]])-1</f>
        <v>5.5885519780487058E-2</v>
      </c>
      <c r="AI545">
        <v>5.8525233579938201</v>
      </c>
      <c r="AJ545">
        <v>29.6483090917278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0.06</v>
      </c>
      <c r="AM545" t="s">
        <v>10474</v>
      </c>
      <c r="AN545">
        <v>6.92</v>
      </c>
      <c r="AO545" t="s">
        <v>10474</v>
      </c>
      <c r="AP545">
        <v>1.4926248604801001E-2</v>
      </c>
      <c r="AQ545">
        <f>(Table2[[#This Row],[Sharpe Ratio]]-AVERAGE(Table2[Sharpe Ratio]))/_xlfn.STDEV.P(Table2[Sharpe Ratio])</f>
        <v>-0.44591731129785039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-0.65058978821006286</v>
      </c>
      <c r="AS545">
        <f>_xlfn.RANK.AVG(Table2[[#This Row],[1Y Return vs Nifty Z-Score]],Table2[1Y Return vs Nifty Z-Score])</f>
        <v>579</v>
      </c>
      <c r="AT545">
        <f>_xlfn.RANK.AVG(Table2[[#This Row],[6M Return vs Nifty Z-Score]],Table2[6M Return vs Nifty Z-Score])</f>
        <v>504</v>
      </c>
      <c r="AU545">
        <f>_xlfn.RANK.AVG(Table2[[#This Row],[Sharpe Ratio Z-Score]],Table2[Sharpe Ratio Z-Score])</f>
        <v>454</v>
      </c>
      <c r="AV545">
        <f>(Table2[[#This Row],[Rank 1Y]]+Table2[[#This Row],[Rank 6M]]+Table2[[#This Row],[Rank Sharpe]])/3</f>
        <v>512.33333333333337</v>
      </c>
    </row>
    <row r="546" spans="1:48" x14ac:dyDescent="0.3">
      <c r="A546" t="s">
        <v>1424</v>
      </c>
      <c r="B546" t="s">
        <v>1425</v>
      </c>
      <c r="C546" t="s">
        <v>10447</v>
      </c>
      <c r="D546" t="s">
        <v>1426</v>
      </c>
      <c r="E546">
        <v>7151.2854251999997</v>
      </c>
      <c r="F546">
        <v>934.3</v>
      </c>
      <c r="G546">
        <v>2.4437241179343698</v>
      </c>
      <c r="H546">
        <f>(Table2[[#This Row],[1Y Return vs Nifty]]-AVERAGE(Table2[1Y Return vs Nifty]))/_xlfn.STDEV.P(Table2[1Y Return vs Nifty])</f>
        <v>-0.516703403402345</v>
      </c>
      <c r="I546">
        <v>8.6170268213786692</v>
      </c>
      <c r="J546">
        <f>(Table2[[#This Row],[1M Return vs Nifty]]-AVERAGE(Table2[1M Return vs Nifty]))/_xlfn.STDEV.P(Table2[1M Return vs Nifty])</f>
        <v>0.35780233584272286</v>
      </c>
      <c r="K546">
        <v>-4.4850130522940299</v>
      </c>
      <c r="L546">
        <f>(Table2[[#This Row],[6M Return vs Nifty]]-AVERAGE(Table2[6M Return vs Nifty]))/_xlfn.STDEV.P(Table2[6M Return vs Nifty])</f>
        <v>-0.43678721666705572</v>
      </c>
      <c r="M546">
        <v>5.7661467167692804</v>
      </c>
      <c r="N546">
        <f>(Table2[[#This Row],[1W Return vs Nifty]]-AVERAGE(Table2[1W Return vs Nifty]))/_xlfn.STDEV.P(Table2[1W Return vs Nifty])</f>
        <v>0.6629828502559163</v>
      </c>
      <c r="O546">
        <v>859.01</v>
      </c>
      <c r="P546">
        <v>788.95305773363998</v>
      </c>
      <c r="Q546">
        <v>754.36434742173401</v>
      </c>
      <c r="R546">
        <v>73.488165233262905</v>
      </c>
      <c r="S546" s="2">
        <f>(Table2[[#This Row],[Close Price]]-Table2[[#This Row],[20D EMA]])/Table2[[#This Row],[20D EMA]]</f>
        <v>8.7647408062769896E-2</v>
      </c>
      <c r="T546" s="2">
        <f>(Table2[[#This Row],[Close Price]]-Table2[[#This Row],[50D EMA]])/Table2[[#This Row],[50D EMA]]</f>
        <v>0.18422761765305287</v>
      </c>
      <c r="U546" s="2">
        <f>(Table2[[#This Row],[Close Price]]-Table2[[#This Row],[200D EMA]])/Table2[[#This Row],[200D EMA]]</f>
        <v>0.23852618856292707</v>
      </c>
      <c r="V546">
        <v>1.2223282591934299</v>
      </c>
      <c r="W546">
        <v>922</v>
      </c>
      <c r="X546">
        <v>962.35</v>
      </c>
      <c r="Y546">
        <v>921</v>
      </c>
      <c r="Z546">
        <v>970</v>
      </c>
      <c r="AA546">
        <v>861.5</v>
      </c>
      <c r="AB546">
        <v>970</v>
      </c>
      <c r="AC546" s="2">
        <f>(Table2[[#This Row],[Close Price]]/Table2[[#This Row],[Day Low]])-1</f>
        <v>1.3340563991323107E-2</v>
      </c>
      <c r="AD546" s="2">
        <f>(Table2[[#This Row],[Day High]]/Table2[[#This Row],[Close Price]])-1</f>
        <v>3.0022476720539482E-2</v>
      </c>
      <c r="AE546" s="2">
        <f>(Table2[[#This Row],[Close Price]]/Table2[[#This Row],[Current Week Low]])-1</f>
        <v>1.4440825190010775E-2</v>
      </c>
      <c r="AF546" s="2">
        <f>(Table2[[#This Row],[Current Week High]]/Table2[[#This Row],[Close Price]])-1</f>
        <v>3.821042491705029E-2</v>
      </c>
      <c r="AG546" s="2">
        <f>(Table2[[#This Row],[Close Price]]/Table2[[#This Row],[Current Month Low]])-1</f>
        <v>8.4503772489843199E-2</v>
      </c>
      <c r="AH546" s="2">
        <f>(Table2[[#This Row],[Current Month High]]/Table2[[#This Row],[Close Price]])-1</f>
        <v>3.821042491705029E-2</v>
      </c>
      <c r="AI546">
        <v>5.8974633415391304</v>
      </c>
      <c r="AJ546">
        <v>57.954353338968701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0.28999999999999998</v>
      </c>
      <c r="AM546" t="s">
        <v>10474</v>
      </c>
      <c r="AN546">
        <v>8.6</v>
      </c>
      <c r="AO546" t="s">
        <v>10474</v>
      </c>
      <c r="AP546">
        <v>-1.6579978896843001E-2</v>
      </c>
      <c r="AQ546">
        <f>(Table2[[#This Row],[Sharpe Ratio]]-AVERAGE(Table2[Sharpe Ratio]))/_xlfn.STDEV.P(Table2[Sharpe Ratio])</f>
        <v>-0.80112778305627808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-0.73383321702703963</v>
      </c>
      <c r="AS546">
        <f>_xlfn.RANK.AVG(Table2[[#This Row],[1Y Return vs Nifty Z-Score]],Table2[1Y Return vs Nifty Z-Score])</f>
        <v>494</v>
      </c>
      <c r="AT546">
        <f>_xlfn.RANK.AVG(Table2[[#This Row],[6M Return vs Nifty Z-Score]],Table2[6M Return vs Nifty Z-Score])</f>
        <v>471</v>
      </c>
      <c r="AU546">
        <f>_xlfn.RANK.AVG(Table2[[#This Row],[Sharpe Ratio Z-Score]],Table2[Sharpe Ratio Z-Score])</f>
        <v>572</v>
      </c>
      <c r="AV546">
        <f>(Table2[[#This Row],[Rank 1Y]]+Table2[[#This Row],[Rank 6M]]+Table2[[#This Row],[Rank Sharpe]])/3</f>
        <v>512.33333333333337</v>
      </c>
    </row>
    <row r="547" spans="1:48" x14ac:dyDescent="0.3">
      <c r="A547" t="s">
        <v>175</v>
      </c>
      <c r="B547" t="s">
        <v>176</v>
      </c>
      <c r="C547" t="s">
        <v>10431</v>
      </c>
      <c r="D547" t="s">
        <v>37</v>
      </c>
      <c r="E547">
        <v>151733.885648225</v>
      </c>
      <c r="F547">
        <v>1514.95</v>
      </c>
      <c r="G547">
        <v>-8.2154559803764293</v>
      </c>
      <c r="H547">
        <f>(Table2[[#This Row],[1Y Return vs Nifty]]-AVERAGE(Table2[1Y Return vs Nifty]))/_xlfn.STDEV.P(Table2[1Y Return vs Nifty])</f>
        <v>-0.63867571711675775</v>
      </c>
      <c r="I547">
        <v>2.4369218613243202</v>
      </c>
      <c r="J547">
        <f>(Table2[[#This Row],[1M Return vs Nifty]]-AVERAGE(Table2[1M Return vs Nifty]))/_xlfn.STDEV.P(Table2[1M Return vs Nifty])</f>
        <v>-0.16439497569462483</v>
      </c>
      <c r="K547">
        <v>-6.4914987876936801</v>
      </c>
      <c r="L547">
        <f>(Table2[[#This Row],[6M Return vs Nifty]]-AVERAGE(Table2[6M Return vs Nifty]))/_xlfn.STDEV.P(Table2[6M Return vs Nifty])</f>
        <v>-0.49324618269365744</v>
      </c>
      <c r="M547">
        <v>1.49394791953178</v>
      </c>
      <c r="N547">
        <f>(Table2[[#This Row],[1W Return vs Nifty]]-AVERAGE(Table2[1W Return vs Nifty]))/_xlfn.STDEV.P(Table2[1W Return vs Nifty])</f>
        <v>-0.120265291416961</v>
      </c>
      <c r="O547">
        <v>1476.62</v>
      </c>
      <c r="P547">
        <v>1459.38659139417</v>
      </c>
      <c r="Q547">
        <v>1418.38489339633</v>
      </c>
      <c r="R547">
        <v>66.026830867428203</v>
      </c>
      <c r="S547" s="2">
        <f>(Table2[[#This Row],[Close Price]]-Table2[[#This Row],[20D EMA]])/Table2[[#This Row],[20D EMA]]</f>
        <v>2.5957930950413891E-2</v>
      </c>
      <c r="T547" s="2">
        <f>(Table2[[#This Row],[Close Price]]-Table2[[#This Row],[50D EMA]])/Table2[[#This Row],[50D EMA]]</f>
        <v>3.8073125334630961E-2</v>
      </c>
      <c r="U547" s="2">
        <f>(Table2[[#This Row],[Close Price]]-Table2[[#This Row],[200D EMA]])/Table2[[#This Row],[200D EMA]]</f>
        <v>6.8081031498047354E-2</v>
      </c>
      <c r="V547">
        <v>0.79223855775793195</v>
      </c>
      <c r="W547">
        <v>1512.4</v>
      </c>
      <c r="X547">
        <v>1529</v>
      </c>
      <c r="Y547">
        <v>1508.25</v>
      </c>
      <c r="Z547">
        <v>1531.95</v>
      </c>
      <c r="AA547">
        <v>1468.1</v>
      </c>
      <c r="AB547">
        <v>1531.95</v>
      </c>
      <c r="AC547" s="2">
        <f>(Table2[[#This Row],[Close Price]]/Table2[[#This Row],[Day Low]])-1</f>
        <v>1.6860618883893785E-3</v>
      </c>
      <c r="AD547" s="2">
        <f>(Table2[[#This Row],[Day High]]/Table2[[#This Row],[Close Price]])-1</f>
        <v>9.274233473051785E-3</v>
      </c>
      <c r="AE547" s="2">
        <f>(Table2[[#This Row],[Close Price]]/Table2[[#This Row],[Current Week Low]])-1</f>
        <v>4.4422343775900597E-3</v>
      </c>
      <c r="AF547" s="2">
        <f>(Table2[[#This Row],[Current Week High]]/Table2[[#This Row],[Close Price]])-1</f>
        <v>1.1221492458497018E-2</v>
      </c>
      <c r="AG547" s="2">
        <f>(Table2[[#This Row],[Close Price]]/Table2[[#This Row],[Current Month Low]])-1</f>
        <v>3.1911995095702084E-2</v>
      </c>
      <c r="AH547" s="2">
        <f>(Table2[[#This Row],[Current Month High]]/Table2[[#This Row],[Close Price]])-1</f>
        <v>1.1221492458497018E-2</v>
      </c>
      <c r="AI547">
        <v>3.5941780256774001</v>
      </c>
      <c r="AJ547">
        <v>21.036232173530902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-0.08</v>
      </c>
      <c r="AM547" t="s">
        <v>10475</v>
      </c>
      <c r="AN547">
        <v>4.08</v>
      </c>
      <c r="AO547" t="s">
        <v>10474</v>
      </c>
      <c r="AP547">
        <v>1.5881511082100001E-3</v>
      </c>
      <c r="AQ547">
        <f>(Table2[[#This Row],[Sharpe Ratio]]-AVERAGE(Table2[Sharpe Ratio]))/_xlfn.STDEV.P(Table2[Sharpe Ratio])</f>
        <v>-0.59629494390641236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-2.0128771108284131</v>
      </c>
      <c r="AS547">
        <f>_xlfn.RANK.AVG(Table2[[#This Row],[1Y Return vs Nifty Z-Score]],Table2[1Y Return vs Nifty Z-Score])</f>
        <v>557</v>
      </c>
      <c r="AT547">
        <f>_xlfn.RANK.AVG(Table2[[#This Row],[6M Return vs Nifty Z-Score]],Table2[6M Return vs Nifty Z-Score])</f>
        <v>486</v>
      </c>
      <c r="AU547">
        <f>_xlfn.RANK.AVG(Table2[[#This Row],[Sharpe Ratio Z-Score]],Table2[Sharpe Ratio Z-Score])</f>
        <v>497</v>
      </c>
      <c r="AV547">
        <f>(Table2[[#This Row],[Rank 1Y]]+Table2[[#This Row],[Rank 6M]]+Table2[[#This Row],[Rank Sharpe]])/3</f>
        <v>513.33333333333337</v>
      </c>
    </row>
    <row r="548" spans="1:48" x14ac:dyDescent="0.3">
      <c r="A548" t="s">
        <v>166</v>
      </c>
      <c r="B548" t="s">
        <v>167</v>
      </c>
      <c r="C548" t="s">
        <v>10445</v>
      </c>
      <c r="D548" t="s">
        <v>168</v>
      </c>
      <c r="E548">
        <v>156092.206446</v>
      </c>
      <c r="F548">
        <v>3069</v>
      </c>
      <c r="G548">
        <v>-7.5945473215939296</v>
      </c>
      <c r="H548">
        <f>(Table2[[#This Row],[1Y Return vs Nifty]]-AVERAGE(Table2[1Y Return vs Nifty]))/_xlfn.STDEV.P(Table2[1Y Return vs Nifty])</f>
        <v>-0.63157069918681252</v>
      </c>
      <c r="I548">
        <v>-6.0051183631604097</v>
      </c>
      <c r="J548">
        <f>(Table2[[#This Row],[1M Return vs Nifty]]-AVERAGE(Table2[1M Return vs Nifty]))/_xlfn.STDEV.P(Table2[1M Return vs Nifty])</f>
        <v>-0.877717926940635</v>
      </c>
      <c r="K548">
        <v>-4.60406854195234E-2</v>
      </c>
      <c r="L548">
        <f>(Table2[[#This Row],[6M Return vs Nifty]]-AVERAGE(Table2[6M Return vs Nifty]))/_xlfn.STDEV.P(Table2[6M Return vs Nifty])</f>
        <v>-0.31188237152771386</v>
      </c>
      <c r="M548">
        <v>-2.63325360158847</v>
      </c>
      <c r="N548">
        <f>(Table2[[#This Row],[1W Return vs Nifty]]-AVERAGE(Table2[1W Return vs Nifty]))/_xlfn.STDEV.P(Table2[1W Return vs Nifty])</f>
        <v>-0.87693020219246021</v>
      </c>
      <c r="O548">
        <v>3103.23</v>
      </c>
      <c r="P548">
        <v>3050.5413641006598</v>
      </c>
      <c r="Q548">
        <v>2825.1070874698999</v>
      </c>
      <c r="R548">
        <v>38.151693728371797</v>
      </c>
      <c r="S548" s="2">
        <f>(Table2[[#This Row],[Close Price]]-Table2[[#This Row],[20D EMA]])/Table2[[#This Row],[20D EMA]]</f>
        <v>-1.1030442474454042E-2</v>
      </c>
      <c r="T548" s="2">
        <f>(Table2[[#This Row],[Close Price]]-Table2[[#This Row],[50D EMA]])/Table2[[#This Row],[50D EMA]]</f>
        <v>6.0509377504481092E-3</v>
      </c>
      <c r="U548" s="2">
        <f>(Table2[[#This Row],[Close Price]]-Table2[[#This Row],[200D EMA]])/Table2[[#This Row],[200D EMA]]</f>
        <v>8.6330501810649926E-2</v>
      </c>
      <c r="V548">
        <v>0.76068998701299595</v>
      </c>
      <c r="W548">
        <v>3070</v>
      </c>
      <c r="X548">
        <v>3121</v>
      </c>
      <c r="Y548">
        <v>3056</v>
      </c>
      <c r="Z548">
        <v>3105</v>
      </c>
      <c r="AA548">
        <v>3056</v>
      </c>
      <c r="AB548">
        <v>3171.8</v>
      </c>
      <c r="AC548" s="2">
        <f>(Table2[[#This Row],[Close Price]]/Table2[[#This Row],[Day Low]])-1</f>
        <v>-3.2573289902282365E-4</v>
      </c>
      <c r="AD548" s="2">
        <f>(Table2[[#This Row],[Day High]]/Table2[[#This Row],[Close Price]])-1</f>
        <v>1.6943629846855712E-2</v>
      </c>
      <c r="AE548" s="2">
        <f>(Table2[[#This Row],[Close Price]]/Table2[[#This Row],[Current Week Low]])-1</f>
        <v>4.2539267015706539E-3</v>
      </c>
      <c r="AF548" s="2">
        <f>(Table2[[#This Row],[Current Week High]]/Table2[[#This Row],[Close Price]])-1</f>
        <v>1.1730205278592365E-2</v>
      </c>
      <c r="AG548" s="2">
        <f>(Table2[[#This Row],[Close Price]]/Table2[[#This Row],[Current Month Low]])-1</f>
        <v>4.2539267015706539E-3</v>
      </c>
      <c r="AH548" s="2">
        <f>(Table2[[#This Row],[Current Month High]]/Table2[[#This Row],[Close Price]])-1</f>
        <v>3.349625285109159E-2</v>
      </c>
      <c r="AI548">
        <v>5.2785923753665598</v>
      </c>
      <c r="AJ548">
        <v>33.868399816797798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-0.03</v>
      </c>
      <c r="AM548" t="s">
        <v>10475</v>
      </c>
      <c r="AN548">
        <v>-2.0299999999999998</v>
      </c>
      <c r="AO548" t="s">
        <v>10475</v>
      </c>
      <c r="AP548">
        <v>-9.084565473299E-3</v>
      </c>
      <c r="AQ548">
        <f>(Table2[[#This Row],[Sharpe Ratio]]-AVERAGE(Table2[Sharpe Ratio]))/_xlfn.STDEV.P(Table2[Sharpe Ratio])</f>
        <v>-0.71662228845008991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-3.4147234882977116</v>
      </c>
      <c r="AS548">
        <f>_xlfn.RANK.AVG(Table2[[#This Row],[1Y Return vs Nifty Z-Score]],Table2[1Y Return vs Nifty Z-Score])</f>
        <v>554</v>
      </c>
      <c r="AT548">
        <f>_xlfn.RANK.AVG(Table2[[#This Row],[6M Return vs Nifty Z-Score]],Table2[6M Return vs Nifty Z-Score])</f>
        <v>427</v>
      </c>
      <c r="AU548">
        <f>_xlfn.RANK.AVG(Table2[[#This Row],[Sharpe Ratio Z-Score]],Table2[Sharpe Ratio Z-Score])</f>
        <v>561</v>
      </c>
      <c r="AV548">
        <f>(Table2[[#This Row],[Rank 1Y]]+Table2[[#This Row],[Rank 6M]]+Table2[[#This Row],[Rank Sharpe]])/3</f>
        <v>514</v>
      </c>
    </row>
    <row r="549" spans="1:48" x14ac:dyDescent="0.3">
      <c r="A549" t="s">
        <v>1302</v>
      </c>
      <c r="B549" t="s">
        <v>1303</v>
      </c>
      <c r="C549" t="s">
        <v>10445</v>
      </c>
      <c r="D549" t="s">
        <v>542</v>
      </c>
      <c r="E549">
        <v>8391.7959641699999</v>
      </c>
      <c r="F549">
        <v>531.15</v>
      </c>
      <c r="G549">
        <v>5.1173510864009302</v>
      </c>
      <c r="H549">
        <f>(Table2[[#This Row],[1Y Return vs Nifty]]-AVERAGE(Table2[1Y Return vs Nifty]))/_xlfn.STDEV.P(Table2[1Y Return vs Nifty])</f>
        <v>-0.48610926160669254</v>
      </c>
      <c r="I549">
        <v>1.8755288936063399</v>
      </c>
      <c r="J549">
        <f>(Table2[[#This Row],[1M Return vs Nifty]]-AVERAGE(Table2[1M Return vs Nifty]))/_xlfn.STDEV.P(Table2[1M Return vs Nifty])</f>
        <v>-0.21183072320266136</v>
      </c>
      <c r="K549">
        <v>-2.7075190837365999</v>
      </c>
      <c r="L549">
        <f>(Table2[[#This Row],[6M Return vs Nifty]]-AVERAGE(Table2[6M Return vs Nifty]))/_xlfn.STDEV.P(Table2[6M Return vs Nifty])</f>
        <v>-0.38677167466107942</v>
      </c>
      <c r="M549">
        <v>1.8872143992174699</v>
      </c>
      <c r="N549">
        <f>(Table2[[#This Row],[1W Return vs Nifty]]-AVERAGE(Table2[1W Return vs Nifty]))/_xlfn.STDEV.P(Table2[1W Return vs Nifty])</f>
        <v>-4.8165360207011919E-2</v>
      </c>
      <c r="O549">
        <v>526.5</v>
      </c>
      <c r="P549">
        <v>518.58469763242203</v>
      </c>
      <c r="Q549">
        <v>489.69384504975</v>
      </c>
      <c r="R549">
        <v>52.055472387820302</v>
      </c>
      <c r="S549" s="2">
        <f>(Table2[[#This Row],[Close Price]]-Table2[[#This Row],[20D EMA]])/Table2[[#This Row],[20D EMA]]</f>
        <v>8.8319088319087895E-3</v>
      </c>
      <c r="T549" s="2">
        <f>(Table2[[#This Row],[Close Price]]-Table2[[#This Row],[50D EMA]])/Table2[[#This Row],[50D EMA]]</f>
        <v>2.4229990635944974E-2</v>
      </c>
      <c r="U549" s="2">
        <f>(Table2[[#This Row],[Close Price]]-Table2[[#This Row],[200D EMA]])/Table2[[#This Row],[200D EMA]]</f>
        <v>8.4657292243561444E-2</v>
      </c>
      <c r="V549">
        <v>0.34284180296828298</v>
      </c>
      <c r="W549">
        <v>530</v>
      </c>
      <c r="X549">
        <v>587.95000000000005</v>
      </c>
      <c r="Y549">
        <v>527.4</v>
      </c>
      <c r="Z549">
        <v>544.4</v>
      </c>
      <c r="AA549">
        <v>516.85</v>
      </c>
      <c r="AB549">
        <v>545</v>
      </c>
      <c r="AC549" s="2">
        <f>(Table2[[#This Row],[Close Price]]/Table2[[#This Row],[Day Low]])-1</f>
        <v>2.1698113207546665E-3</v>
      </c>
      <c r="AD549" s="2">
        <f>(Table2[[#This Row],[Day High]]/Table2[[#This Row],[Close Price]])-1</f>
        <v>0.10693777652263958</v>
      </c>
      <c r="AE549" s="2">
        <f>(Table2[[#This Row],[Close Price]]/Table2[[#This Row],[Current Week Low]])-1</f>
        <v>7.1103526734925815E-3</v>
      </c>
      <c r="AF549" s="2">
        <f>(Table2[[#This Row],[Current Week High]]/Table2[[#This Row],[Close Price]])-1</f>
        <v>2.4945872164171989E-2</v>
      </c>
      <c r="AG549" s="2">
        <f>(Table2[[#This Row],[Close Price]]/Table2[[#This Row],[Current Month Low]])-1</f>
        <v>2.766760181870942E-2</v>
      </c>
      <c r="AH549" s="2">
        <f>(Table2[[#This Row],[Current Month High]]/Table2[[#This Row],[Close Price]])-1</f>
        <v>2.6075496564059053E-2</v>
      </c>
      <c r="AI549">
        <v>9.5170855690483105</v>
      </c>
      <c r="AJ549">
        <v>33.120300751879597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-0.09</v>
      </c>
      <c r="AM549" t="s">
        <v>10475</v>
      </c>
      <c r="AN549">
        <v>-2.71</v>
      </c>
      <c r="AO549" t="s">
        <v>10475</v>
      </c>
      <c r="AP549">
        <v>-3.8228311566699001E-2</v>
      </c>
      <c r="AQ549">
        <f>(Table2[[#This Row],[Sharpe Ratio]]-AVERAGE(Table2[Sharpe Ratio]))/_xlfn.STDEV.P(Table2[Sharpe Ratio])</f>
        <v>-1.045197450236891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-2.178074469914336</v>
      </c>
      <c r="AS549">
        <f>_xlfn.RANK.AVG(Table2[[#This Row],[1Y Return vs Nifty Z-Score]],Table2[1Y Return vs Nifty Z-Score])</f>
        <v>483</v>
      </c>
      <c r="AT549">
        <f>_xlfn.RANK.AVG(Table2[[#This Row],[6M Return vs Nifty Z-Score]],Table2[6M Return vs Nifty Z-Score])</f>
        <v>449</v>
      </c>
      <c r="AU549">
        <f>_xlfn.RANK.AVG(Table2[[#This Row],[Sharpe Ratio Z-Score]],Table2[Sharpe Ratio Z-Score])</f>
        <v>613</v>
      </c>
      <c r="AV549">
        <f>(Table2[[#This Row],[Rank 1Y]]+Table2[[#This Row],[Rank 6M]]+Table2[[#This Row],[Rank Sharpe]])/3</f>
        <v>515</v>
      </c>
    </row>
    <row r="550" spans="1:48" x14ac:dyDescent="0.3">
      <c r="A550" t="s">
        <v>1168</v>
      </c>
      <c r="B550" t="s">
        <v>1169</v>
      </c>
      <c r="C550" t="s">
        <v>10440</v>
      </c>
      <c r="D550" t="s">
        <v>80</v>
      </c>
      <c r="E550">
        <v>10132.569383260001</v>
      </c>
      <c r="F550">
        <v>861.1</v>
      </c>
      <c r="G550">
        <v>0.14299322763656899</v>
      </c>
      <c r="H550">
        <f>(Table2[[#This Row],[1Y Return vs Nifty]]-AVERAGE(Table2[1Y Return vs Nifty]))/_xlfn.STDEV.P(Table2[1Y Return vs Nifty])</f>
        <v>-0.54303051930953528</v>
      </c>
      <c r="I550">
        <v>4.8202089469140903</v>
      </c>
      <c r="J550">
        <f>(Table2[[#This Row],[1M Return vs Nifty]]-AVERAGE(Table2[1M Return vs Nifty]))/_xlfn.STDEV.P(Table2[1M Return vs Nifty])</f>
        <v>3.6984469599733713E-2</v>
      </c>
      <c r="K550">
        <v>-13.962747240986699</v>
      </c>
      <c r="L550">
        <f>(Table2[[#This Row],[6M Return vs Nifty]]-AVERAGE(Table2[6M Return vs Nifty]))/_xlfn.STDEV.P(Table2[6M Return vs Nifty])</f>
        <v>-0.70347392324460345</v>
      </c>
      <c r="M550">
        <v>-2.9866169537962901</v>
      </c>
      <c r="N550">
        <f>(Table2[[#This Row],[1W Return vs Nifty]]-AVERAGE(Table2[1W Return vs Nifty]))/_xlfn.STDEV.P(Table2[1W Return vs Nifty])</f>
        <v>-0.94171445079321348</v>
      </c>
      <c r="O550">
        <v>854.44</v>
      </c>
      <c r="P550">
        <v>834.86916759292399</v>
      </c>
      <c r="Q550">
        <v>812.27160188455105</v>
      </c>
      <c r="R550">
        <v>48.2882637986757</v>
      </c>
      <c r="S550" s="2">
        <f>(Table2[[#This Row],[Close Price]]-Table2[[#This Row],[20D EMA]])/Table2[[#This Row],[20D EMA]]</f>
        <v>7.7945789054819151E-3</v>
      </c>
      <c r="T550" s="2">
        <f>(Table2[[#This Row],[Close Price]]-Table2[[#This Row],[50D EMA]])/Table2[[#This Row],[50D EMA]]</f>
        <v>3.1419093464313916E-2</v>
      </c>
      <c r="U550" s="2">
        <f>(Table2[[#This Row],[Close Price]]-Table2[[#This Row],[200D EMA]])/Table2[[#This Row],[200D EMA]]</f>
        <v>6.0113388184644428E-2</v>
      </c>
      <c r="V550">
        <v>1.8492662672030999</v>
      </c>
      <c r="W550">
        <v>860</v>
      </c>
      <c r="X550">
        <v>870.25</v>
      </c>
      <c r="Y550">
        <v>854</v>
      </c>
      <c r="Z550">
        <v>875</v>
      </c>
      <c r="AA550">
        <v>854</v>
      </c>
      <c r="AB550">
        <v>910</v>
      </c>
      <c r="AC550" s="2">
        <f>(Table2[[#This Row],[Close Price]]/Table2[[#This Row],[Day Low]])-1</f>
        <v>1.2790697674418539E-3</v>
      </c>
      <c r="AD550" s="2">
        <f>(Table2[[#This Row],[Day High]]/Table2[[#This Row],[Close Price]])-1</f>
        <v>1.0625943560562012E-2</v>
      </c>
      <c r="AE550" s="2">
        <f>(Table2[[#This Row],[Close Price]]/Table2[[#This Row],[Current Week Low]])-1</f>
        <v>8.3138173302108598E-3</v>
      </c>
      <c r="AF550" s="2">
        <f>(Table2[[#This Row],[Current Week High]]/Table2[[#This Row],[Close Price]])-1</f>
        <v>1.6142143769596995E-2</v>
      </c>
      <c r="AG550" s="2">
        <f>(Table2[[#This Row],[Close Price]]/Table2[[#This Row],[Current Month Low]])-1</f>
        <v>8.3138173302108598E-3</v>
      </c>
      <c r="AH550" s="2">
        <f>(Table2[[#This Row],[Current Month High]]/Table2[[#This Row],[Close Price]])-1</f>
        <v>5.6787829520380972E-2</v>
      </c>
      <c r="AI550">
        <v>16.118917663453701</v>
      </c>
      <c r="AJ550">
        <v>41.814888010540102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-0.04</v>
      </c>
      <c r="AM550" t="s">
        <v>10475</v>
      </c>
      <c r="AN550">
        <v>1.81</v>
      </c>
      <c r="AO550" t="s">
        <v>10474</v>
      </c>
      <c r="AP550">
        <v>7.9908102800499998E-3</v>
      </c>
      <c r="AQ550">
        <f>(Table2[[#This Row],[Sharpe Ratio]]-AVERAGE(Table2[Sharpe Ratio]))/_xlfn.STDEV.P(Table2[Sharpe Ratio])</f>
        <v>-0.52410948200625196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-2.6753439057538704</v>
      </c>
      <c r="AS550">
        <f>_xlfn.RANK.AVG(Table2[[#This Row],[1Y Return vs Nifty Z-Score]],Table2[1Y Return vs Nifty Z-Score])</f>
        <v>512</v>
      </c>
      <c r="AT550">
        <f>_xlfn.RANK.AVG(Table2[[#This Row],[6M Return vs Nifty Z-Score]],Table2[6M Return vs Nifty Z-Score])</f>
        <v>562</v>
      </c>
      <c r="AU550">
        <f>_xlfn.RANK.AVG(Table2[[#This Row],[Sharpe Ratio Z-Score]],Table2[Sharpe Ratio Z-Score])</f>
        <v>478</v>
      </c>
      <c r="AV550">
        <f>(Table2[[#This Row],[Rank 1Y]]+Table2[[#This Row],[Rank 6M]]+Table2[[#This Row],[Rank Sharpe]])/3</f>
        <v>517.33333333333337</v>
      </c>
    </row>
    <row r="551" spans="1:48" x14ac:dyDescent="0.3">
      <c r="A551" t="s">
        <v>1266</v>
      </c>
      <c r="B551" t="s">
        <v>1267</v>
      </c>
      <c r="C551" t="s">
        <v>10445</v>
      </c>
      <c r="D551" t="s">
        <v>393</v>
      </c>
      <c r="E551">
        <v>8599.5797298599991</v>
      </c>
      <c r="F551">
        <v>543.9</v>
      </c>
      <c r="G551">
        <v>-2.1460849729564799</v>
      </c>
      <c r="H551">
        <f>(Table2[[#This Row],[1Y Return vs Nifty]]-AVERAGE(Table2[1Y Return vs Nifty]))/_xlfn.STDEV.P(Table2[1Y Return vs Nifty])</f>
        <v>-0.56922429423635212</v>
      </c>
      <c r="I551">
        <v>6.4279060750311601</v>
      </c>
      <c r="J551">
        <f>(Table2[[#This Row],[1M Return vs Nifty]]-AVERAGE(Table2[1M Return vs Nifty]))/_xlfn.STDEV.P(Table2[1M Return vs Nifty])</f>
        <v>0.17282926891875139</v>
      </c>
      <c r="K551">
        <v>-4.5255788510267196</v>
      </c>
      <c r="L551">
        <f>(Table2[[#This Row],[6M Return vs Nifty]]-AVERAGE(Table2[6M Return vs Nifty]))/_xlfn.STDEV.P(Table2[6M Return vs Nifty])</f>
        <v>-0.43792866662211094</v>
      </c>
      <c r="M551">
        <v>1.18826501800207</v>
      </c>
      <c r="N551">
        <f>(Table2[[#This Row],[1W Return vs Nifty]]-AVERAGE(Table2[1W Return vs Nifty]))/_xlfn.STDEV.P(Table2[1W Return vs Nifty])</f>
        <v>-0.1763079935307148</v>
      </c>
      <c r="O551">
        <v>544.11</v>
      </c>
      <c r="P551">
        <v>520.16692757303701</v>
      </c>
      <c r="Q551">
        <v>485.24777765843902</v>
      </c>
      <c r="R551">
        <v>46.228559084793503</v>
      </c>
      <c r="S551" s="2">
        <f>(Table2[[#This Row],[Close Price]]-Table2[[#This Row],[20D EMA]])/Table2[[#This Row],[20D EMA]]</f>
        <v>-3.8595137012743081E-4</v>
      </c>
      <c r="T551" s="2">
        <f>(Table2[[#This Row],[Close Price]]-Table2[[#This Row],[50D EMA]])/Table2[[#This Row],[50D EMA]]</f>
        <v>4.56258773269098E-2</v>
      </c>
      <c r="U551" s="2">
        <f>(Table2[[#This Row],[Close Price]]-Table2[[#This Row],[200D EMA]])/Table2[[#This Row],[200D EMA]]</f>
        <v>0.12087066657901453</v>
      </c>
      <c r="V551">
        <v>0.72922028192011801</v>
      </c>
      <c r="W551">
        <v>536.6</v>
      </c>
      <c r="X551">
        <v>551.75</v>
      </c>
      <c r="Y551">
        <v>538.20000000000005</v>
      </c>
      <c r="Z551">
        <v>553.95000000000005</v>
      </c>
      <c r="AA551">
        <v>536</v>
      </c>
      <c r="AB551">
        <v>570</v>
      </c>
      <c r="AC551" s="2">
        <f>(Table2[[#This Row],[Close Price]]/Table2[[#This Row],[Day Low]])-1</f>
        <v>1.360417443160622E-2</v>
      </c>
      <c r="AD551" s="2">
        <f>(Table2[[#This Row],[Day High]]/Table2[[#This Row],[Close Price]])-1</f>
        <v>1.4432800147085922E-2</v>
      </c>
      <c r="AE551" s="2">
        <f>(Table2[[#This Row],[Close Price]]/Table2[[#This Row],[Current Week Low]])-1</f>
        <v>1.0590858416945181E-2</v>
      </c>
      <c r="AF551" s="2">
        <f>(Table2[[#This Row],[Current Week High]]/Table2[[#This Row],[Close Price]])-1</f>
        <v>1.8477661334804329E-2</v>
      </c>
      <c r="AG551" s="2">
        <f>(Table2[[#This Row],[Close Price]]/Table2[[#This Row],[Current Month Low]])-1</f>
        <v>1.4738805970149205E-2</v>
      </c>
      <c r="AH551" s="2">
        <f>(Table2[[#This Row],[Current Month High]]/Table2[[#This Row],[Close Price]])-1</f>
        <v>4.7986762272476557E-2</v>
      </c>
      <c r="AI551">
        <v>16.547159404302199</v>
      </c>
      <c r="AJ551">
        <v>35.029791459781499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0.04</v>
      </c>
      <c r="AM551" t="s">
        <v>10474</v>
      </c>
      <c r="AN551">
        <v>-6.51</v>
      </c>
      <c r="AO551" t="s">
        <v>10475</v>
      </c>
      <c r="AP551">
        <v>-7.9011124676070001E-3</v>
      </c>
      <c r="AQ551">
        <f>(Table2[[#This Row],[Sharpe Ratio]]-AVERAGE(Table2[Sharpe Ratio]))/_xlfn.STDEV.P(Table2[Sharpe Ratio])</f>
        <v>-0.70327969132595458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-1.7139113767963812</v>
      </c>
      <c r="AS551">
        <f>_xlfn.RANK.AVG(Table2[[#This Row],[1Y Return vs Nifty Z-Score]],Table2[1Y Return vs Nifty Z-Score])</f>
        <v>523</v>
      </c>
      <c r="AT551">
        <f>_xlfn.RANK.AVG(Table2[[#This Row],[6M Return vs Nifty Z-Score]],Table2[6M Return vs Nifty Z-Score])</f>
        <v>472</v>
      </c>
      <c r="AU551">
        <f>_xlfn.RANK.AVG(Table2[[#This Row],[Sharpe Ratio Z-Score]],Table2[Sharpe Ratio Z-Score])</f>
        <v>557</v>
      </c>
      <c r="AV551">
        <f>(Table2[[#This Row],[Rank 1Y]]+Table2[[#This Row],[Rank 6M]]+Table2[[#This Row],[Rank Sharpe]])/3</f>
        <v>517.33333333333337</v>
      </c>
    </row>
    <row r="552" spans="1:48" x14ac:dyDescent="0.3">
      <c r="A552" t="s">
        <v>717</v>
      </c>
      <c r="B552" t="s">
        <v>718</v>
      </c>
      <c r="C552" t="s">
        <v>10431</v>
      </c>
      <c r="D552" t="s">
        <v>49</v>
      </c>
      <c r="E552">
        <v>22908.470130000002</v>
      </c>
      <c r="F552">
        <v>783.3</v>
      </c>
      <c r="G552">
        <v>-8.7107534027062403</v>
      </c>
      <c r="H552">
        <f>(Table2[[#This Row],[1Y Return vs Nifty]]-AVERAGE(Table2[1Y Return vs Nifty]))/_xlfn.STDEV.P(Table2[1Y Return vs Nifty])</f>
        <v>-0.6443433737302271</v>
      </c>
      <c r="I552">
        <v>-5.0292514339204697</v>
      </c>
      <c r="J552">
        <f>(Table2[[#This Row],[1M Return vs Nifty]]-AVERAGE(Table2[1M Return vs Nifty]))/_xlfn.STDEV.P(Table2[1M Return vs Nifty])</f>
        <v>-0.79526057546179807</v>
      </c>
      <c r="K552">
        <v>-4.6240083700465302</v>
      </c>
      <c r="L552">
        <f>(Table2[[#This Row],[6M Return vs Nifty]]-AVERAGE(Table2[6M Return vs Nifty]))/_xlfn.STDEV.P(Table2[6M Return vs Nifty])</f>
        <v>-0.44069829950427414</v>
      </c>
      <c r="M552">
        <v>-2.3048469866329202</v>
      </c>
      <c r="N552">
        <f>(Table2[[#This Row],[1W Return vs Nifty]]-AVERAGE(Table2[1W Return vs Nifty]))/_xlfn.STDEV.P(Table2[1W Return vs Nifty])</f>
        <v>-0.81672142374251044</v>
      </c>
      <c r="O552">
        <v>796.96</v>
      </c>
      <c r="P552">
        <v>772.51403009897604</v>
      </c>
      <c r="Q552">
        <v>727.07504179878197</v>
      </c>
      <c r="R552">
        <v>37.494343699451598</v>
      </c>
      <c r="S552" s="2">
        <f>(Table2[[#This Row],[Close Price]]-Table2[[#This Row],[20D EMA]])/Table2[[#This Row],[20D EMA]]</f>
        <v>-1.7140132503513452E-2</v>
      </c>
      <c r="T552" s="2">
        <f>(Table2[[#This Row],[Close Price]]-Table2[[#This Row],[50D EMA]])/Table2[[#This Row],[50D EMA]]</f>
        <v>1.3962167003804447E-2</v>
      </c>
      <c r="U552" s="2">
        <f>(Table2[[#This Row],[Close Price]]-Table2[[#This Row],[200D EMA]])/Table2[[#This Row],[200D EMA]]</f>
        <v>7.733033726768776E-2</v>
      </c>
      <c r="V552">
        <v>0.45183582751711598</v>
      </c>
      <c r="W552">
        <v>780.9</v>
      </c>
      <c r="X552">
        <v>815</v>
      </c>
      <c r="Y552">
        <v>768.4</v>
      </c>
      <c r="Z552">
        <v>804.15</v>
      </c>
      <c r="AA552">
        <v>768.4</v>
      </c>
      <c r="AB552">
        <v>839.95</v>
      </c>
      <c r="AC552" s="2">
        <f>(Table2[[#This Row],[Close Price]]/Table2[[#This Row],[Day Low]])-1</f>
        <v>3.0733768728390398E-3</v>
      </c>
      <c r="AD552" s="2">
        <f>(Table2[[#This Row],[Day High]]/Table2[[#This Row],[Close Price]])-1</f>
        <v>4.0469807225839372E-2</v>
      </c>
      <c r="AE552" s="2">
        <f>(Table2[[#This Row],[Close Price]]/Table2[[#This Row],[Current Week Low]])-1</f>
        <v>1.9390942217595075E-2</v>
      </c>
      <c r="AF552" s="2">
        <f>(Table2[[#This Row],[Current Week High]]/Table2[[#This Row],[Close Price]])-1</f>
        <v>2.661815396399847E-2</v>
      </c>
      <c r="AG552" s="2">
        <f>(Table2[[#This Row],[Close Price]]/Table2[[#This Row],[Current Month Low]])-1</f>
        <v>1.9390942217595075E-2</v>
      </c>
      <c r="AH552" s="2">
        <f>(Table2[[#This Row],[Current Month High]]/Table2[[#This Row],[Close Price]])-1</f>
        <v>7.2322226477722573E-2</v>
      </c>
      <c r="AI552">
        <v>11.9047619047619</v>
      </c>
      <c r="AJ552">
        <v>30.539121739854998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0.01</v>
      </c>
      <c r="AM552" t="s">
        <v>10474</v>
      </c>
      <c r="AN552">
        <v>-4.66</v>
      </c>
      <c r="AO552" t="s">
        <v>10475</v>
      </c>
      <c r="AQ552">
        <f>(Table2[[#This Row],[Sharpe Ratio]]-AVERAGE(Table2[Sharpe Ratio]))/_xlfn.STDEV.P(Table2[Sharpe Ratio])</f>
        <v>-0.61420022642052829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-3.3112238988593381</v>
      </c>
      <c r="AS552">
        <f>_xlfn.RANK.AVG(Table2[[#This Row],[1Y Return vs Nifty Z-Score]],Table2[1Y Return vs Nifty Z-Score])</f>
        <v>559</v>
      </c>
      <c r="AT552">
        <f>_xlfn.RANK.AVG(Table2[[#This Row],[6M Return vs Nifty Z-Score]],Table2[6M Return vs Nifty Z-Score])</f>
        <v>475</v>
      </c>
      <c r="AU552">
        <f>_xlfn.RANK.AVG(Table2[[#This Row],[Sharpe Ratio Z-Score]],Table2[Sharpe Ratio Z-Score])</f>
        <v>519.5</v>
      </c>
      <c r="AV552">
        <f>(Table2[[#This Row],[Rank 1Y]]+Table2[[#This Row],[Rank 6M]]+Table2[[#This Row],[Rank Sharpe]])/3</f>
        <v>517.83333333333337</v>
      </c>
    </row>
    <row r="553" spans="1:48" x14ac:dyDescent="0.3">
      <c r="A553" t="s">
        <v>939</v>
      </c>
      <c r="B553" t="s">
        <v>940</v>
      </c>
      <c r="C553" t="s">
        <v>10431</v>
      </c>
      <c r="D553" t="s">
        <v>24</v>
      </c>
      <c r="E553">
        <v>15381.7931280299</v>
      </c>
      <c r="F553">
        <v>253.65</v>
      </c>
      <c r="G553">
        <v>11.133823040743099</v>
      </c>
      <c r="H553">
        <f>(Table2[[#This Row],[1Y Return vs Nifty]]-AVERAGE(Table2[1Y Return vs Nifty]))/_xlfn.STDEV.P(Table2[1Y Return vs Nifty])</f>
        <v>-0.41726315919537443</v>
      </c>
      <c r="I553">
        <v>-0.21580945486605899</v>
      </c>
      <c r="J553">
        <f>(Table2[[#This Row],[1M Return vs Nifty]]-AVERAGE(Table2[1M Return vs Nifty]))/_xlfn.STDEV.P(Table2[1M Return vs Nifty])</f>
        <v>-0.38854151859304248</v>
      </c>
      <c r="K553">
        <v>-23.942874039377902</v>
      </c>
      <c r="L553">
        <f>(Table2[[#This Row],[6M Return vs Nifty]]-AVERAGE(Table2[6M Return vs Nifty]))/_xlfn.STDEV.P(Table2[6M Return vs Nifty])</f>
        <v>-0.98429707085562568</v>
      </c>
      <c r="M553">
        <v>-1.2409746658076699</v>
      </c>
      <c r="N553">
        <f>(Table2[[#This Row],[1W Return vs Nifty]]-AVERAGE(Table2[1W Return vs Nifty]))/_xlfn.STDEV.P(Table2[1W Return vs Nifty])</f>
        <v>-0.62167525248231448</v>
      </c>
      <c r="O553">
        <v>259.39</v>
      </c>
      <c r="P553">
        <v>256.29183376431899</v>
      </c>
      <c r="Q553">
        <v>245.04748731308501</v>
      </c>
      <c r="R553">
        <v>39.920255870460998</v>
      </c>
      <c r="S553" s="2">
        <f>(Table2[[#This Row],[Close Price]]-Table2[[#This Row],[20D EMA]])/Table2[[#This Row],[20D EMA]]</f>
        <v>-2.2128840741740163E-2</v>
      </c>
      <c r="T553" s="2">
        <f>(Table2[[#This Row],[Close Price]]-Table2[[#This Row],[50D EMA]])/Table2[[#This Row],[50D EMA]]</f>
        <v>-1.0307912372847462E-2</v>
      </c>
      <c r="U553" s="2">
        <f>(Table2[[#This Row],[Close Price]]-Table2[[#This Row],[200D EMA]])/Table2[[#This Row],[200D EMA]]</f>
        <v>3.5105492332284098E-2</v>
      </c>
      <c r="V553">
        <v>1.0292410855320699</v>
      </c>
      <c r="W553">
        <v>249.6</v>
      </c>
      <c r="X553">
        <v>256.7</v>
      </c>
      <c r="Y553">
        <v>252.85</v>
      </c>
      <c r="Z553">
        <v>263.75</v>
      </c>
      <c r="AA553">
        <v>252.85</v>
      </c>
      <c r="AB553">
        <v>270.3</v>
      </c>
      <c r="AC553" s="2">
        <f>(Table2[[#This Row],[Close Price]]/Table2[[#This Row],[Day Low]])-1</f>
        <v>1.6225961538461675E-2</v>
      </c>
      <c r="AD553" s="2">
        <f>(Table2[[#This Row],[Day High]]/Table2[[#This Row],[Close Price]])-1</f>
        <v>1.2024443130297602E-2</v>
      </c>
      <c r="AE553" s="2">
        <f>(Table2[[#This Row],[Close Price]]/Table2[[#This Row],[Current Week Low]])-1</f>
        <v>3.1639311844968709E-3</v>
      </c>
      <c r="AF553" s="2">
        <f>(Table2[[#This Row],[Current Week High]]/Table2[[#This Row],[Close Price]])-1</f>
        <v>3.9818647742952962E-2</v>
      </c>
      <c r="AG553" s="2">
        <f>(Table2[[#This Row],[Close Price]]/Table2[[#This Row],[Current Month Low]])-1</f>
        <v>3.1639311844968709E-3</v>
      </c>
      <c r="AH553" s="2">
        <f>(Table2[[#This Row],[Current Month High]]/Table2[[#This Row],[Close Price]])-1</f>
        <v>6.5641632170313491E-2</v>
      </c>
      <c r="AI553">
        <v>18.549181943623001</v>
      </c>
      <c r="AJ553">
        <v>38.304252998909398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-7.0000000000000007E-2</v>
      </c>
      <c r="AM553" t="s">
        <v>10475</v>
      </c>
      <c r="AN553">
        <v>-5.03</v>
      </c>
      <c r="AO553" t="s">
        <v>10475</v>
      </c>
      <c r="AP553">
        <v>1.3610623479951E-2</v>
      </c>
      <c r="AQ553">
        <f>(Table2[[#This Row],[Sharpe Ratio]]-AVERAGE(Table2[Sharpe Ratio]))/_xlfn.STDEV.P(Table2[Sharpe Ratio])</f>
        <v>-0.46075005575228645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-2.8725270568786434</v>
      </c>
      <c r="AS553">
        <f>_xlfn.RANK.AVG(Table2[[#This Row],[1Y Return vs Nifty Z-Score]],Table2[1Y Return vs Nifty Z-Score])</f>
        <v>447</v>
      </c>
      <c r="AT553">
        <f>_xlfn.RANK.AVG(Table2[[#This Row],[6M Return vs Nifty Z-Score]],Table2[6M Return vs Nifty Z-Score])</f>
        <v>651</v>
      </c>
      <c r="AU553">
        <f>_xlfn.RANK.AVG(Table2[[#This Row],[Sharpe Ratio Z-Score]],Table2[Sharpe Ratio Z-Score])</f>
        <v>458</v>
      </c>
      <c r="AV553">
        <f>(Table2[[#This Row],[Rank 1Y]]+Table2[[#This Row],[Rank 6M]]+Table2[[#This Row],[Rank Sharpe]])/3</f>
        <v>518.66666666666663</v>
      </c>
    </row>
    <row r="554" spans="1:48" x14ac:dyDescent="0.3">
      <c r="A554" t="s">
        <v>1533</v>
      </c>
      <c r="B554" t="s">
        <v>1534</v>
      </c>
      <c r="C554" t="s">
        <v>10442</v>
      </c>
      <c r="D554" t="s">
        <v>1535</v>
      </c>
      <c r="E554">
        <v>6221.0905597399997</v>
      </c>
      <c r="F554">
        <v>458.6</v>
      </c>
      <c r="G554">
        <v>-5.8210761489132601</v>
      </c>
      <c r="H554">
        <f>(Table2[[#This Row],[1Y Return vs Nifty]]-AVERAGE(Table2[1Y Return vs Nifty]))/_xlfn.STDEV.P(Table2[1Y Return vs Nifty])</f>
        <v>-0.61127698238659123</v>
      </c>
      <c r="I554">
        <v>-0.37018225301062402</v>
      </c>
      <c r="J554">
        <f>(Table2[[#This Row],[1M Return vs Nifty]]-AVERAGE(Table2[1M Return vs Nifty]))/_xlfn.STDEV.P(Table2[1M Return vs Nifty])</f>
        <v>-0.40158548154943868</v>
      </c>
      <c r="K554">
        <v>-7.2603781166822996</v>
      </c>
      <c r="L554">
        <f>(Table2[[#This Row],[6M Return vs Nifty]]-AVERAGE(Table2[6M Return vs Nifty]))/_xlfn.STDEV.P(Table2[6M Return vs Nifty])</f>
        <v>-0.51488108951011613</v>
      </c>
      <c r="M554">
        <v>4.1236080591355897</v>
      </c>
      <c r="N554">
        <f>(Table2[[#This Row],[1W Return vs Nifty]]-AVERAGE(Table2[1W Return vs Nifty]))/_xlfn.STDEV.P(Table2[1W Return vs Nifty])</f>
        <v>0.36184626643183476</v>
      </c>
      <c r="O554">
        <v>456.72</v>
      </c>
      <c r="P554">
        <v>459.54902134432098</v>
      </c>
      <c r="Q554">
        <v>442.28351259801298</v>
      </c>
      <c r="R554">
        <v>49.874393059703401</v>
      </c>
      <c r="S554" s="2">
        <f>(Table2[[#This Row],[Close Price]]-Table2[[#This Row],[20D EMA]])/Table2[[#This Row],[20D EMA]]</f>
        <v>4.1163075845156664E-3</v>
      </c>
      <c r="T554" s="2">
        <f>(Table2[[#This Row],[Close Price]]-Table2[[#This Row],[50D EMA]])/Table2[[#This Row],[50D EMA]]</f>
        <v>-2.0651144932150598E-3</v>
      </c>
      <c r="U554" s="2">
        <f>(Table2[[#This Row],[Close Price]]-Table2[[#This Row],[200D EMA]])/Table2[[#This Row],[200D EMA]]</f>
        <v>3.6891466530467161E-2</v>
      </c>
      <c r="V554">
        <v>0.80198111214868695</v>
      </c>
      <c r="W554">
        <v>460.3</v>
      </c>
      <c r="X554">
        <v>473</v>
      </c>
      <c r="Y554">
        <v>454.95</v>
      </c>
      <c r="Z554">
        <v>473.15</v>
      </c>
      <c r="AA554">
        <v>443.05</v>
      </c>
      <c r="AB554">
        <v>481.35</v>
      </c>
      <c r="AC554" s="2">
        <f>(Table2[[#This Row],[Close Price]]/Table2[[#This Row],[Day Low]])-1</f>
        <v>-3.6932435368237648E-3</v>
      </c>
      <c r="AD554" s="2">
        <f>(Table2[[#This Row],[Day High]]/Table2[[#This Row],[Close Price]])-1</f>
        <v>3.1399912778020012E-2</v>
      </c>
      <c r="AE554" s="2">
        <f>(Table2[[#This Row],[Close Price]]/Table2[[#This Row],[Current Week Low]])-1</f>
        <v>8.0228596549072329E-3</v>
      </c>
      <c r="AF554" s="2">
        <f>(Table2[[#This Row],[Current Week High]]/Table2[[#This Row],[Close Price]])-1</f>
        <v>3.1726995202790986E-2</v>
      </c>
      <c r="AG554" s="2">
        <f>(Table2[[#This Row],[Close Price]]/Table2[[#This Row],[Current Month Low]])-1</f>
        <v>3.5097618778918926E-2</v>
      </c>
      <c r="AH554" s="2">
        <f>(Table2[[#This Row],[Current Month High]]/Table2[[#This Row],[Close Price]])-1</f>
        <v>4.9607501090274786E-2</v>
      </c>
      <c r="AI554">
        <v>25.795900566942802</v>
      </c>
      <c r="AJ554">
        <v>33.976044405492203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-0.23</v>
      </c>
      <c r="AM554" t="s">
        <v>10475</v>
      </c>
      <c r="AN554">
        <v>1.58</v>
      </c>
      <c r="AO554" t="s">
        <v>10474</v>
      </c>
      <c r="AQ554">
        <f>(Table2[[#This Row],[Sharpe Ratio]]-AVERAGE(Table2[Sharpe Ratio]))/_xlfn.STDEV.P(Table2[Sharpe Ratio])</f>
        <v>-0.61420022642052829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544</v>
      </c>
      <c r="AT554">
        <f>_xlfn.RANK.AVG(Table2[[#This Row],[6M Return vs Nifty Z-Score]],Table2[6M Return vs Nifty Z-Score])</f>
        <v>493</v>
      </c>
      <c r="AU554">
        <f>_xlfn.RANK.AVG(Table2[[#This Row],[Sharpe Ratio Z-Score]],Table2[Sharpe Ratio Z-Score])</f>
        <v>519.5</v>
      </c>
      <c r="AV554">
        <f>(Table2[[#This Row],[Rank 1Y]]+Table2[[#This Row],[Rank 6M]]+Table2[[#This Row],[Rank Sharpe]])/3</f>
        <v>518.83333333333337</v>
      </c>
    </row>
    <row r="555" spans="1:48" x14ac:dyDescent="0.3">
      <c r="A555" t="s">
        <v>1052</v>
      </c>
      <c r="B555" t="s">
        <v>1053</v>
      </c>
      <c r="C555" t="s">
        <v>10431</v>
      </c>
      <c r="D555" t="s">
        <v>24</v>
      </c>
      <c r="E555">
        <v>12189.237524128001</v>
      </c>
      <c r="F555">
        <v>164.57</v>
      </c>
      <c r="G555">
        <v>2.37779903350398</v>
      </c>
      <c r="H555">
        <f>(Table2[[#This Row],[1Y Return vs Nifty]]-AVERAGE(Table2[1Y Return vs Nifty]))/_xlfn.STDEV.P(Table2[1Y Return vs Nifty])</f>
        <v>-0.5174577799121356</v>
      </c>
      <c r="I555">
        <v>10.179679893283399</v>
      </c>
      <c r="J555">
        <f>(Table2[[#This Row],[1M Return vs Nifty]]-AVERAGE(Table2[1M Return vs Nifty]))/_xlfn.STDEV.P(Table2[1M Return vs Nifty])</f>
        <v>0.48984106953553247</v>
      </c>
      <c r="K555">
        <v>-2.83463218570424</v>
      </c>
      <c r="L555">
        <f>(Table2[[#This Row],[6M Return vs Nifty]]-AVERAGE(Table2[6M Return vs Nifty]))/_xlfn.STDEV.P(Table2[6M Return vs Nifty])</f>
        <v>-0.39034841292485656</v>
      </c>
      <c r="M555">
        <v>0.67323377554453301</v>
      </c>
      <c r="N555">
        <f>(Table2[[#This Row],[1W Return vs Nifty]]-AVERAGE(Table2[1W Return vs Nifty]))/_xlfn.STDEV.P(Table2[1W Return vs Nifty])</f>
        <v>-0.27073179792370899</v>
      </c>
      <c r="O555">
        <v>162.55000000000001</v>
      </c>
      <c r="P555">
        <v>155.99013866294499</v>
      </c>
      <c r="Q555">
        <v>147.14413622456399</v>
      </c>
      <c r="R555">
        <v>49.020967207205899</v>
      </c>
      <c r="S555" s="2">
        <f>(Table2[[#This Row],[Close Price]]-Table2[[#This Row],[20D EMA]])/Table2[[#This Row],[20D EMA]]</f>
        <v>1.2426945555213668E-2</v>
      </c>
      <c r="T555" s="2">
        <f>(Table2[[#This Row],[Close Price]]-Table2[[#This Row],[50D EMA]])/Table2[[#This Row],[50D EMA]]</f>
        <v>5.5002588052017222E-2</v>
      </c>
      <c r="U555" s="2">
        <f>(Table2[[#This Row],[Close Price]]-Table2[[#This Row],[200D EMA]])/Table2[[#This Row],[200D EMA]]</f>
        <v>0.11842717095325851</v>
      </c>
      <c r="V555">
        <v>1.25772155607717</v>
      </c>
      <c r="W555">
        <v>164.85</v>
      </c>
      <c r="X555">
        <v>168</v>
      </c>
      <c r="Y555">
        <v>163.6</v>
      </c>
      <c r="Z555">
        <v>169.87</v>
      </c>
      <c r="AA555">
        <v>163.6</v>
      </c>
      <c r="AB555">
        <v>174.75</v>
      </c>
      <c r="AC555" s="2">
        <f>(Table2[[#This Row],[Close Price]]/Table2[[#This Row],[Day Low]])-1</f>
        <v>-1.6985138004246281E-3</v>
      </c>
      <c r="AD555" s="2">
        <f>(Table2[[#This Row],[Day High]]/Table2[[#This Row],[Close Price]])-1</f>
        <v>2.0842194810718917E-2</v>
      </c>
      <c r="AE555" s="2">
        <f>(Table2[[#This Row],[Close Price]]/Table2[[#This Row],[Current Week Low]])-1</f>
        <v>5.9290953545232394E-3</v>
      </c>
      <c r="AF555" s="2">
        <f>(Table2[[#This Row],[Current Week High]]/Table2[[#This Row],[Close Price]])-1</f>
        <v>3.2205140669623988E-2</v>
      </c>
      <c r="AG555" s="2">
        <f>(Table2[[#This Row],[Close Price]]/Table2[[#This Row],[Current Month Low]])-1</f>
        <v>5.9290953545232394E-3</v>
      </c>
      <c r="AH555" s="2">
        <f>(Table2[[#This Row],[Current Month High]]/Table2[[#This Row],[Close Price]])-1</f>
        <v>6.1858175852220976E-2</v>
      </c>
      <c r="AI555">
        <v>6.1858175852220896</v>
      </c>
      <c r="AJ555">
        <v>37.084548104956198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-0.03</v>
      </c>
      <c r="AM555" t="s">
        <v>10475</v>
      </c>
      <c r="AN555">
        <v>-1.02</v>
      </c>
      <c r="AO555" t="s">
        <v>10475</v>
      </c>
      <c r="AP555">
        <v>-3.6959092300560999E-2</v>
      </c>
      <c r="AQ555">
        <f>(Table2[[#This Row],[Sharpe Ratio]]-AVERAGE(Table2[Sharpe Ratio]))/_xlfn.STDEV.P(Table2[Sharpe Ratio])</f>
        <v>-1.0308878990770058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-1.7195848203021744</v>
      </c>
      <c r="AS555">
        <f>_xlfn.RANK.AVG(Table2[[#This Row],[1Y Return vs Nifty Z-Score]],Table2[1Y Return vs Nifty Z-Score])</f>
        <v>495</v>
      </c>
      <c r="AT555">
        <f>_xlfn.RANK.AVG(Table2[[#This Row],[6M Return vs Nifty Z-Score]],Table2[6M Return vs Nifty Z-Score])</f>
        <v>451</v>
      </c>
      <c r="AU555">
        <f>_xlfn.RANK.AVG(Table2[[#This Row],[Sharpe Ratio Z-Score]],Table2[Sharpe Ratio Z-Score])</f>
        <v>611</v>
      </c>
      <c r="AV555">
        <f>(Table2[[#This Row],[Rank 1Y]]+Table2[[#This Row],[Rank 6M]]+Table2[[#This Row],[Rank Sharpe]])/3</f>
        <v>519</v>
      </c>
    </row>
    <row r="556" spans="1:48" x14ac:dyDescent="0.3">
      <c r="A556" t="s">
        <v>98</v>
      </c>
      <c r="B556" t="s">
        <v>99</v>
      </c>
      <c r="C556" t="s">
        <v>10443</v>
      </c>
      <c r="D556" t="s">
        <v>100</v>
      </c>
      <c r="E556">
        <v>279974.36956720002</v>
      </c>
      <c r="F556">
        <v>3156.2</v>
      </c>
      <c r="G556">
        <v>-18.511814247169202</v>
      </c>
      <c r="H556">
        <f>(Table2[[#This Row],[1Y Return vs Nifty]]-AVERAGE(Table2[1Y Return vs Nifty]))/_xlfn.STDEV.P(Table2[1Y Return vs Nifty])</f>
        <v>-0.75649628390052559</v>
      </c>
      <c r="I556">
        <v>-9.5183535933942895</v>
      </c>
      <c r="J556">
        <f>(Table2[[#This Row],[1M Return vs Nifty]]-AVERAGE(Table2[1M Return vs Nifty]))/_xlfn.STDEV.P(Table2[1M Return vs Nifty])</f>
        <v>-1.1745740489457688</v>
      </c>
      <c r="K556">
        <v>-27.9358398470327</v>
      </c>
      <c r="L556">
        <f>(Table2[[#This Row],[6M Return vs Nifty]]-AVERAGE(Table2[6M Return vs Nifty]))/_xlfn.STDEV.P(Table2[6M Return vs Nifty])</f>
        <v>-1.0966520788691074</v>
      </c>
      <c r="M556">
        <v>-4.9217508616741004</v>
      </c>
      <c r="N556">
        <f>(Table2[[#This Row],[1W Return vs Nifty]]-AVERAGE(Table2[1W Return vs Nifty]))/_xlfn.STDEV.P(Table2[1W Return vs Nifty])</f>
        <v>-1.2964942981667831</v>
      </c>
      <c r="O556">
        <v>3363.8</v>
      </c>
      <c r="P556">
        <v>3413.24177005208</v>
      </c>
      <c r="Q556">
        <v>3399.9660176980201</v>
      </c>
      <c r="R556">
        <v>18.70943570243</v>
      </c>
      <c r="S556" s="2">
        <f>(Table2[[#This Row],[Close Price]]-Table2[[#This Row],[20D EMA]])/Table2[[#This Row],[20D EMA]]</f>
        <v>-6.1715916522980065E-2</v>
      </c>
      <c r="T556" s="2">
        <f>(Table2[[#This Row],[Close Price]]-Table2[[#This Row],[50D EMA]])/Table2[[#This Row],[50D EMA]]</f>
        <v>-7.5307226199847602E-2</v>
      </c>
      <c r="U556" s="2">
        <f>(Table2[[#This Row],[Close Price]]-Table2[[#This Row],[200D EMA]])/Table2[[#This Row],[200D EMA]]</f>
        <v>-7.1696604151080437E-2</v>
      </c>
      <c r="V556">
        <v>1.01802856895161</v>
      </c>
      <c r="W556">
        <v>3165</v>
      </c>
      <c r="X556">
        <v>3214</v>
      </c>
      <c r="Y556">
        <v>3126.1</v>
      </c>
      <c r="Z556">
        <v>3204</v>
      </c>
      <c r="AA556">
        <v>3126.1</v>
      </c>
      <c r="AB556">
        <v>3450</v>
      </c>
      <c r="AC556" s="2">
        <f>(Table2[[#This Row],[Close Price]]/Table2[[#This Row],[Day Low]])-1</f>
        <v>-2.7804107424961311E-3</v>
      </c>
      <c r="AD556" s="2">
        <f>(Table2[[#This Row],[Day High]]/Table2[[#This Row],[Close Price]])-1</f>
        <v>1.8313161396616318E-2</v>
      </c>
      <c r="AE556" s="2">
        <f>(Table2[[#This Row],[Close Price]]/Table2[[#This Row],[Current Week Low]])-1</f>
        <v>9.6286107290233236E-3</v>
      </c>
      <c r="AF556" s="2">
        <f>(Table2[[#This Row],[Current Week High]]/Table2[[#This Row],[Close Price]])-1</f>
        <v>1.514479437298033E-2</v>
      </c>
      <c r="AG556" s="2">
        <f>(Table2[[#This Row],[Close Price]]/Table2[[#This Row],[Current Month Low]])-1</f>
        <v>9.6286107290233236E-3</v>
      </c>
      <c r="AH556" s="2">
        <f>(Table2[[#This Row],[Current Month High]]/Table2[[#This Row],[Close Price]])-1</f>
        <v>9.3086623154426285E-2</v>
      </c>
      <c r="AI556">
        <v>23.152842025220199</v>
      </c>
      <c r="AJ556">
        <v>9.4971291783031795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-0.2</v>
      </c>
      <c r="AM556" t="s">
        <v>10475</v>
      </c>
      <c r="AN556">
        <v>-8.14</v>
      </c>
      <c r="AO556" t="s">
        <v>10475</v>
      </c>
      <c r="AP556">
        <v>7.3187984273923007E-2</v>
      </c>
      <c r="AQ556">
        <f>(Table2[[#This Row],[Sharpe Ratio]]-AVERAGE(Table2[Sharpe Ratio]))/_xlfn.STDEV.P(Table2[Sharpe Ratio])</f>
        <v>0.21094262572297384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619</v>
      </c>
      <c r="AT556">
        <f>_xlfn.RANK.AVG(Table2[[#This Row],[6M Return vs Nifty Z-Score]],Table2[6M Return vs Nifty Z-Score])</f>
        <v>673</v>
      </c>
      <c r="AU556">
        <f>_xlfn.RANK.AVG(Table2[[#This Row],[Sharpe Ratio Z-Score]],Table2[Sharpe Ratio Z-Score])</f>
        <v>265</v>
      </c>
      <c r="AV556">
        <f>(Table2[[#This Row],[Rank 1Y]]+Table2[[#This Row],[Rank 6M]]+Table2[[#This Row],[Rank Sharpe]])/3</f>
        <v>519</v>
      </c>
    </row>
    <row r="557" spans="1:48" x14ac:dyDescent="0.3">
      <c r="A557" t="s">
        <v>1111</v>
      </c>
      <c r="B557" t="s">
        <v>1112</v>
      </c>
      <c r="C557" t="s">
        <v>10436</v>
      </c>
      <c r="D557" t="s">
        <v>214</v>
      </c>
      <c r="E557">
        <v>10978.15462686</v>
      </c>
      <c r="F557">
        <v>561.9</v>
      </c>
      <c r="G557">
        <v>13.2853132598773</v>
      </c>
      <c r="H557">
        <f>(Table2[[#This Row],[1Y Return vs Nifty]]-AVERAGE(Table2[1Y Return vs Nifty]))/_xlfn.STDEV.P(Table2[1Y Return vs Nifty])</f>
        <v>-0.39264379470942168</v>
      </c>
      <c r="I557">
        <v>-4.8786790098288897</v>
      </c>
      <c r="J557">
        <f>(Table2[[#This Row],[1M Return vs Nifty]]-AVERAGE(Table2[1M Return vs Nifty]))/_xlfn.STDEV.P(Table2[1M Return vs Nifty])</f>
        <v>-0.78253773085632528</v>
      </c>
      <c r="K557">
        <v>-7.5880691983265702</v>
      </c>
      <c r="L557">
        <f>(Table2[[#This Row],[6M Return vs Nifty]]-AVERAGE(Table2[6M Return vs Nifty]))/_xlfn.STDEV.P(Table2[6M Return vs Nifty])</f>
        <v>-0.5241017379898768</v>
      </c>
      <c r="M557">
        <v>1.21852939648074</v>
      </c>
      <c r="N557">
        <f>(Table2[[#This Row],[1W Return vs Nifty]]-AVERAGE(Table2[1W Return vs Nifty]))/_xlfn.STDEV.P(Table2[1W Return vs Nifty])</f>
        <v>-0.17075944129161236</v>
      </c>
      <c r="O557">
        <v>575.57000000000005</v>
      </c>
      <c r="P557">
        <v>586.05318472559304</v>
      </c>
      <c r="Q557">
        <v>553.82337121662397</v>
      </c>
      <c r="R557">
        <v>35.525618960449798</v>
      </c>
      <c r="S557" s="2">
        <f>(Table2[[#This Row],[Close Price]]-Table2[[#This Row],[20D EMA]])/Table2[[#This Row],[20D EMA]]</f>
        <v>-2.3750369199228714E-2</v>
      </c>
      <c r="T557" s="2">
        <f>(Table2[[#This Row],[Close Price]]-Table2[[#This Row],[50D EMA]])/Table2[[#This Row],[50D EMA]]</f>
        <v>-4.1213298306538991E-2</v>
      </c>
      <c r="U557" s="2">
        <f>(Table2[[#This Row],[Close Price]]-Table2[[#This Row],[200D EMA]])/Table2[[#This Row],[200D EMA]]</f>
        <v>1.4583401862643485E-2</v>
      </c>
      <c r="V557">
        <v>0.43285025066266603</v>
      </c>
      <c r="W557">
        <v>557.5</v>
      </c>
      <c r="X557">
        <v>567.5</v>
      </c>
      <c r="Y557">
        <v>558.04999999999995</v>
      </c>
      <c r="Z557">
        <v>576.5</v>
      </c>
      <c r="AA557">
        <v>558.04999999999995</v>
      </c>
      <c r="AB557">
        <v>587.15</v>
      </c>
      <c r="AC557" s="2">
        <f>(Table2[[#This Row],[Close Price]]/Table2[[#This Row],[Day Low]])-1</f>
        <v>7.8923766816143548E-3</v>
      </c>
      <c r="AD557" s="2">
        <f>(Table2[[#This Row],[Day High]]/Table2[[#This Row],[Close Price]])-1</f>
        <v>9.9661861541200381E-3</v>
      </c>
      <c r="AE557" s="2">
        <f>(Table2[[#This Row],[Close Price]]/Table2[[#This Row],[Current Week Low]])-1</f>
        <v>6.8990233850014793E-3</v>
      </c>
      <c r="AF557" s="2">
        <f>(Table2[[#This Row],[Current Week High]]/Table2[[#This Row],[Close Price]])-1</f>
        <v>2.5983271044669909E-2</v>
      </c>
      <c r="AG557" s="2">
        <f>(Table2[[#This Row],[Close Price]]/Table2[[#This Row],[Current Month Low]])-1</f>
        <v>6.8990233850014793E-3</v>
      </c>
      <c r="AH557" s="2">
        <f>(Table2[[#This Row],[Current Month High]]/Table2[[#This Row],[Close Price]])-1</f>
        <v>4.4936821498487323E-2</v>
      </c>
      <c r="AI557">
        <v>26.250222459512301</v>
      </c>
      <c r="AJ557">
        <v>40.282112095868101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-0.25</v>
      </c>
      <c r="AM557" t="s">
        <v>10475</v>
      </c>
      <c r="AN557">
        <v>-4.55</v>
      </c>
      <c r="AO557" t="s">
        <v>10475</v>
      </c>
      <c r="AP557">
        <v>-5.2724547613166001E-2</v>
      </c>
      <c r="AQ557">
        <f>(Table2[[#This Row],[Sharpe Ratio]]-AVERAGE(Table2[Sharpe Ratio]))/_xlfn.STDEV.P(Table2[Sharpe Ratio])</f>
        <v>-1.2086322773522093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430</v>
      </c>
      <c r="AT557">
        <f>_xlfn.RANK.AVG(Table2[[#This Row],[6M Return vs Nifty Z-Score]],Table2[6M Return vs Nifty Z-Score])</f>
        <v>497</v>
      </c>
      <c r="AU557">
        <f>_xlfn.RANK.AVG(Table2[[#This Row],[Sharpe Ratio Z-Score]],Table2[Sharpe Ratio Z-Score])</f>
        <v>634</v>
      </c>
      <c r="AV557">
        <f>(Table2[[#This Row],[Rank 1Y]]+Table2[[#This Row],[Rank 6M]]+Table2[[#This Row],[Rank Sharpe]])/3</f>
        <v>520.33333333333337</v>
      </c>
    </row>
    <row r="558" spans="1:48" x14ac:dyDescent="0.3">
      <c r="A558" t="s">
        <v>276</v>
      </c>
      <c r="B558" t="s">
        <v>277</v>
      </c>
      <c r="C558" t="s">
        <v>10429</v>
      </c>
      <c r="D558" t="s">
        <v>179</v>
      </c>
      <c r="E558">
        <v>97184.717984294999</v>
      </c>
      <c r="F558">
        <v>883.65</v>
      </c>
      <c r="G558">
        <v>12.529126052953799</v>
      </c>
      <c r="H558">
        <f>(Table2[[#This Row],[1Y Return vs Nifty]]-AVERAGE(Table2[1Y Return vs Nifty]))/_xlfn.STDEV.P(Table2[1Y Return vs Nifty])</f>
        <v>-0.40129679638300403</v>
      </c>
      <c r="I558">
        <v>-15.8913102130547</v>
      </c>
      <c r="J558">
        <f>(Table2[[#This Row],[1M Return vs Nifty]]-AVERAGE(Table2[1M Return vs Nifty]))/_xlfn.STDEV.P(Table2[1M Return vs Nifty])</f>
        <v>-1.713066653010141</v>
      </c>
      <c r="K558">
        <v>-30.379887912814699</v>
      </c>
      <c r="L558">
        <f>(Table2[[#This Row],[6M Return vs Nifty]]-AVERAGE(Table2[6M Return vs Nifty]))/_xlfn.STDEV.P(Table2[6M Return vs Nifty])</f>
        <v>-1.1654232763308643</v>
      </c>
      <c r="M558">
        <v>-1.40318280832527</v>
      </c>
      <c r="N558">
        <f>(Table2[[#This Row],[1W Return vs Nifty]]-AVERAGE(Table2[1W Return vs Nifty]))/_xlfn.STDEV.P(Table2[1W Return vs Nifty])</f>
        <v>-0.65141385600265456</v>
      </c>
      <c r="O558">
        <v>912.71</v>
      </c>
      <c r="P558">
        <v>929.20113470974604</v>
      </c>
      <c r="Q558">
        <v>963.57225548006397</v>
      </c>
      <c r="R558">
        <v>32.739520498692499</v>
      </c>
      <c r="S558" s="2">
        <f>(Table2[[#This Row],[Close Price]]-Table2[[#This Row],[20D EMA]])/Table2[[#This Row],[20D EMA]]</f>
        <v>-3.1839247953895602E-2</v>
      </c>
      <c r="T558" s="2">
        <f>(Table2[[#This Row],[Close Price]]-Table2[[#This Row],[50D EMA]])/Table2[[#This Row],[50D EMA]]</f>
        <v>-4.9021824240426531E-2</v>
      </c>
      <c r="U558" s="2">
        <f>(Table2[[#This Row],[Close Price]]-Table2[[#This Row],[200D EMA]])/Table2[[#This Row],[200D EMA]]</f>
        <v>-8.2943707672701414E-2</v>
      </c>
      <c r="V558">
        <v>0.65595583459675999</v>
      </c>
      <c r="W558">
        <v>887.55</v>
      </c>
      <c r="X558">
        <v>917.4</v>
      </c>
      <c r="Y558">
        <v>882</v>
      </c>
      <c r="Z558">
        <v>899</v>
      </c>
      <c r="AA558">
        <v>882</v>
      </c>
      <c r="AB558">
        <v>938</v>
      </c>
      <c r="AC558" s="2">
        <f>(Table2[[#This Row],[Close Price]]/Table2[[#This Row],[Day Low]])-1</f>
        <v>-4.3941186412033151E-3</v>
      </c>
      <c r="AD558" s="2">
        <f>(Table2[[#This Row],[Day High]]/Table2[[#This Row],[Close Price]])-1</f>
        <v>3.8193855033101354E-2</v>
      </c>
      <c r="AE558" s="2">
        <f>(Table2[[#This Row],[Close Price]]/Table2[[#This Row],[Current Week Low]])-1</f>
        <v>1.8707482993196578E-3</v>
      </c>
      <c r="AF558" s="2">
        <f>(Table2[[#This Row],[Current Week High]]/Table2[[#This Row],[Close Price]])-1</f>
        <v>1.7371131103943949E-2</v>
      </c>
      <c r="AG558" s="2">
        <f>(Table2[[#This Row],[Close Price]]/Table2[[#This Row],[Current Month Low]])-1</f>
        <v>1.8707482993196578E-3</v>
      </c>
      <c r="AH558" s="2">
        <f>(Table2[[#This Row],[Current Month High]]/Table2[[#This Row],[Close Price]])-1</f>
        <v>6.1506252475527656E-2</v>
      </c>
      <c r="AI558">
        <v>42.522491936852802</v>
      </c>
      <c r="AJ558">
        <v>69.281609195402297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-0.11</v>
      </c>
      <c r="AM558" t="s">
        <v>10475</v>
      </c>
      <c r="AN558">
        <v>-4.55</v>
      </c>
      <c r="AO558" t="s">
        <v>10475</v>
      </c>
      <c r="AP558">
        <v>2.0119692841392998E-2</v>
      </c>
      <c r="AQ558">
        <f>(Table2[[#This Row],[Sharpe Ratio]]-AVERAGE(Table2[Sharpe Ratio]))/_xlfn.STDEV.P(Table2[Sharpe Ratio])</f>
        <v>-0.38736489408970737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437</v>
      </c>
      <c r="AT558">
        <f>_xlfn.RANK.AVG(Table2[[#This Row],[6M Return vs Nifty Z-Score]],Table2[6M Return vs Nifty Z-Score])</f>
        <v>682</v>
      </c>
      <c r="AU558">
        <f>_xlfn.RANK.AVG(Table2[[#This Row],[Sharpe Ratio Z-Score]],Table2[Sharpe Ratio Z-Score])</f>
        <v>443</v>
      </c>
      <c r="AV558">
        <f>(Table2[[#This Row],[Rank 1Y]]+Table2[[#This Row],[Rank 6M]]+Table2[[#This Row],[Rank Sharpe]])/3</f>
        <v>520.66666666666663</v>
      </c>
    </row>
    <row r="559" spans="1:48" x14ac:dyDescent="0.3">
      <c r="A559" t="s">
        <v>604</v>
      </c>
      <c r="B559" t="s">
        <v>605</v>
      </c>
      <c r="C559" t="s">
        <v>10437</v>
      </c>
      <c r="D559" t="s">
        <v>65</v>
      </c>
      <c r="E559">
        <v>31058.171061345001</v>
      </c>
      <c r="F559">
        <v>1885.15</v>
      </c>
      <c r="G559">
        <v>47.737362494587799</v>
      </c>
      <c r="H559">
        <f>(Table2[[#This Row],[1Y Return vs Nifty]]-AVERAGE(Table2[1Y Return vs Nifty]))/_xlfn.STDEV.P(Table2[1Y Return vs Nifty])</f>
        <v>1.5887934074111597E-3</v>
      </c>
      <c r="I559">
        <v>-5.5579810217430099</v>
      </c>
      <c r="J559">
        <f>(Table2[[#This Row],[1M Return vs Nifty]]-AVERAGE(Table2[1M Return vs Nifty]))/_xlfn.STDEV.P(Table2[1M Return vs Nifty])</f>
        <v>-0.83993638130583881</v>
      </c>
      <c r="K559">
        <v>-15.4458919257436</v>
      </c>
      <c r="L559">
        <f>(Table2[[#This Row],[6M Return vs Nifty]]-AVERAGE(Table2[6M Return vs Nifty]))/_xlfn.STDEV.P(Table2[6M Return vs Nifty])</f>
        <v>-0.74520699609525409</v>
      </c>
      <c r="M559">
        <v>-0.87541470289813605</v>
      </c>
      <c r="N559">
        <f>(Table2[[#This Row],[1W Return vs Nifty]]-AVERAGE(Table2[1W Return vs Nifty]))/_xlfn.STDEV.P(Table2[1W Return vs Nifty])</f>
        <v>-0.55465492519697324</v>
      </c>
      <c r="O559">
        <v>1829.26</v>
      </c>
      <c r="P559">
        <v>1818.66059593772</v>
      </c>
      <c r="Q559">
        <v>1765.5878430994801</v>
      </c>
      <c r="R559">
        <v>73.85643931221</v>
      </c>
      <c r="S559" s="2">
        <f>(Table2[[#This Row],[Close Price]]-Table2[[#This Row],[20D EMA]])/Table2[[#This Row],[20D EMA]]</f>
        <v>3.0553338508467962E-2</v>
      </c>
      <c r="T559" s="2">
        <f>(Table2[[#This Row],[Close Price]]-Table2[[#This Row],[50D EMA]])/Table2[[#This Row],[50D EMA]]</f>
        <v>3.6559545090928555E-2</v>
      </c>
      <c r="U559" s="2">
        <f>(Table2[[#This Row],[Close Price]]-Table2[[#This Row],[200D EMA]])/Table2[[#This Row],[200D EMA]]</f>
        <v>6.7718044937729788E-2</v>
      </c>
      <c r="V559">
        <v>0.43135472329681102</v>
      </c>
      <c r="W559">
        <v>1869</v>
      </c>
      <c r="X559">
        <v>1945</v>
      </c>
      <c r="Y559">
        <v>1834.7</v>
      </c>
      <c r="Z559">
        <v>1892</v>
      </c>
      <c r="AA559">
        <v>1803</v>
      </c>
      <c r="AB559">
        <v>1892</v>
      </c>
      <c r="AC559" s="2">
        <f>(Table2[[#This Row],[Close Price]]/Table2[[#This Row],[Day Low]])-1</f>
        <v>8.6409844836812244E-3</v>
      </c>
      <c r="AD559" s="2">
        <f>(Table2[[#This Row],[Day High]]/Table2[[#This Row],[Close Price]])-1</f>
        <v>3.1748136753043443E-2</v>
      </c>
      <c r="AE559" s="2">
        <f>(Table2[[#This Row],[Close Price]]/Table2[[#This Row],[Current Week Low]])-1</f>
        <v>2.7497683544993823E-2</v>
      </c>
      <c r="AF559" s="2">
        <f>(Table2[[#This Row],[Current Week High]]/Table2[[#This Row],[Close Price]])-1</f>
        <v>3.6336631037316991E-3</v>
      </c>
      <c r="AG559" s="2">
        <f>(Table2[[#This Row],[Close Price]]/Table2[[#This Row],[Current Month Low]])-1</f>
        <v>4.5562950637825894E-2</v>
      </c>
      <c r="AH559" s="2">
        <f>(Table2[[#This Row],[Current Month High]]/Table2[[#This Row],[Close Price]])-1</f>
        <v>3.6336631037316991E-3</v>
      </c>
      <c r="AI559">
        <v>16.3833116728111</v>
      </c>
      <c r="AJ559">
        <v>78.408176785122706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-0.03</v>
      </c>
      <c r="AM559" t="s">
        <v>10475</v>
      </c>
      <c r="AN559">
        <v>2.97</v>
      </c>
      <c r="AO559" t="s">
        <v>10474</v>
      </c>
      <c r="AP559">
        <v>-0.12648801282705099</v>
      </c>
      <c r="AQ559">
        <f>(Table2[[#This Row],[Sharpe Ratio]]-AVERAGE(Table2[Sharpe Ratio]))/_xlfn.STDEV.P(Table2[Sharpe Ratio])</f>
        <v>-2.0402632708055908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-4.1784727799962456</v>
      </c>
      <c r="AS559">
        <f>_xlfn.RANK.AVG(Table2[[#This Row],[1Y Return vs Nifty Z-Score]],Table2[1Y Return vs Nifty Z-Score])</f>
        <v>268</v>
      </c>
      <c r="AT559">
        <f>_xlfn.RANK.AVG(Table2[[#This Row],[6M Return vs Nifty Z-Score]],Table2[6M Return vs Nifty Z-Score])</f>
        <v>580</v>
      </c>
      <c r="AU559">
        <f>_xlfn.RANK.AVG(Table2[[#This Row],[Sharpe Ratio Z-Score]],Table2[Sharpe Ratio Z-Score])</f>
        <v>715</v>
      </c>
      <c r="AV559">
        <f>(Table2[[#This Row],[Rank 1Y]]+Table2[[#This Row],[Rank 6M]]+Table2[[#This Row],[Rank Sharpe]])/3</f>
        <v>521</v>
      </c>
    </row>
    <row r="560" spans="1:48" x14ac:dyDescent="0.3">
      <c r="A560" t="s">
        <v>699</v>
      </c>
      <c r="B560" t="s">
        <v>700</v>
      </c>
      <c r="C560" t="s">
        <v>10437</v>
      </c>
      <c r="D560" t="s">
        <v>287</v>
      </c>
      <c r="E560">
        <v>24185.7752992799</v>
      </c>
      <c r="F560">
        <v>2906.4</v>
      </c>
      <c r="G560">
        <v>-3.8957683304749802</v>
      </c>
      <c r="H560">
        <f>(Table2[[#This Row],[1Y Return vs Nifty]]-AVERAGE(Table2[1Y Return vs Nifty]))/_xlfn.STDEV.P(Table2[1Y Return vs Nifty])</f>
        <v>-0.58924580859447373</v>
      </c>
      <c r="I560">
        <v>-2.7271356411215102</v>
      </c>
      <c r="J560">
        <f>(Table2[[#This Row],[1M Return vs Nifty]]-AVERAGE(Table2[1M Return vs Nifty]))/_xlfn.STDEV.P(Table2[1M Return vs Nifty])</f>
        <v>-0.60073982126465353</v>
      </c>
      <c r="K560">
        <v>2.88067887480927</v>
      </c>
      <c r="L560">
        <f>(Table2[[#This Row],[6M Return vs Nifty]]-AVERAGE(Table2[6M Return vs Nifty]))/_xlfn.STDEV.P(Table2[6M Return vs Nifty])</f>
        <v>-0.22952965039688758</v>
      </c>
      <c r="M560">
        <v>2.5431901747705501</v>
      </c>
      <c r="N560">
        <f>(Table2[[#This Row],[1W Return vs Nifty]]-AVERAGE(Table2[1W Return vs Nifty]))/_xlfn.STDEV.P(Table2[1W Return vs Nifty])</f>
        <v>7.2098661101313855E-2</v>
      </c>
      <c r="O560">
        <v>2774.91</v>
      </c>
      <c r="P560">
        <v>2649.2790672548599</v>
      </c>
      <c r="Q560">
        <v>2470.31508465758</v>
      </c>
      <c r="R560">
        <v>72.628831870472496</v>
      </c>
      <c r="S560" s="2">
        <f>(Table2[[#This Row],[Close Price]]-Table2[[#This Row],[20D EMA]])/Table2[[#This Row],[20D EMA]]</f>
        <v>4.7385320604992683E-2</v>
      </c>
      <c r="T560" s="2">
        <f>(Table2[[#This Row],[Close Price]]-Table2[[#This Row],[50D EMA]])/Table2[[#This Row],[50D EMA]]</f>
        <v>9.7053170397622443E-2</v>
      </c>
      <c r="U560" s="2">
        <f>(Table2[[#This Row],[Close Price]]-Table2[[#This Row],[200D EMA]])/Table2[[#This Row],[200D EMA]]</f>
        <v>0.176530078308965</v>
      </c>
      <c r="V560">
        <v>0.85140564990216605</v>
      </c>
      <c r="W560">
        <v>2930.05</v>
      </c>
      <c r="X560">
        <v>2998.85</v>
      </c>
      <c r="Y560">
        <v>2868</v>
      </c>
      <c r="Z560">
        <v>2939.1</v>
      </c>
      <c r="AA560">
        <v>2775</v>
      </c>
      <c r="AB560">
        <v>2939.1</v>
      </c>
      <c r="AC560" s="2">
        <f>(Table2[[#This Row],[Close Price]]/Table2[[#This Row],[Day Low]])-1</f>
        <v>-8.0715346154502932E-3</v>
      </c>
      <c r="AD560" s="2">
        <f>(Table2[[#This Row],[Day High]]/Table2[[#This Row],[Close Price]])-1</f>
        <v>3.1809110927607964E-2</v>
      </c>
      <c r="AE560" s="2">
        <f>(Table2[[#This Row],[Close Price]]/Table2[[#This Row],[Current Week Low]])-1</f>
        <v>1.3389121338912124E-2</v>
      </c>
      <c r="AF560" s="2">
        <f>(Table2[[#This Row],[Current Week High]]/Table2[[#This Row],[Close Price]])-1</f>
        <v>1.1251032204789402E-2</v>
      </c>
      <c r="AG560" s="2">
        <f>(Table2[[#This Row],[Close Price]]/Table2[[#This Row],[Current Month Low]])-1</f>
        <v>4.7351351351351489E-2</v>
      </c>
      <c r="AH560" s="2">
        <f>(Table2[[#This Row],[Current Month High]]/Table2[[#This Row],[Close Price]])-1</f>
        <v>1.1251032204789402E-2</v>
      </c>
      <c r="AI560">
        <v>1.12510322047894</v>
      </c>
      <c r="AJ560">
        <v>49.529248340793302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0.18</v>
      </c>
      <c r="AM560" t="s">
        <v>10474</v>
      </c>
      <c r="AN560">
        <v>7.69</v>
      </c>
      <c r="AO560" t="s">
        <v>10474</v>
      </c>
      <c r="AP560">
        <v>-5.5946368499465E-2</v>
      </c>
      <c r="AQ560">
        <f>(Table2[[#This Row],[Sharpe Ratio]]-AVERAGE(Table2[Sharpe Ratio]))/_xlfn.STDEV.P(Table2[Sharpe Ratio])</f>
        <v>-1.2449560332472529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-2.5923726524019544</v>
      </c>
      <c r="AS560">
        <f>_xlfn.RANK.AVG(Table2[[#This Row],[1Y Return vs Nifty Z-Score]],Table2[1Y Return vs Nifty Z-Score])</f>
        <v>536</v>
      </c>
      <c r="AT560">
        <f>_xlfn.RANK.AVG(Table2[[#This Row],[6M Return vs Nifty Z-Score]],Table2[6M Return vs Nifty Z-Score])</f>
        <v>385</v>
      </c>
      <c r="AU560">
        <f>_xlfn.RANK.AVG(Table2[[#This Row],[Sharpe Ratio Z-Score]],Table2[Sharpe Ratio Z-Score])</f>
        <v>642</v>
      </c>
      <c r="AV560">
        <f>(Table2[[#This Row],[Rank 1Y]]+Table2[[#This Row],[Rank 6M]]+Table2[[#This Row],[Rank Sharpe]])/3</f>
        <v>521</v>
      </c>
    </row>
    <row r="561" spans="1:48" x14ac:dyDescent="0.3">
      <c r="A561" t="s">
        <v>533</v>
      </c>
      <c r="B561" t="s">
        <v>534</v>
      </c>
      <c r="C561" t="s">
        <v>10429</v>
      </c>
      <c r="D561" t="s">
        <v>179</v>
      </c>
      <c r="E561">
        <v>36750.042000000001</v>
      </c>
      <c r="F561">
        <v>525</v>
      </c>
      <c r="G561">
        <v>-17.094846869724101</v>
      </c>
      <c r="H561">
        <f>(Table2[[#This Row],[1Y Return vs Nifty]]-AVERAGE(Table2[1Y Return vs Nifty]))/_xlfn.STDEV.P(Table2[1Y Return vs Nifty])</f>
        <v>-0.74028201714728703</v>
      </c>
      <c r="I561">
        <v>5.0505441306186603</v>
      </c>
      <c r="J561">
        <f>(Table2[[#This Row],[1M Return vs Nifty]]-AVERAGE(Table2[1M Return vs Nifty]))/_xlfn.STDEV.P(Table2[1M Return vs Nifty])</f>
        <v>5.6446989162173278E-2</v>
      </c>
      <c r="K561">
        <v>10.3284765675758</v>
      </c>
      <c r="L561">
        <f>(Table2[[#This Row],[6M Return vs Nifty]]-AVERAGE(Table2[6M Return vs Nifty]))/_xlfn.STDEV.P(Table2[6M Return vs Nifty])</f>
        <v>-1.9961772843472211E-2</v>
      </c>
      <c r="M561">
        <v>2.0950025315656302</v>
      </c>
      <c r="N561">
        <f>(Table2[[#This Row],[1W Return vs Nifty]]-AVERAGE(Table2[1W Return vs Nifty]))/_xlfn.STDEV.P(Table2[1W Return vs Nifty])</f>
        <v>-1.0070300438582603E-2</v>
      </c>
      <c r="O561">
        <v>495.11</v>
      </c>
      <c r="P561">
        <v>474.25016703817897</v>
      </c>
      <c r="Q561">
        <v>448.76553948542499</v>
      </c>
      <c r="R561">
        <v>77.982788829337494</v>
      </c>
      <c r="S561" s="2">
        <f>(Table2[[#This Row],[Close Price]]-Table2[[#This Row],[20D EMA]])/Table2[[#This Row],[20D EMA]]</f>
        <v>6.0370422734341837E-2</v>
      </c>
      <c r="T561" s="2">
        <f>(Table2[[#This Row],[Close Price]]-Table2[[#This Row],[50D EMA]])/Table2[[#This Row],[50D EMA]]</f>
        <v>0.107010680204432</v>
      </c>
      <c r="U561" s="2">
        <f>(Table2[[#This Row],[Close Price]]-Table2[[#This Row],[200D EMA]])/Table2[[#This Row],[200D EMA]]</f>
        <v>0.16987592363261428</v>
      </c>
      <c r="V561">
        <v>0.81307507117895805</v>
      </c>
      <c r="W561">
        <v>518.54999999999995</v>
      </c>
      <c r="X561">
        <v>530.15</v>
      </c>
      <c r="Y561">
        <v>516.85</v>
      </c>
      <c r="Z561">
        <v>526.9</v>
      </c>
      <c r="AA561">
        <v>502.85</v>
      </c>
      <c r="AB561">
        <v>537.5</v>
      </c>
      <c r="AC561" s="2">
        <f>(Table2[[#This Row],[Close Price]]/Table2[[#This Row],[Day Low]])-1</f>
        <v>1.2438530517790092E-2</v>
      </c>
      <c r="AD561" s="2">
        <f>(Table2[[#This Row],[Day High]]/Table2[[#This Row],[Close Price]])-1</f>
        <v>9.8095238095237125E-3</v>
      </c>
      <c r="AE561" s="2">
        <f>(Table2[[#This Row],[Close Price]]/Table2[[#This Row],[Current Week Low]])-1</f>
        <v>1.5768598239334297E-2</v>
      </c>
      <c r="AF561" s="2">
        <f>(Table2[[#This Row],[Current Week High]]/Table2[[#This Row],[Close Price]])-1</f>
        <v>3.6190476190476328E-3</v>
      </c>
      <c r="AG561" s="2">
        <f>(Table2[[#This Row],[Close Price]]/Table2[[#This Row],[Current Month Low]])-1</f>
        <v>4.4048921149448139E-2</v>
      </c>
      <c r="AH561" s="2">
        <f>(Table2[[#This Row],[Current Month High]]/Table2[[#This Row],[Close Price]])-1</f>
        <v>2.3809523809523725E-2</v>
      </c>
      <c r="AI561">
        <v>2.3809523809523698</v>
      </c>
      <c r="AJ561">
        <v>39.739153579983999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0.11</v>
      </c>
      <c r="AM561" t="s">
        <v>10474</v>
      </c>
      <c r="AN561">
        <v>10.11</v>
      </c>
      <c r="AO561" t="s">
        <v>10474</v>
      </c>
      <c r="AP561">
        <v>-5.7542994539107002E-2</v>
      </c>
      <c r="AQ561">
        <f>(Table2[[#This Row],[Sharpe Ratio]]-AVERAGE(Table2[Sharpe Ratio]))/_xlfn.STDEV.P(Table2[Sharpe Ratio])</f>
        <v>-1.2629568646299829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-1.9768239658971516</v>
      </c>
      <c r="AS561">
        <f>_xlfn.RANK.AVG(Table2[[#This Row],[1Y Return vs Nifty Z-Score]],Table2[1Y Return vs Nifty Z-Score])</f>
        <v>604</v>
      </c>
      <c r="AT561">
        <f>_xlfn.RANK.AVG(Table2[[#This Row],[6M Return vs Nifty Z-Score]],Table2[6M Return vs Nifty Z-Score])</f>
        <v>313</v>
      </c>
      <c r="AU561">
        <f>_xlfn.RANK.AVG(Table2[[#This Row],[Sharpe Ratio Z-Score]],Table2[Sharpe Ratio Z-Score])</f>
        <v>647</v>
      </c>
      <c r="AV561">
        <f>(Table2[[#This Row],[Rank 1Y]]+Table2[[#This Row],[Rank 6M]]+Table2[[#This Row],[Rank Sharpe]])/3</f>
        <v>521.33333333333337</v>
      </c>
    </row>
    <row r="562" spans="1:48" x14ac:dyDescent="0.3">
      <c r="A562" t="s">
        <v>1611</v>
      </c>
      <c r="B562" t="s">
        <v>1612</v>
      </c>
      <c r="C562" t="s">
        <v>10445</v>
      </c>
      <c r="D562" t="s">
        <v>242</v>
      </c>
      <c r="E562">
        <v>5386.2067125000003</v>
      </c>
      <c r="F562">
        <v>562.5</v>
      </c>
      <c r="G562">
        <v>-18.536646636146401</v>
      </c>
      <c r="H562">
        <f>(Table2[[#This Row],[1Y Return vs Nifty]]-AVERAGE(Table2[1Y Return vs Nifty]))/_xlfn.STDEV.P(Table2[1Y Return vs Nifty])</f>
        <v>-0.75678043933374539</v>
      </c>
      <c r="I562">
        <v>9.54932679586231</v>
      </c>
      <c r="J562">
        <f>(Table2[[#This Row],[1M Return vs Nifty]]-AVERAGE(Table2[1M Return vs Nifty]))/_xlfn.STDEV.P(Table2[1M Return vs Nifty])</f>
        <v>0.43657843161592702</v>
      </c>
      <c r="K562">
        <v>-18.807108766917199</v>
      </c>
      <c r="L562">
        <f>(Table2[[#This Row],[6M Return vs Nifty]]-AVERAGE(Table2[6M Return vs Nifty]))/_xlfn.STDEV.P(Table2[6M Return vs Nifty])</f>
        <v>-0.83978570358158633</v>
      </c>
      <c r="M562">
        <v>1.7108087562771801</v>
      </c>
      <c r="N562">
        <f>(Table2[[#This Row],[1W Return vs Nifty]]-AVERAGE(Table2[1W Return vs Nifty]))/_xlfn.STDEV.P(Table2[1W Return vs Nifty])</f>
        <v>-8.0506877671726942E-2</v>
      </c>
      <c r="O562">
        <v>548.12</v>
      </c>
      <c r="P562">
        <v>529.22237433760597</v>
      </c>
      <c r="Q562">
        <v>528.69308076599896</v>
      </c>
      <c r="R562">
        <v>59.108421635526497</v>
      </c>
      <c r="S562" s="2">
        <f>(Table2[[#This Row],[Close Price]]-Table2[[#This Row],[20D EMA]])/Table2[[#This Row],[20D EMA]]</f>
        <v>2.6235130993213156E-2</v>
      </c>
      <c r="T562" s="2">
        <f>(Table2[[#This Row],[Close Price]]-Table2[[#This Row],[50D EMA]])/Table2[[#This Row],[50D EMA]]</f>
        <v>6.2880231970625811E-2</v>
      </c>
      <c r="U562" s="2">
        <f>(Table2[[#This Row],[Close Price]]-Table2[[#This Row],[200D EMA]])/Table2[[#This Row],[200D EMA]]</f>
        <v>6.3944319424456553E-2</v>
      </c>
      <c r="V562">
        <v>1.29600464613544</v>
      </c>
      <c r="W562">
        <v>555</v>
      </c>
      <c r="X562">
        <v>566</v>
      </c>
      <c r="Y562">
        <v>560</v>
      </c>
      <c r="Z562">
        <v>575.70000000000005</v>
      </c>
      <c r="AA562">
        <v>550.79999999999995</v>
      </c>
      <c r="AB562">
        <v>580</v>
      </c>
      <c r="AC562" s="2">
        <f>(Table2[[#This Row],[Close Price]]/Table2[[#This Row],[Day Low]])-1</f>
        <v>1.3513513513513598E-2</v>
      </c>
      <c r="AD562" s="2">
        <f>(Table2[[#This Row],[Day High]]/Table2[[#This Row],[Close Price]])-1</f>
        <v>6.2222222222221291E-3</v>
      </c>
      <c r="AE562" s="2">
        <f>(Table2[[#This Row],[Close Price]]/Table2[[#This Row],[Current Week Low]])-1</f>
        <v>4.4642857142858094E-3</v>
      </c>
      <c r="AF562" s="2">
        <f>(Table2[[#This Row],[Current Week High]]/Table2[[#This Row],[Close Price]])-1</f>
        <v>2.3466666666666747E-2</v>
      </c>
      <c r="AG562" s="2">
        <f>(Table2[[#This Row],[Close Price]]/Table2[[#This Row],[Current Month Low]])-1</f>
        <v>2.1241830065359624E-2</v>
      </c>
      <c r="AH562" s="2">
        <f>(Table2[[#This Row],[Current Month High]]/Table2[[#This Row],[Close Price]])-1</f>
        <v>3.1111111111111089E-2</v>
      </c>
      <c r="AI562">
        <v>17.315555555555498</v>
      </c>
      <c r="AJ562">
        <v>29.325209794229199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0.02</v>
      </c>
      <c r="AM562" t="s">
        <v>10474</v>
      </c>
      <c r="AN562">
        <v>0.32</v>
      </c>
      <c r="AO562" t="s">
        <v>10474</v>
      </c>
      <c r="AP562">
        <v>5.5266518900347998E-2</v>
      </c>
      <c r="AQ562">
        <f>(Table2[[#This Row],[Sharpe Ratio]]-AVERAGE(Table2[Sharpe Ratio]))/_xlfn.STDEV.P(Table2[Sharpe Ratio])</f>
        <v>8.8907561483720868E-3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-1.2316038328227596</v>
      </c>
      <c r="AS562">
        <f>_xlfn.RANK.AVG(Table2[[#This Row],[1Y Return vs Nifty Z-Score]],Table2[1Y Return vs Nifty Z-Score])</f>
        <v>620</v>
      </c>
      <c r="AT562">
        <f>_xlfn.RANK.AVG(Table2[[#This Row],[6M Return vs Nifty Z-Score]],Table2[6M Return vs Nifty Z-Score])</f>
        <v>612</v>
      </c>
      <c r="AU562">
        <f>_xlfn.RANK.AVG(Table2[[#This Row],[Sharpe Ratio Z-Score]],Table2[Sharpe Ratio Z-Score])</f>
        <v>333</v>
      </c>
      <c r="AV562">
        <f>(Table2[[#This Row],[Rank 1Y]]+Table2[[#This Row],[Rank 6M]]+Table2[[#This Row],[Rank Sharpe]])/3</f>
        <v>521.66666666666663</v>
      </c>
    </row>
    <row r="563" spans="1:48" x14ac:dyDescent="0.3">
      <c r="A563" t="s">
        <v>824</v>
      </c>
      <c r="B563" t="s">
        <v>825</v>
      </c>
      <c r="C563" t="s">
        <v>629</v>
      </c>
      <c r="D563" t="s">
        <v>629</v>
      </c>
      <c r="E563">
        <v>19097.052247349999</v>
      </c>
      <c r="F563">
        <v>37.950000000000003</v>
      </c>
      <c r="G563">
        <v>-11.689837052330899</v>
      </c>
      <c r="H563">
        <f>(Table2[[#This Row],[1Y Return vs Nifty]]-AVERAGE(Table2[1Y Return vs Nifty]))/_xlfn.STDEV.P(Table2[1Y Return vs Nifty])</f>
        <v>-0.67843283672289023</v>
      </c>
      <c r="I563">
        <v>-1.9732971092189899</v>
      </c>
      <c r="J563">
        <f>(Table2[[#This Row],[1M Return vs Nifty]]-AVERAGE(Table2[1M Return vs Nifty]))/_xlfn.STDEV.P(Table2[1M Return vs Nifty])</f>
        <v>-0.53704309487615942</v>
      </c>
      <c r="K563">
        <v>-34.364848968094698</v>
      </c>
      <c r="L563">
        <f>(Table2[[#This Row],[6M Return vs Nifty]]-AVERAGE(Table2[6M Return vs Nifty]))/_xlfn.STDEV.P(Table2[6M Return vs Nifty])</f>
        <v>-1.2775530447453765</v>
      </c>
      <c r="M563">
        <v>-1.25306405310567</v>
      </c>
      <c r="N563">
        <f>(Table2[[#This Row],[1W Return vs Nifty]]-AVERAGE(Table2[1W Return vs Nifty]))/_xlfn.STDEV.P(Table2[1W Return vs Nifty])</f>
        <v>-0.62389167324935491</v>
      </c>
      <c r="O563">
        <v>38.340000000000003</v>
      </c>
      <c r="P563">
        <v>38.538820756097799</v>
      </c>
      <c r="Q563">
        <v>38.605991697115101</v>
      </c>
      <c r="R563">
        <v>41.142348558439501</v>
      </c>
      <c r="S563" s="2">
        <f>(Table2[[#This Row],[Close Price]]-Table2[[#This Row],[20D EMA]])/Table2[[#This Row],[20D EMA]]</f>
        <v>-1.017214397496089E-2</v>
      </c>
      <c r="T563" s="2">
        <f>(Table2[[#This Row],[Close Price]]-Table2[[#This Row],[50D EMA]])/Table2[[#This Row],[50D EMA]]</f>
        <v>-1.5278639681901268E-2</v>
      </c>
      <c r="U563" s="2">
        <f>(Table2[[#This Row],[Close Price]]-Table2[[#This Row],[200D EMA]])/Table2[[#This Row],[200D EMA]]</f>
        <v>-1.6991965968953943E-2</v>
      </c>
      <c r="V563">
        <v>0.78401009015902301</v>
      </c>
      <c r="W563">
        <v>37.950000000000003</v>
      </c>
      <c r="X563">
        <v>38.549999999999997</v>
      </c>
      <c r="Y563">
        <v>37.9</v>
      </c>
      <c r="Z563">
        <v>38.450000000000003</v>
      </c>
      <c r="AA563">
        <v>37.9</v>
      </c>
      <c r="AB563">
        <v>40.19</v>
      </c>
      <c r="AC563" s="2">
        <f>(Table2[[#This Row],[Close Price]]/Table2[[#This Row],[Day Low]])-1</f>
        <v>0</v>
      </c>
      <c r="AD563" s="2">
        <f>(Table2[[#This Row],[Day High]]/Table2[[#This Row],[Close Price]])-1</f>
        <v>1.5810276679841806E-2</v>
      </c>
      <c r="AE563" s="2">
        <f>(Table2[[#This Row],[Close Price]]/Table2[[#This Row],[Current Week Low]])-1</f>
        <v>1.3192612137205018E-3</v>
      </c>
      <c r="AF563" s="2">
        <f>(Table2[[#This Row],[Current Week High]]/Table2[[#This Row],[Close Price]])-1</f>
        <v>1.3175230566534912E-2</v>
      </c>
      <c r="AG563" s="2">
        <f>(Table2[[#This Row],[Close Price]]/Table2[[#This Row],[Current Month Low]])-1</f>
        <v>1.3192612137205018E-3</v>
      </c>
      <c r="AH563" s="2">
        <f>(Table2[[#This Row],[Current Month High]]/Table2[[#This Row],[Close Price]])-1</f>
        <v>5.9025032938076372E-2</v>
      </c>
      <c r="AI563">
        <v>39.393939393939299</v>
      </c>
      <c r="AJ563">
        <v>20.0949367088607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10475</v>
      </c>
      <c r="AN563">
        <v>-3.39</v>
      </c>
      <c r="AO563" t="s">
        <v>10475</v>
      </c>
      <c r="AP563">
        <v>6.6939930696066005E-2</v>
      </c>
      <c r="AQ563">
        <f>(Table2[[#This Row],[Sharpe Ratio]]-AVERAGE(Table2[Sharpe Ratio]))/_xlfn.STDEV.P(Table2[Sharpe Ratio])</f>
        <v>0.14050023274378554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581</v>
      </c>
      <c r="AT563">
        <f>_xlfn.RANK.AVG(Table2[[#This Row],[6M Return vs Nifty Z-Score]],Table2[6M Return vs Nifty Z-Score])</f>
        <v>698</v>
      </c>
      <c r="AU563">
        <f>_xlfn.RANK.AVG(Table2[[#This Row],[Sharpe Ratio Z-Score]],Table2[Sharpe Ratio Z-Score])</f>
        <v>293</v>
      </c>
      <c r="AV563">
        <f>(Table2[[#This Row],[Rank 1Y]]+Table2[[#This Row],[Rank 6M]]+Table2[[#This Row],[Rank Sharpe]])/3</f>
        <v>524</v>
      </c>
    </row>
    <row r="564" spans="1:48" x14ac:dyDescent="0.3">
      <c r="A564" t="s">
        <v>451</v>
      </c>
      <c r="B564" t="s">
        <v>452</v>
      </c>
      <c r="C564" t="s">
        <v>10430</v>
      </c>
      <c r="D564" t="s">
        <v>21</v>
      </c>
      <c r="E564">
        <v>49338.751672754901</v>
      </c>
      <c r="F564">
        <v>2609.5500000000002</v>
      </c>
      <c r="G564">
        <v>12.710278303236899</v>
      </c>
      <c r="H564">
        <f>(Table2[[#This Row],[1Y Return vs Nifty]]-AVERAGE(Table2[1Y Return vs Nifty]))/_xlfn.STDEV.P(Table2[1Y Return vs Nifty])</f>
        <v>-0.39922388281012017</v>
      </c>
      <c r="I564">
        <v>4.4803546321781402</v>
      </c>
      <c r="J564">
        <f>(Table2[[#This Row],[1M Return vs Nifty]]-AVERAGE(Table2[1M Return vs Nifty]))/_xlfn.STDEV.P(Table2[1M Return vs Nifty])</f>
        <v>8.2679654923471582E-3</v>
      </c>
      <c r="K564">
        <v>-11.946098632339</v>
      </c>
      <c r="L564">
        <f>(Table2[[#This Row],[6M Return vs Nifty]]-AVERAGE(Table2[6M Return vs Nifty]))/_xlfn.STDEV.P(Table2[6M Return vs Nifty])</f>
        <v>-0.64672899190794675</v>
      </c>
      <c r="M564">
        <v>5.0994781786538299</v>
      </c>
      <c r="N564">
        <f>(Table2[[#This Row],[1W Return vs Nifty]]-AVERAGE(Table2[1W Return vs Nifty]))/_xlfn.STDEV.P(Table2[1W Return vs Nifty])</f>
        <v>0.54075845987212956</v>
      </c>
      <c r="O564">
        <v>2481.38</v>
      </c>
      <c r="P564">
        <v>2430.20867329681</v>
      </c>
      <c r="Q564">
        <v>2398.4322932732398</v>
      </c>
      <c r="R564">
        <v>78.2930936054005</v>
      </c>
      <c r="S564" s="2">
        <f>(Table2[[#This Row],[Close Price]]-Table2[[#This Row],[20D EMA]])/Table2[[#This Row],[20D EMA]]</f>
        <v>5.1652709379458234E-2</v>
      </c>
      <c r="T564" s="2">
        <f>(Table2[[#This Row],[Close Price]]-Table2[[#This Row],[50D EMA]])/Table2[[#This Row],[50D EMA]]</f>
        <v>7.3796677904163888E-2</v>
      </c>
      <c r="U564" s="2">
        <f>(Table2[[#This Row],[Close Price]]-Table2[[#This Row],[200D EMA]])/Table2[[#This Row],[200D EMA]]</f>
        <v>8.8023208876427908E-2</v>
      </c>
      <c r="V564">
        <v>0.79008858576975505</v>
      </c>
      <c r="W564">
        <v>2588</v>
      </c>
      <c r="X564">
        <v>2627.2</v>
      </c>
      <c r="Y564">
        <v>2589.85</v>
      </c>
      <c r="Z564">
        <v>2652</v>
      </c>
      <c r="AA564">
        <v>2457.8000000000002</v>
      </c>
      <c r="AB564">
        <v>2652</v>
      </c>
      <c r="AC564" s="2">
        <f>(Table2[[#This Row],[Close Price]]/Table2[[#This Row],[Day Low]])-1</f>
        <v>8.3268933539413226E-3</v>
      </c>
      <c r="AD564" s="2">
        <f>(Table2[[#This Row],[Day High]]/Table2[[#This Row],[Close Price]])-1</f>
        <v>6.7636182483568064E-3</v>
      </c>
      <c r="AE564" s="2">
        <f>(Table2[[#This Row],[Close Price]]/Table2[[#This Row],[Current Week Low]])-1</f>
        <v>7.6066181439080616E-3</v>
      </c>
      <c r="AF564" s="2">
        <f>(Table2[[#This Row],[Current Week High]]/Table2[[#This Row],[Close Price]])-1</f>
        <v>1.6267172501005955E-2</v>
      </c>
      <c r="AG564" s="2">
        <f>(Table2[[#This Row],[Close Price]]/Table2[[#This Row],[Current Month Low]])-1</f>
        <v>6.1742208479127703E-2</v>
      </c>
      <c r="AH564" s="2">
        <f>(Table2[[#This Row],[Current Month High]]/Table2[[#This Row],[Close Price]])-1</f>
        <v>1.6267172501005955E-2</v>
      </c>
      <c r="AI564">
        <v>8.7390546262765501</v>
      </c>
      <c r="AJ564">
        <v>41.056756756756698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-0.01</v>
      </c>
      <c r="AM564" t="s">
        <v>10475</v>
      </c>
      <c r="AN564">
        <v>7.79</v>
      </c>
      <c r="AO564" t="s">
        <v>10474</v>
      </c>
      <c r="AP564">
        <v>-3.2888943013663997E-2</v>
      </c>
      <c r="AQ564">
        <f>(Table2[[#This Row],[Sharpe Ratio]]-AVERAGE(Table2[Sharpe Ratio]))/_xlfn.STDEV.P(Table2[Sharpe Ratio])</f>
        <v>-0.984999839383078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-1.481926288736668</v>
      </c>
      <c r="AS564">
        <f>_xlfn.RANK.AVG(Table2[[#This Row],[1Y Return vs Nifty Z-Score]],Table2[1Y Return vs Nifty Z-Score])</f>
        <v>435</v>
      </c>
      <c r="AT564">
        <f>_xlfn.RANK.AVG(Table2[[#This Row],[6M Return vs Nifty Z-Score]],Table2[6M Return vs Nifty Z-Score])</f>
        <v>541</v>
      </c>
      <c r="AU564">
        <f>_xlfn.RANK.AVG(Table2[[#This Row],[Sharpe Ratio Z-Score]],Table2[Sharpe Ratio Z-Score])</f>
        <v>597</v>
      </c>
      <c r="AV564">
        <f>(Table2[[#This Row],[Rank 1Y]]+Table2[[#This Row],[Rank 6M]]+Table2[[#This Row],[Rank Sharpe]])/3</f>
        <v>524.33333333333337</v>
      </c>
    </row>
    <row r="565" spans="1:48" x14ac:dyDescent="0.3">
      <c r="A565" t="s">
        <v>914</v>
      </c>
      <c r="B565" t="s">
        <v>915</v>
      </c>
      <c r="C565" t="s">
        <v>10443</v>
      </c>
      <c r="D565" t="s">
        <v>916</v>
      </c>
      <c r="E565">
        <v>16247.5107587</v>
      </c>
      <c r="F565">
        <v>731.3</v>
      </c>
      <c r="G565">
        <v>-19.1867293461403</v>
      </c>
      <c r="H565">
        <f>(Table2[[#This Row],[1Y Return vs Nifty]]-AVERAGE(Table2[1Y Return vs Nifty]))/_xlfn.STDEV.P(Table2[1Y Return vs Nifty])</f>
        <v>-0.76421929405919087</v>
      </c>
      <c r="I565">
        <v>2.53310600601132</v>
      </c>
      <c r="J565">
        <f>(Table2[[#This Row],[1M Return vs Nifty]]-AVERAGE(Table2[1M Return vs Nifty]))/_xlfn.STDEV.P(Table2[1M Return vs Nifty])</f>
        <v>-0.15626775098036547</v>
      </c>
      <c r="K565">
        <v>-17.716479359051899</v>
      </c>
      <c r="L565">
        <f>(Table2[[#This Row],[6M Return vs Nifty]]-AVERAGE(Table2[6M Return vs Nifty]))/_xlfn.STDEV.P(Table2[6M Return vs Nifty])</f>
        <v>-0.80909731761406023</v>
      </c>
      <c r="M565">
        <v>-3.15115081722699</v>
      </c>
      <c r="N565">
        <f>(Table2[[#This Row],[1W Return vs Nifty]]-AVERAGE(Table2[1W Return vs Nifty]))/_xlfn.STDEV.P(Table2[1W Return vs Nifty])</f>
        <v>-0.97187944284781669</v>
      </c>
      <c r="O565">
        <v>716.49</v>
      </c>
      <c r="P565">
        <v>694.77333916832697</v>
      </c>
      <c r="Q565">
        <v>677.43074611423106</v>
      </c>
      <c r="R565">
        <v>54.425854971524501</v>
      </c>
      <c r="S565" s="2">
        <f>(Table2[[#This Row],[Close Price]]-Table2[[#This Row],[20D EMA]])/Table2[[#This Row],[20D EMA]]</f>
        <v>2.0670211726611602E-2</v>
      </c>
      <c r="T565" s="2">
        <f>(Table2[[#This Row],[Close Price]]-Table2[[#This Row],[50D EMA]])/Table2[[#This Row],[50D EMA]]</f>
        <v>5.2573492349889159E-2</v>
      </c>
      <c r="U565" s="2">
        <f>(Table2[[#This Row],[Close Price]]-Table2[[#This Row],[200D EMA]])/Table2[[#This Row],[200D EMA]]</f>
        <v>7.9519942362765522E-2</v>
      </c>
      <c r="V565">
        <v>1.22754301844641</v>
      </c>
      <c r="W565">
        <v>717.95</v>
      </c>
      <c r="X565">
        <v>734.95</v>
      </c>
      <c r="Y565">
        <v>725</v>
      </c>
      <c r="Z565">
        <v>750.5</v>
      </c>
      <c r="AA565">
        <v>707.5</v>
      </c>
      <c r="AB565">
        <v>766.05</v>
      </c>
      <c r="AC565" s="2">
        <f>(Table2[[#This Row],[Close Price]]/Table2[[#This Row],[Day Low]])-1</f>
        <v>1.8594609652482719E-2</v>
      </c>
      <c r="AD565" s="2">
        <f>(Table2[[#This Row],[Day High]]/Table2[[#This Row],[Close Price]])-1</f>
        <v>4.991111718857022E-3</v>
      </c>
      <c r="AE565" s="2">
        <f>(Table2[[#This Row],[Close Price]]/Table2[[#This Row],[Current Week Low]])-1</f>
        <v>8.6896551724138238E-3</v>
      </c>
      <c r="AF565" s="2">
        <f>(Table2[[#This Row],[Current Week High]]/Table2[[#This Row],[Close Price]])-1</f>
        <v>2.6254615069055243E-2</v>
      </c>
      <c r="AG565" s="2">
        <f>(Table2[[#This Row],[Close Price]]/Table2[[#This Row],[Current Month Low]])-1</f>
        <v>3.3639575971731395E-2</v>
      </c>
      <c r="AH565" s="2">
        <f>(Table2[[#This Row],[Current Month High]]/Table2[[#This Row],[Close Price]])-1</f>
        <v>4.7518118419253463E-2</v>
      </c>
      <c r="AI565">
        <v>16.162997401887001</v>
      </c>
      <c r="AJ565">
        <v>23.1144781144781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0.03</v>
      </c>
      <c r="AM565" t="s">
        <v>10474</v>
      </c>
      <c r="AN565">
        <v>1.36</v>
      </c>
      <c r="AO565" t="s">
        <v>10474</v>
      </c>
      <c r="AP565">
        <v>4.9195970114975E-2</v>
      </c>
      <c r="AQ565">
        <f>(Table2[[#This Row],[Sharpe Ratio]]-AVERAGE(Table2[Sharpe Ratio]))/_xlfn.STDEV.P(Table2[Sharpe Ratio])</f>
        <v>-5.9550395613525625E-2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-2.7610142011149588</v>
      </c>
      <c r="AS565">
        <f>_xlfn.RANK.AVG(Table2[[#This Row],[1Y Return vs Nifty Z-Score]],Table2[1Y Return vs Nifty Z-Score])</f>
        <v>622</v>
      </c>
      <c r="AT565">
        <f>_xlfn.RANK.AVG(Table2[[#This Row],[6M Return vs Nifty Z-Score]],Table2[6M Return vs Nifty Z-Score])</f>
        <v>604</v>
      </c>
      <c r="AU565">
        <f>_xlfn.RANK.AVG(Table2[[#This Row],[Sharpe Ratio Z-Score]],Table2[Sharpe Ratio Z-Score])</f>
        <v>354</v>
      </c>
      <c r="AV565">
        <f>(Table2[[#This Row],[Rank 1Y]]+Table2[[#This Row],[Rank 6M]]+Table2[[#This Row],[Rank Sharpe]])/3</f>
        <v>526.66666666666663</v>
      </c>
    </row>
    <row r="566" spans="1:48" x14ac:dyDescent="0.3">
      <c r="A566" t="s">
        <v>209</v>
      </c>
      <c r="B566" t="s">
        <v>210</v>
      </c>
      <c r="C566" t="s">
        <v>10437</v>
      </c>
      <c r="D566" t="s">
        <v>211</v>
      </c>
      <c r="E566">
        <v>118510.48348359999</v>
      </c>
      <c r="F566">
        <v>4464.2</v>
      </c>
      <c r="G566">
        <v>-2.78162692255348</v>
      </c>
      <c r="H566">
        <f>(Table2[[#This Row],[1Y Return vs Nifty]]-AVERAGE(Table2[1Y Return vs Nifty]))/_xlfn.STDEV.P(Table2[1Y Return vs Nifty])</f>
        <v>-0.57649675997386218</v>
      </c>
      <c r="I566">
        <v>-2.7623293408087202</v>
      </c>
      <c r="J566">
        <f>(Table2[[#This Row],[1M Return vs Nifty]]-AVERAGE(Table2[1M Return vs Nifty]))/_xlfn.STDEV.P(Table2[1M Return vs Nifty])</f>
        <v>-0.60371356612473304</v>
      </c>
      <c r="K566">
        <v>0.37376128493853999</v>
      </c>
      <c r="L566">
        <f>(Table2[[#This Row],[6M Return vs Nifty]]-AVERAGE(Table2[6M Return vs Nifty]))/_xlfn.STDEV.P(Table2[6M Return vs Nifty])</f>
        <v>-0.30006988526669115</v>
      </c>
      <c r="M566">
        <v>-0.26756611916422302</v>
      </c>
      <c r="N566">
        <f>(Table2[[#This Row],[1W Return vs Nifty]]-AVERAGE(Table2[1W Return vs Nifty]))/_xlfn.STDEV.P(Table2[1W Return vs Nifty])</f>
        <v>-0.44321435414116656</v>
      </c>
      <c r="O566">
        <v>4505.2299999999996</v>
      </c>
      <c r="P566">
        <v>4305.9791476022101</v>
      </c>
      <c r="Q566">
        <v>3897.4688064634902</v>
      </c>
      <c r="R566">
        <v>39.847979198478697</v>
      </c>
      <c r="S566" s="2">
        <f>(Table2[[#This Row],[Close Price]]-Table2[[#This Row],[20D EMA]])/Table2[[#This Row],[20D EMA]]</f>
        <v>-9.1071931954638825E-3</v>
      </c>
      <c r="T566" s="2">
        <f>(Table2[[#This Row],[Close Price]]-Table2[[#This Row],[50D EMA]])/Table2[[#This Row],[50D EMA]]</f>
        <v>3.6744453926558188E-2</v>
      </c>
      <c r="U566" s="2">
        <f>(Table2[[#This Row],[Close Price]]-Table2[[#This Row],[200D EMA]])/Table2[[#This Row],[200D EMA]]</f>
        <v>0.14541006527022182</v>
      </c>
      <c r="V566">
        <v>0.83227766956156002</v>
      </c>
      <c r="W566">
        <v>4458</v>
      </c>
      <c r="X566">
        <v>4502.25</v>
      </c>
      <c r="Y566">
        <v>4445</v>
      </c>
      <c r="Z566">
        <v>4649.6499999999996</v>
      </c>
      <c r="AA566">
        <v>4445</v>
      </c>
      <c r="AB566">
        <v>4670</v>
      </c>
      <c r="AC566" s="2">
        <f>(Table2[[#This Row],[Close Price]]/Table2[[#This Row],[Day Low]])-1</f>
        <v>1.3907581875280961E-3</v>
      </c>
      <c r="AD566" s="2">
        <f>(Table2[[#This Row],[Day High]]/Table2[[#This Row],[Close Price]])-1</f>
        <v>8.523363648582194E-3</v>
      </c>
      <c r="AE566" s="2">
        <f>(Table2[[#This Row],[Close Price]]/Table2[[#This Row],[Current Week Low]])-1</f>
        <v>4.3194600674916206E-3</v>
      </c>
      <c r="AF566" s="2">
        <f>(Table2[[#This Row],[Current Week High]]/Table2[[#This Row],[Close Price]])-1</f>
        <v>4.1541597598673929E-2</v>
      </c>
      <c r="AG566" s="2">
        <f>(Table2[[#This Row],[Close Price]]/Table2[[#This Row],[Current Month Low]])-1</f>
        <v>4.3194600674916206E-3</v>
      </c>
      <c r="AH566" s="2">
        <f>(Table2[[#This Row],[Current Month High]]/Table2[[#This Row],[Close Price]])-1</f>
        <v>4.6100085121634438E-2</v>
      </c>
      <c r="AI566">
        <v>4.6100085121634402</v>
      </c>
      <c r="AJ566">
        <v>35.471732467453599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</v>
      </c>
      <c r="AM566" t="s">
        <v>10474</v>
      </c>
      <c r="AN566">
        <v>-0.88</v>
      </c>
      <c r="AO566" t="s">
        <v>10475</v>
      </c>
      <c r="AP566">
        <v>-5.2783891209402002E-2</v>
      </c>
      <c r="AQ566">
        <f>(Table2[[#This Row],[Sharpe Ratio]]-AVERAGE(Table2[Sharpe Ratio]))/_xlfn.STDEV.P(Table2[Sharpe Ratio])</f>
        <v>-1.2093013345033308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-3.1327959000097834</v>
      </c>
      <c r="AS566">
        <f>_xlfn.RANK.AVG(Table2[[#This Row],[1Y Return vs Nifty Z-Score]],Table2[1Y Return vs Nifty Z-Score])</f>
        <v>527</v>
      </c>
      <c r="AT566">
        <f>_xlfn.RANK.AVG(Table2[[#This Row],[6M Return vs Nifty Z-Score]],Table2[6M Return vs Nifty Z-Score])</f>
        <v>419</v>
      </c>
      <c r="AU566">
        <f>_xlfn.RANK.AVG(Table2[[#This Row],[Sharpe Ratio Z-Score]],Table2[Sharpe Ratio Z-Score])</f>
        <v>635</v>
      </c>
      <c r="AV566">
        <f>(Table2[[#This Row],[Rank 1Y]]+Table2[[#This Row],[Rank 6M]]+Table2[[#This Row],[Rank Sharpe]])/3</f>
        <v>527</v>
      </c>
    </row>
    <row r="567" spans="1:48" x14ac:dyDescent="0.3">
      <c r="A567" t="s">
        <v>672</v>
      </c>
      <c r="B567" t="s">
        <v>673</v>
      </c>
      <c r="C567" t="s">
        <v>10437</v>
      </c>
      <c r="D567" t="s">
        <v>65</v>
      </c>
      <c r="E567">
        <v>25578.890336115001</v>
      </c>
      <c r="F567">
        <v>474.45</v>
      </c>
      <c r="G567">
        <v>6.9749548909513797</v>
      </c>
      <c r="H567">
        <f>(Table2[[#This Row],[1Y Return vs Nifty]]-AVERAGE(Table2[1Y Return vs Nifty]))/_xlfn.STDEV.P(Table2[1Y Return vs Nifty])</f>
        <v>-0.46485282049996796</v>
      </c>
      <c r="I567">
        <v>4.2209336670658502</v>
      </c>
      <c r="J567">
        <f>(Table2[[#This Row],[1M Return vs Nifty]]-AVERAGE(Table2[1M Return vs Nifty]))/_xlfn.STDEV.P(Table2[1M Return vs Nifty])</f>
        <v>-1.3652201141339046E-2</v>
      </c>
      <c r="K567">
        <v>0.21573388715668401</v>
      </c>
      <c r="L567">
        <f>(Table2[[#This Row],[6M Return vs Nifty]]-AVERAGE(Table2[6M Return vs Nifty]))/_xlfn.STDEV.P(Table2[6M Return vs Nifty])</f>
        <v>-0.30451649723368879</v>
      </c>
      <c r="M567">
        <v>11.145214507144701</v>
      </c>
      <c r="N567">
        <f>(Table2[[#This Row],[1W Return vs Nifty]]-AVERAGE(Table2[1W Return vs Nifty]))/_xlfn.STDEV.P(Table2[1W Return vs Nifty])</f>
        <v>1.6491600041534109</v>
      </c>
      <c r="O567">
        <v>441.71</v>
      </c>
      <c r="P567">
        <v>435.55978891749402</v>
      </c>
      <c r="Q567">
        <v>414.00582945469603</v>
      </c>
      <c r="R567">
        <v>81.847360372736006</v>
      </c>
      <c r="S567" s="2">
        <f>(Table2[[#This Row],[Close Price]]-Table2[[#This Row],[20D EMA]])/Table2[[#This Row],[20D EMA]]</f>
        <v>7.4121029634828306E-2</v>
      </c>
      <c r="T567" s="2">
        <f>(Table2[[#This Row],[Close Price]]-Table2[[#This Row],[50D EMA]])/Table2[[#This Row],[50D EMA]]</f>
        <v>8.9287882104912938E-2</v>
      </c>
      <c r="U567" s="2">
        <f>(Table2[[#This Row],[Close Price]]-Table2[[#This Row],[200D EMA]])/Table2[[#This Row],[200D EMA]]</f>
        <v>0.14599835617029219</v>
      </c>
      <c r="V567">
        <v>1.37065899050691</v>
      </c>
      <c r="W567">
        <v>468.3</v>
      </c>
      <c r="X567">
        <v>478</v>
      </c>
      <c r="Y567">
        <v>464.15</v>
      </c>
      <c r="Z567">
        <v>482.75</v>
      </c>
      <c r="AA567">
        <v>425.1</v>
      </c>
      <c r="AB567">
        <v>482.75</v>
      </c>
      <c r="AC567" s="2">
        <f>(Table2[[#This Row],[Close Price]]/Table2[[#This Row],[Day Low]])-1</f>
        <v>1.3132607303010913E-2</v>
      </c>
      <c r="AD567" s="2">
        <f>(Table2[[#This Row],[Day High]]/Table2[[#This Row],[Close Price]])-1</f>
        <v>7.4823479818737493E-3</v>
      </c>
      <c r="AE567" s="2">
        <f>(Table2[[#This Row],[Close Price]]/Table2[[#This Row],[Current Week Low]])-1</f>
        <v>2.2191102014434971E-2</v>
      </c>
      <c r="AF567" s="2">
        <f>(Table2[[#This Row],[Current Week High]]/Table2[[#This Row],[Close Price]])-1</f>
        <v>1.7493940351986481E-2</v>
      </c>
      <c r="AG567" s="2">
        <f>(Table2[[#This Row],[Close Price]]/Table2[[#This Row],[Current Month Low]])-1</f>
        <v>0.11609033168666194</v>
      </c>
      <c r="AH567" s="2">
        <f>(Table2[[#This Row],[Current Month High]]/Table2[[#This Row],[Close Price]])-1</f>
        <v>1.7493940351986481E-2</v>
      </c>
      <c r="AI567">
        <v>1.7493940351986399</v>
      </c>
      <c r="AJ567">
        <v>44.583269846106901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</v>
      </c>
      <c r="AM567" t="s">
        <v>10476</v>
      </c>
      <c r="AN567">
        <v>9.61</v>
      </c>
      <c r="AO567" t="s">
        <v>10474</v>
      </c>
      <c r="AP567">
        <v>-9.3824662694912006E-2</v>
      </c>
      <c r="AQ567">
        <f>(Table2[[#This Row],[Sharpe Ratio]]-AVERAGE(Table2[Sharpe Ratio]))/_xlfn.STDEV.P(Table2[Sharpe Ratio])</f>
        <v>-1.6720070583141915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-0.80586857303577664</v>
      </c>
      <c r="AS567">
        <f>_xlfn.RANK.AVG(Table2[[#This Row],[1Y Return vs Nifty Z-Score]],Table2[1Y Return vs Nifty Z-Score])</f>
        <v>466</v>
      </c>
      <c r="AT567">
        <f>_xlfn.RANK.AVG(Table2[[#This Row],[6M Return vs Nifty Z-Score]],Table2[6M Return vs Nifty Z-Score])</f>
        <v>423</v>
      </c>
      <c r="AU567">
        <f>_xlfn.RANK.AVG(Table2[[#This Row],[Sharpe Ratio Z-Score]],Table2[Sharpe Ratio Z-Score])</f>
        <v>694</v>
      </c>
      <c r="AV567">
        <f>(Table2[[#This Row],[Rank 1Y]]+Table2[[#This Row],[Rank 6M]]+Table2[[#This Row],[Rank Sharpe]])/3</f>
        <v>527.66666666666663</v>
      </c>
    </row>
    <row r="568" spans="1:48" x14ac:dyDescent="0.3">
      <c r="A568" t="s">
        <v>312</v>
      </c>
      <c r="B568" t="s">
        <v>313</v>
      </c>
      <c r="C568" t="s">
        <v>10437</v>
      </c>
      <c r="D568" t="s">
        <v>65</v>
      </c>
      <c r="E568">
        <v>82618.978158359998</v>
      </c>
      <c r="F568">
        <v>2062.1999999999998</v>
      </c>
      <c r="G568">
        <v>-6.1496762403537497</v>
      </c>
      <c r="H568">
        <f>(Table2[[#This Row],[1Y Return vs Nifty]]-AVERAGE(Table2[1Y Return vs Nifty]))/_xlfn.STDEV.P(Table2[1Y Return vs Nifty])</f>
        <v>-0.61503713214202271</v>
      </c>
      <c r="I568">
        <v>-4.8467265506425301</v>
      </c>
      <c r="J568">
        <f>(Table2[[#This Row],[1M Return vs Nifty]]-AVERAGE(Table2[1M Return vs Nifty]))/_xlfn.STDEV.P(Table2[1M Return vs Nifty])</f>
        <v>-0.77983785951239626</v>
      </c>
      <c r="K568">
        <v>-9.9867109876742894</v>
      </c>
      <c r="L568">
        <f>(Table2[[#This Row],[6M Return vs Nifty]]-AVERAGE(Table2[6M Return vs Nifty]))/_xlfn.STDEV.P(Table2[6M Return vs Nifty])</f>
        <v>-0.59159528300020114</v>
      </c>
      <c r="M568">
        <v>-0.455571875626815</v>
      </c>
      <c r="N568">
        <f>(Table2[[#This Row],[1W Return vs Nifty]]-AVERAGE(Table2[1W Return vs Nifty]))/_xlfn.STDEV.P(Table2[1W Return vs Nifty])</f>
        <v>-0.47768259084128156</v>
      </c>
      <c r="O568">
        <v>2149</v>
      </c>
      <c r="P568">
        <v>2170.4344271428199</v>
      </c>
      <c r="Q568">
        <v>2046.4928813195299</v>
      </c>
      <c r="R568">
        <v>29.579611070935002</v>
      </c>
      <c r="S568" s="2">
        <f>(Table2[[#This Row],[Close Price]]-Table2[[#This Row],[20D EMA]])/Table2[[#This Row],[20D EMA]]</f>
        <v>-4.0390879478827448E-2</v>
      </c>
      <c r="T568" s="2">
        <f>(Table2[[#This Row],[Close Price]]-Table2[[#This Row],[50D EMA]])/Table2[[#This Row],[50D EMA]]</f>
        <v>-4.9867632852332193E-2</v>
      </c>
      <c r="U568" s="2">
        <f>(Table2[[#This Row],[Close Price]]-Table2[[#This Row],[200D EMA]])/Table2[[#This Row],[200D EMA]]</f>
        <v>7.6751396615375956E-3</v>
      </c>
      <c r="V568">
        <v>0.51304353263139502</v>
      </c>
      <c r="W568">
        <v>2065</v>
      </c>
      <c r="X568">
        <v>2150</v>
      </c>
      <c r="Y568">
        <v>2055.5500000000002</v>
      </c>
      <c r="Z568">
        <v>2150</v>
      </c>
      <c r="AA568">
        <v>2055.5500000000002</v>
      </c>
      <c r="AB568">
        <v>2199.65</v>
      </c>
      <c r="AC568" s="2">
        <f>(Table2[[#This Row],[Close Price]]/Table2[[#This Row],[Day Low]])-1</f>
        <v>-1.3559322033899202E-3</v>
      </c>
      <c r="AD568" s="2">
        <f>(Table2[[#This Row],[Day High]]/Table2[[#This Row],[Close Price]])-1</f>
        <v>4.2575889826399038E-2</v>
      </c>
      <c r="AE568" s="2">
        <f>(Table2[[#This Row],[Close Price]]/Table2[[#This Row],[Current Week Low]])-1</f>
        <v>3.2351438787669995E-3</v>
      </c>
      <c r="AF568" s="2">
        <f>(Table2[[#This Row],[Current Week High]]/Table2[[#This Row],[Close Price]])-1</f>
        <v>4.2575889826399038E-2</v>
      </c>
      <c r="AG568" s="2">
        <f>(Table2[[#This Row],[Close Price]]/Table2[[#This Row],[Current Month Low]])-1</f>
        <v>3.2351438787669995E-3</v>
      </c>
      <c r="AH568" s="2">
        <f>(Table2[[#This Row],[Current Month High]]/Table2[[#This Row],[Close Price]])-1</f>
        <v>6.6652119096111129E-2</v>
      </c>
      <c r="AI568">
        <v>20.7448356124527</v>
      </c>
      <c r="AJ568">
        <v>22.527554142776399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-0.22</v>
      </c>
      <c r="AM568" t="s">
        <v>10475</v>
      </c>
      <c r="AN568">
        <v>-6.1</v>
      </c>
      <c r="AO568" t="s">
        <v>10475</v>
      </c>
      <c r="AQ568">
        <f>(Table2[[#This Row],[Sharpe Ratio]]-AVERAGE(Table2[Sharpe Ratio]))/_xlfn.STDEV.P(Table2[Sharpe Ratio])</f>
        <v>-0.61420022642052829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546</v>
      </c>
      <c r="AT568">
        <f>_xlfn.RANK.AVG(Table2[[#This Row],[6M Return vs Nifty Z-Score]],Table2[6M Return vs Nifty Z-Score])</f>
        <v>520</v>
      </c>
      <c r="AU568">
        <f>_xlfn.RANK.AVG(Table2[[#This Row],[Sharpe Ratio Z-Score]],Table2[Sharpe Ratio Z-Score])</f>
        <v>519.5</v>
      </c>
      <c r="AV568">
        <f>(Table2[[#This Row],[Rank 1Y]]+Table2[[#This Row],[Rank 6M]]+Table2[[#This Row],[Rank Sharpe]])/3</f>
        <v>528.5</v>
      </c>
    </row>
    <row r="569" spans="1:48" x14ac:dyDescent="0.3">
      <c r="A569" t="s">
        <v>1733</v>
      </c>
      <c r="B569" t="s">
        <v>1734</v>
      </c>
      <c r="C569" t="s">
        <v>10437</v>
      </c>
      <c r="D569" t="s">
        <v>542</v>
      </c>
      <c r="E569">
        <v>4367.8483695000004</v>
      </c>
      <c r="F569">
        <v>390.6</v>
      </c>
      <c r="G569">
        <v>11.655177862427699</v>
      </c>
      <c r="H569">
        <f>(Table2[[#This Row],[1Y Return vs Nifty]]-AVERAGE(Table2[1Y Return vs Nifty]))/_xlfn.STDEV.P(Table2[1Y Return vs Nifty])</f>
        <v>-0.41129732943356068</v>
      </c>
      <c r="I569">
        <v>5.2010583260059997</v>
      </c>
      <c r="J569">
        <f>(Table2[[#This Row],[1M Return vs Nifty]]-AVERAGE(Table2[1M Return vs Nifty]))/_xlfn.STDEV.P(Table2[1M Return vs Nifty])</f>
        <v>6.9164913645252693E-2</v>
      </c>
      <c r="K569">
        <v>-7.3602525270790196</v>
      </c>
      <c r="L569">
        <f>(Table2[[#This Row],[6M Return vs Nifty]]-AVERAGE(Table2[6M Return vs Nifty]))/_xlfn.STDEV.P(Table2[6M Return vs Nifty])</f>
        <v>-0.51769137908458551</v>
      </c>
      <c r="M569">
        <v>5.5915055869569299</v>
      </c>
      <c r="N569">
        <f>(Table2[[#This Row],[1W Return vs Nifty]]-AVERAGE(Table2[1W Return vs Nifty]))/_xlfn.STDEV.P(Table2[1W Return vs Nifty])</f>
        <v>0.63096483169516371</v>
      </c>
      <c r="O569">
        <v>380.62</v>
      </c>
      <c r="P569">
        <v>376.82707331135202</v>
      </c>
      <c r="Q569">
        <v>359.42952425164498</v>
      </c>
      <c r="R569">
        <v>57.423762400892102</v>
      </c>
      <c r="S569" s="2">
        <f>(Table2[[#This Row],[Close Price]]-Table2[[#This Row],[20D EMA]])/Table2[[#This Row],[20D EMA]]</f>
        <v>2.622037727917613E-2</v>
      </c>
      <c r="T569" s="2">
        <f>(Table2[[#This Row],[Close Price]]-Table2[[#This Row],[50D EMA]])/Table2[[#This Row],[50D EMA]]</f>
        <v>3.654972708733209E-2</v>
      </c>
      <c r="U569" s="2">
        <f>(Table2[[#This Row],[Close Price]]-Table2[[#This Row],[200D EMA]])/Table2[[#This Row],[200D EMA]]</f>
        <v>8.6722079420865461E-2</v>
      </c>
      <c r="V569">
        <v>1.2967527512332799</v>
      </c>
      <c r="W569">
        <v>387.05</v>
      </c>
      <c r="X569">
        <v>398.1</v>
      </c>
      <c r="Y569">
        <v>387.4</v>
      </c>
      <c r="Z569">
        <v>404.4</v>
      </c>
      <c r="AA569">
        <v>367.2</v>
      </c>
      <c r="AB569">
        <v>410</v>
      </c>
      <c r="AC569" s="2">
        <f>(Table2[[#This Row],[Close Price]]/Table2[[#This Row],[Day Low]])-1</f>
        <v>9.1719416096112116E-3</v>
      </c>
      <c r="AD569" s="2">
        <f>(Table2[[#This Row],[Day High]]/Table2[[#This Row],[Close Price]])-1</f>
        <v>1.920122887864828E-2</v>
      </c>
      <c r="AE569" s="2">
        <f>(Table2[[#This Row],[Close Price]]/Table2[[#This Row],[Current Week Low]])-1</f>
        <v>8.2601961796593404E-3</v>
      </c>
      <c r="AF569" s="2">
        <f>(Table2[[#This Row],[Current Week High]]/Table2[[#This Row],[Close Price]])-1</f>
        <v>3.533026113671256E-2</v>
      </c>
      <c r="AG569" s="2">
        <f>(Table2[[#This Row],[Close Price]]/Table2[[#This Row],[Current Month Low]])-1</f>
        <v>6.3725490196078427E-2</v>
      </c>
      <c r="AH569" s="2">
        <f>(Table2[[#This Row],[Current Month High]]/Table2[[#This Row],[Close Price]])-1</f>
        <v>4.9667178699436709E-2</v>
      </c>
      <c r="AI569">
        <v>8.8453661034305995</v>
      </c>
      <c r="AJ569">
        <v>39.5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-0.01</v>
      </c>
      <c r="AM569" t="s">
        <v>10475</v>
      </c>
      <c r="AN569">
        <v>-0.13</v>
      </c>
      <c r="AO569" t="s">
        <v>10475</v>
      </c>
      <c r="AP569">
        <v>-5.8418596903405E-2</v>
      </c>
      <c r="AQ569">
        <f>(Table2[[#This Row],[Sharpe Ratio]]-AVERAGE(Table2[Sharpe Ratio]))/_xlfn.STDEV.P(Table2[Sharpe Ratio])</f>
        <v>-1.2728286631142303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-1.5016876262919598</v>
      </c>
      <c r="AS569">
        <f>_xlfn.RANK.AVG(Table2[[#This Row],[1Y Return vs Nifty Z-Score]],Table2[1Y Return vs Nifty Z-Score])</f>
        <v>442</v>
      </c>
      <c r="AT569">
        <f>_xlfn.RANK.AVG(Table2[[#This Row],[6M Return vs Nifty Z-Score]],Table2[6M Return vs Nifty Z-Score])</f>
        <v>495</v>
      </c>
      <c r="AU569">
        <f>_xlfn.RANK.AVG(Table2[[#This Row],[Sharpe Ratio Z-Score]],Table2[Sharpe Ratio Z-Score])</f>
        <v>650</v>
      </c>
      <c r="AV569">
        <f>(Table2[[#This Row],[Rank 1Y]]+Table2[[#This Row],[Rank 6M]]+Table2[[#This Row],[Rank Sharpe]])/3</f>
        <v>529</v>
      </c>
    </row>
    <row r="570" spans="1:48" x14ac:dyDescent="0.3">
      <c r="A570" t="s">
        <v>1050</v>
      </c>
      <c r="B570" t="s">
        <v>1051</v>
      </c>
      <c r="C570" t="s">
        <v>10443</v>
      </c>
      <c r="D570" t="s">
        <v>333</v>
      </c>
      <c r="E570">
        <v>12216.7466527</v>
      </c>
      <c r="F570">
        <v>881.35</v>
      </c>
      <c r="G570">
        <v>-7.6633453233359798</v>
      </c>
      <c r="H570">
        <f>(Table2[[#This Row],[1Y Return vs Nifty]]-AVERAGE(Table2[1Y Return vs Nifty]))/_xlfn.STDEV.P(Table2[1Y Return vs Nifty])</f>
        <v>-0.63235795030500463</v>
      </c>
      <c r="I570">
        <v>16.446914607491699</v>
      </c>
      <c r="J570">
        <f>(Table2[[#This Row],[1M Return vs Nifty]]-AVERAGE(Table2[1M Return vs Nifty]))/_xlfn.STDEV.P(Table2[1M Return vs Nifty])</f>
        <v>1.0194005413708345</v>
      </c>
      <c r="K570">
        <v>4.4140445312136798</v>
      </c>
      <c r="L570">
        <f>(Table2[[#This Row],[6M Return vs Nifty]]-AVERAGE(Table2[6M Return vs Nifty]))/_xlfn.STDEV.P(Table2[6M Return vs Nifty])</f>
        <v>-0.18638344807212942</v>
      </c>
      <c r="M570">
        <v>11.6263343850712</v>
      </c>
      <c r="N570">
        <f>(Table2[[#This Row],[1W Return vs Nifty]]-AVERAGE(Table2[1W Return vs Nifty]))/_xlfn.STDEV.P(Table2[1W Return vs Nifty])</f>
        <v>1.7373666322137631</v>
      </c>
      <c r="O570">
        <v>801.5</v>
      </c>
      <c r="P570">
        <v>757.61257002073796</v>
      </c>
      <c r="Q570">
        <v>748.86522141778403</v>
      </c>
      <c r="R570">
        <v>84.283546645040204</v>
      </c>
      <c r="S570" s="2">
        <f>(Table2[[#This Row],[Close Price]]-Table2[[#This Row],[20D EMA]])/Table2[[#This Row],[20D EMA]]</f>
        <v>9.9625701809107944E-2</v>
      </c>
      <c r="T570" s="2">
        <f>(Table2[[#This Row],[Close Price]]-Table2[[#This Row],[50D EMA]])/Table2[[#This Row],[50D EMA]]</f>
        <v>0.16332547119152871</v>
      </c>
      <c r="U570" s="2">
        <f>(Table2[[#This Row],[Close Price]]-Table2[[#This Row],[200D EMA]])/Table2[[#This Row],[200D EMA]]</f>
        <v>0.17691404914143305</v>
      </c>
      <c r="V570">
        <v>1.45787780471233</v>
      </c>
      <c r="W570">
        <v>862.75</v>
      </c>
      <c r="X570">
        <v>888.4</v>
      </c>
      <c r="Y570">
        <v>872.35</v>
      </c>
      <c r="Z570">
        <v>896.85</v>
      </c>
      <c r="AA570">
        <v>783.3</v>
      </c>
      <c r="AB570">
        <v>900.95</v>
      </c>
      <c r="AC570" s="2">
        <f>(Table2[[#This Row],[Close Price]]/Table2[[#This Row],[Day Low]])-1</f>
        <v>2.1558968414952195E-2</v>
      </c>
      <c r="AD570" s="2">
        <f>(Table2[[#This Row],[Day High]]/Table2[[#This Row],[Close Price]])-1</f>
        <v>7.9990923015826887E-3</v>
      </c>
      <c r="AE570" s="2">
        <f>(Table2[[#This Row],[Close Price]]/Table2[[#This Row],[Current Week Low]])-1</f>
        <v>1.0316959935805503E-2</v>
      </c>
      <c r="AF570" s="2">
        <f>(Table2[[#This Row],[Current Week High]]/Table2[[#This Row],[Close Price]])-1</f>
        <v>1.7586656833267211E-2</v>
      </c>
      <c r="AG570" s="2">
        <f>(Table2[[#This Row],[Close Price]]/Table2[[#This Row],[Current Month Low]])-1</f>
        <v>0.12517553938465475</v>
      </c>
      <c r="AH570" s="2">
        <f>(Table2[[#This Row],[Current Month High]]/Table2[[#This Row],[Close Price]])-1</f>
        <v>2.2238611221421678E-2</v>
      </c>
      <c r="AI570">
        <v>2.2238611221421598</v>
      </c>
      <c r="AJ570">
        <v>36.189446032604501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0.15</v>
      </c>
      <c r="AM570" t="s">
        <v>10474</v>
      </c>
      <c r="AN570">
        <v>14.35</v>
      </c>
      <c r="AO570" t="s">
        <v>10474</v>
      </c>
      <c r="AP570">
        <v>-6.6964316677041003E-2</v>
      </c>
      <c r="AQ570">
        <f>(Table2[[#This Row],[Sharpe Ratio]]-AVERAGE(Table2[Sharpe Ratio]))/_xlfn.STDEV.P(Table2[Sharpe Ratio])</f>
        <v>-1.3691756203038898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0.5688501549035736</v>
      </c>
      <c r="AS570">
        <f>_xlfn.RANK.AVG(Table2[[#This Row],[1Y Return vs Nifty Z-Score]],Table2[1Y Return vs Nifty Z-Score])</f>
        <v>555</v>
      </c>
      <c r="AT570">
        <f>_xlfn.RANK.AVG(Table2[[#This Row],[6M Return vs Nifty Z-Score]],Table2[6M Return vs Nifty Z-Score])</f>
        <v>370</v>
      </c>
      <c r="AU570">
        <f>_xlfn.RANK.AVG(Table2[[#This Row],[Sharpe Ratio Z-Score]],Table2[Sharpe Ratio Z-Score])</f>
        <v>664</v>
      </c>
      <c r="AV570">
        <f>(Table2[[#This Row],[Rank 1Y]]+Table2[[#This Row],[Rank 6M]]+Table2[[#This Row],[Rank Sharpe]])/3</f>
        <v>529.66666666666663</v>
      </c>
    </row>
    <row r="571" spans="1:48" x14ac:dyDescent="0.3">
      <c r="A571" t="s">
        <v>807</v>
      </c>
      <c r="B571" t="s">
        <v>808</v>
      </c>
      <c r="C571" t="s">
        <v>10430</v>
      </c>
      <c r="D571" t="s">
        <v>297</v>
      </c>
      <c r="E571">
        <v>19711.444514309998</v>
      </c>
      <c r="F571">
        <v>1792.95</v>
      </c>
      <c r="G571">
        <v>2.0091383752144099</v>
      </c>
      <c r="H571">
        <f>(Table2[[#This Row],[1Y Return vs Nifty]]-AVERAGE(Table2[1Y Return vs Nifty]))/_xlfn.STDEV.P(Table2[1Y Return vs Nifty])</f>
        <v>-0.5216763401627672</v>
      </c>
      <c r="I571">
        <v>-10.4363279461177</v>
      </c>
      <c r="J571">
        <f>(Table2[[#This Row],[1M Return vs Nifty]]-AVERAGE(Table2[1M Return vs Nifty]))/_xlfn.STDEV.P(Table2[1M Return vs Nifty])</f>
        <v>-1.2521396796512037</v>
      </c>
      <c r="K571">
        <v>-33.071168823544397</v>
      </c>
      <c r="L571">
        <f>(Table2[[#This Row],[6M Return vs Nifty]]-AVERAGE(Table2[6M Return vs Nifty]))/_xlfn.STDEV.P(Table2[6M Return vs Nifty])</f>
        <v>-1.241151169545448</v>
      </c>
      <c r="M571">
        <v>-3.3823563232430001</v>
      </c>
      <c r="N571">
        <f>(Table2[[#This Row],[1W Return vs Nifty]]-AVERAGE(Table2[1W Return vs Nifty]))/_xlfn.STDEV.P(Table2[1W Return vs Nifty])</f>
        <v>-1.0142677518957652</v>
      </c>
      <c r="O571">
        <v>1834.66</v>
      </c>
      <c r="P571">
        <v>1850.52738906891</v>
      </c>
      <c r="Q571">
        <v>1833.2790304815801</v>
      </c>
      <c r="R571">
        <v>28.8906908221118</v>
      </c>
      <c r="S571" s="2">
        <f>(Table2[[#This Row],[Close Price]]-Table2[[#This Row],[20D EMA]])/Table2[[#This Row],[20D EMA]]</f>
        <v>-2.2734457610674476E-2</v>
      </c>
      <c r="T571" s="2">
        <f>(Table2[[#This Row],[Close Price]]-Table2[[#This Row],[50D EMA]])/Table2[[#This Row],[50D EMA]]</f>
        <v>-3.1114043169001637E-2</v>
      </c>
      <c r="U571" s="2">
        <f>(Table2[[#This Row],[Close Price]]-Table2[[#This Row],[200D EMA]])/Table2[[#This Row],[200D EMA]]</f>
        <v>-2.199830457395572E-2</v>
      </c>
      <c r="V571">
        <v>1.1724963919418501</v>
      </c>
      <c r="W571">
        <v>1789</v>
      </c>
      <c r="X571">
        <v>1806.55</v>
      </c>
      <c r="Y571">
        <v>1776.9</v>
      </c>
      <c r="Z571">
        <v>1809.4</v>
      </c>
      <c r="AA571">
        <v>1776.9</v>
      </c>
      <c r="AB571">
        <v>1896</v>
      </c>
      <c r="AC571" s="2">
        <f>(Table2[[#This Row],[Close Price]]/Table2[[#This Row],[Day Low]])-1</f>
        <v>2.2079373951928716E-3</v>
      </c>
      <c r="AD571" s="2">
        <f>(Table2[[#This Row],[Day High]]/Table2[[#This Row],[Close Price]])-1</f>
        <v>7.5852645082126191E-3</v>
      </c>
      <c r="AE571" s="2">
        <f>(Table2[[#This Row],[Close Price]]/Table2[[#This Row],[Current Week Low]])-1</f>
        <v>9.0325848387640129E-3</v>
      </c>
      <c r="AF571" s="2">
        <f>(Table2[[#This Row],[Current Week High]]/Table2[[#This Row],[Close Price]])-1</f>
        <v>9.1748236147131124E-3</v>
      </c>
      <c r="AG571" s="2">
        <f>(Table2[[#This Row],[Close Price]]/Table2[[#This Row],[Current Month Low]])-1</f>
        <v>9.0325848387640129E-3</v>
      </c>
      <c r="AH571" s="2">
        <f>(Table2[[#This Row],[Current Month High]]/Table2[[#This Row],[Close Price]])-1</f>
        <v>5.7475110850832456E-2</v>
      </c>
      <c r="AI571">
        <v>37.145486488747501</v>
      </c>
      <c r="AJ571">
        <v>28.794626822785698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-0.21</v>
      </c>
      <c r="AM571" t="s">
        <v>10475</v>
      </c>
      <c r="AN571">
        <v>-4.1500000000000004</v>
      </c>
      <c r="AO571" t="s">
        <v>10475</v>
      </c>
      <c r="AP571">
        <v>3.6353350815892999E-2</v>
      </c>
      <c r="AQ571">
        <f>(Table2[[#This Row],[Sharpe Ratio]]-AVERAGE(Table2[Sharpe Ratio]))/_xlfn.STDEV.P(Table2[Sharpe Ratio])</f>
        <v>-0.20434186135161719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502</v>
      </c>
      <c r="AT571">
        <f>_xlfn.RANK.AVG(Table2[[#This Row],[6M Return vs Nifty Z-Score]],Table2[6M Return vs Nifty Z-Score])</f>
        <v>692</v>
      </c>
      <c r="AU571">
        <f>_xlfn.RANK.AVG(Table2[[#This Row],[Sharpe Ratio Z-Score]],Table2[Sharpe Ratio Z-Score])</f>
        <v>396</v>
      </c>
      <c r="AV571">
        <f>(Table2[[#This Row],[Rank 1Y]]+Table2[[#This Row],[Rank 6M]]+Table2[[#This Row],[Rank Sharpe]])/3</f>
        <v>530</v>
      </c>
    </row>
    <row r="572" spans="1:48" x14ac:dyDescent="0.3">
      <c r="A572" t="s">
        <v>516</v>
      </c>
      <c r="B572" t="s">
        <v>517</v>
      </c>
      <c r="C572" t="s">
        <v>10430</v>
      </c>
      <c r="D572" t="s">
        <v>21</v>
      </c>
      <c r="E572">
        <v>39052.208239009997</v>
      </c>
      <c r="F572">
        <v>5855.45</v>
      </c>
      <c r="G572">
        <v>1.3923779276572901</v>
      </c>
      <c r="H572">
        <f>(Table2[[#This Row],[1Y Return vs Nifty]]-AVERAGE(Table2[1Y Return vs Nifty]))/_xlfn.STDEV.P(Table2[1Y Return vs Nifty])</f>
        <v>-0.52873389037790997</v>
      </c>
      <c r="I572">
        <v>3.15301524998551</v>
      </c>
      <c r="J572">
        <f>(Table2[[#This Row],[1M Return vs Nifty]]-AVERAGE(Table2[1M Return vs Nifty]))/_xlfn.STDEV.P(Table2[1M Return vs Nifty])</f>
        <v>-0.10388758224652815</v>
      </c>
      <c r="K572">
        <v>-16.482673011343302</v>
      </c>
      <c r="L572">
        <f>(Table2[[#This Row],[6M Return vs Nifty]]-AVERAGE(Table2[6M Return vs Nifty]))/_xlfn.STDEV.P(Table2[6M Return vs Nifty])</f>
        <v>-0.77438018534657838</v>
      </c>
      <c r="M572">
        <v>7.2998394116424601</v>
      </c>
      <c r="N572">
        <f>(Table2[[#This Row],[1W Return vs Nifty]]-AVERAGE(Table2[1W Return vs Nifty]))/_xlfn.STDEV.P(Table2[1W Return vs Nifty])</f>
        <v>0.94416404293202683</v>
      </c>
      <c r="O572">
        <v>5492.27</v>
      </c>
      <c r="P572">
        <v>5350.5745498038104</v>
      </c>
      <c r="Q572">
        <v>5406.1133280738304</v>
      </c>
      <c r="R572">
        <v>80.058095498771905</v>
      </c>
      <c r="S572" s="2">
        <f>(Table2[[#This Row],[Close Price]]-Table2[[#This Row],[20D EMA]])/Table2[[#This Row],[20D EMA]]</f>
        <v>6.6125663887609196E-2</v>
      </c>
      <c r="T572" s="2">
        <f>(Table2[[#This Row],[Close Price]]-Table2[[#This Row],[50D EMA]])/Table2[[#This Row],[50D EMA]]</f>
        <v>9.4359109567906427E-2</v>
      </c>
      <c r="U572" s="2">
        <f>(Table2[[#This Row],[Close Price]]-Table2[[#This Row],[200D EMA]])/Table2[[#This Row],[200D EMA]]</f>
        <v>8.3116398909503744E-2</v>
      </c>
      <c r="V572">
        <v>0.82545117913453803</v>
      </c>
      <c r="W572">
        <v>5725.1</v>
      </c>
      <c r="X572">
        <v>5900.05</v>
      </c>
      <c r="Y572">
        <v>5752.65</v>
      </c>
      <c r="Z572">
        <v>5975.35</v>
      </c>
      <c r="AA572">
        <v>5425.75</v>
      </c>
      <c r="AB572">
        <v>5975.35</v>
      </c>
      <c r="AC572" s="2">
        <f>(Table2[[#This Row],[Close Price]]/Table2[[#This Row],[Day Low]])-1</f>
        <v>2.276816125482517E-2</v>
      </c>
      <c r="AD572" s="2">
        <f>(Table2[[#This Row],[Day High]]/Table2[[#This Row],[Close Price]])-1</f>
        <v>7.6168355976056201E-3</v>
      </c>
      <c r="AE572" s="2">
        <f>(Table2[[#This Row],[Close Price]]/Table2[[#This Row],[Current Week Low]])-1</f>
        <v>1.7870025118858379E-2</v>
      </c>
      <c r="AF572" s="2">
        <f>(Table2[[#This Row],[Current Week High]]/Table2[[#This Row],[Close Price]])-1</f>
        <v>2.047664995858578E-2</v>
      </c>
      <c r="AG572" s="2">
        <f>(Table2[[#This Row],[Close Price]]/Table2[[#This Row],[Current Month Low]])-1</f>
        <v>7.9196424457448344E-2</v>
      </c>
      <c r="AH572" s="2">
        <f>(Table2[[#This Row],[Current Month High]]/Table2[[#This Row],[Close Price]])-1</f>
        <v>2.047664995858578E-2</v>
      </c>
      <c r="AI572">
        <v>16.9414818673201</v>
      </c>
      <c r="AJ572">
        <v>36.578226135634701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</v>
      </c>
      <c r="AM572" t="s">
        <v>10476</v>
      </c>
      <c r="AN572">
        <v>10.15</v>
      </c>
      <c r="AO572" t="s">
        <v>10474</v>
      </c>
      <c r="AP572">
        <v>2.8842700894E-5</v>
      </c>
      <c r="AQ572">
        <f>(Table2[[#This Row],[Sharpe Ratio]]-AVERAGE(Table2[Sharpe Ratio]))/_xlfn.STDEV.P(Table2[Sharpe Ratio])</f>
        <v>-0.61387504533082748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505</v>
      </c>
      <c r="AT572">
        <f>_xlfn.RANK.AVG(Table2[[#This Row],[6M Return vs Nifty Z-Score]],Table2[6M Return vs Nifty Z-Score])</f>
        <v>589</v>
      </c>
      <c r="AU572">
        <f>_xlfn.RANK.AVG(Table2[[#This Row],[Sharpe Ratio Z-Score]],Table2[Sharpe Ratio Z-Score])</f>
        <v>501</v>
      </c>
      <c r="AV572">
        <f>(Table2[[#This Row],[Rank 1Y]]+Table2[[#This Row],[Rank 6M]]+Table2[[#This Row],[Rank Sharpe]])/3</f>
        <v>531.66666666666663</v>
      </c>
    </row>
    <row r="573" spans="1:48" x14ac:dyDescent="0.3">
      <c r="A573" t="s">
        <v>19</v>
      </c>
      <c r="B573" t="s">
        <v>20</v>
      </c>
      <c r="C573" t="s">
        <v>10430</v>
      </c>
      <c r="D573" t="s">
        <v>21</v>
      </c>
      <c r="E573">
        <v>1444774.70768776</v>
      </c>
      <c r="F573">
        <v>3993.2</v>
      </c>
      <c r="G573">
        <v>-3.7006721867117101</v>
      </c>
      <c r="H573">
        <f>(Table2[[#This Row],[1Y Return vs Nifty]]-AVERAGE(Table2[1Y Return vs Nifty]))/_xlfn.STDEV.P(Table2[1Y Return vs Nifty])</f>
        <v>-0.58701333594347338</v>
      </c>
      <c r="I573">
        <v>-1.68298882168111</v>
      </c>
      <c r="J573">
        <f>(Table2[[#This Row],[1M Return vs Nifty]]-AVERAGE(Table2[1M Return vs Nifty]))/_xlfn.STDEV.P(Table2[1M Return vs Nifty])</f>
        <v>-0.51251305723939422</v>
      </c>
      <c r="K573">
        <v>-4.5382687656897804</v>
      </c>
      <c r="L573">
        <f>(Table2[[#This Row],[6M Return vs Nifty]]-AVERAGE(Table2[6M Return vs Nifty]))/_xlfn.STDEV.P(Table2[6M Return vs Nifty])</f>
        <v>-0.43828573841594531</v>
      </c>
      <c r="M573">
        <v>2.0048389202902701</v>
      </c>
      <c r="N573">
        <f>(Table2[[#This Row],[1W Return vs Nifty]]-AVERAGE(Table2[1W Return vs Nifty]))/_xlfn.STDEV.P(Table2[1W Return vs Nifty])</f>
        <v>-2.6600542669727435E-2</v>
      </c>
      <c r="O573">
        <v>3913.14</v>
      </c>
      <c r="P573">
        <v>3887.8808621306898</v>
      </c>
      <c r="Q573">
        <v>3785.2611992059201</v>
      </c>
      <c r="R573">
        <v>62.885588544964897</v>
      </c>
      <c r="S573" s="2">
        <f>(Table2[[#This Row],[Close Price]]-Table2[[#This Row],[20D EMA]])/Table2[[#This Row],[20D EMA]]</f>
        <v>2.0459273115707576E-2</v>
      </c>
      <c r="T573" s="2">
        <f>(Table2[[#This Row],[Close Price]]-Table2[[#This Row],[50D EMA]])/Table2[[#This Row],[50D EMA]]</f>
        <v>2.7089085700941866E-2</v>
      </c>
      <c r="U573" s="2">
        <f>(Table2[[#This Row],[Close Price]]-Table2[[#This Row],[200D EMA]])/Table2[[#This Row],[200D EMA]]</f>
        <v>5.4933805053585617E-2</v>
      </c>
      <c r="V573">
        <v>0.94228251616997705</v>
      </c>
      <c r="W573">
        <v>3980</v>
      </c>
      <c r="X573">
        <v>4006.95</v>
      </c>
      <c r="Y573">
        <v>3978.05</v>
      </c>
      <c r="Z573">
        <v>4031.25</v>
      </c>
      <c r="AA573">
        <v>3884</v>
      </c>
      <c r="AB573">
        <v>4047.35</v>
      </c>
      <c r="AC573" s="2">
        <f>(Table2[[#This Row],[Close Price]]/Table2[[#This Row],[Day Low]])-1</f>
        <v>3.3165829145727077E-3</v>
      </c>
      <c r="AD573" s="2">
        <f>(Table2[[#This Row],[Day High]]/Table2[[#This Row],[Close Price]])-1</f>
        <v>3.4433537012921178E-3</v>
      </c>
      <c r="AE573" s="2">
        <f>(Table2[[#This Row],[Close Price]]/Table2[[#This Row],[Current Week Low]])-1</f>
        <v>3.8083985872474635E-3</v>
      </c>
      <c r="AF573" s="2">
        <f>(Table2[[#This Row],[Current Week High]]/Table2[[#This Row],[Close Price]])-1</f>
        <v>9.5286987879394935E-3</v>
      </c>
      <c r="AG573" s="2">
        <f>(Table2[[#This Row],[Close Price]]/Table2[[#This Row],[Current Month Low]])-1</f>
        <v>2.8115345005149228E-2</v>
      </c>
      <c r="AH573" s="2">
        <f>(Table2[[#This Row],[Current Month High]]/Table2[[#This Row],[Close Price]])-1</f>
        <v>1.3560552939998027E-2</v>
      </c>
      <c r="AI573">
        <v>6.5498848041670898</v>
      </c>
      <c r="AJ573">
        <v>22.863911879634401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-0.08</v>
      </c>
      <c r="AM573" t="s">
        <v>10475</v>
      </c>
      <c r="AN573">
        <v>5.44</v>
      </c>
      <c r="AO573" t="s">
        <v>10474</v>
      </c>
      <c r="AP573">
        <v>-3.0110953849365001E-2</v>
      </c>
      <c r="AQ573">
        <f>(Table2[[#This Row],[Sharpe Ratio]]-AVERAGE(Table2[Sharpe Ratio]))/_xlfn.STDEV.P(Table2[Sharpe Ratio])</f>
        <v>-0.95367997280943129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-2.5180926470779719</v>
      </c>
      <c r="AS573">
        <f>_xlfn.RANK.AVG(Table2[[#This Row],[1Y Return vs Nifty Z-Score]],Table2[1Y Return vs Nifty Z-Score])</f>
        <v>532</v>
      </c>
      <c r="AT573">
        <f>_xlfn.RANK.AVG(Table2[[#This Row],[6M Return vs Nifty Z-Score]],Table2[6M Return vs Nifty Z-Score])</f>
        <v>473</v>
      </c>
      <c r="AU573">
        <f>_xlfn.RANK.AVG(Table2[[#This Row],[Sharpe Ratio Z-Score]],Table2[Sharpe Ratio Z-Score])</f>
        <v>591</v>
      </c>
      <c r="AV573">
        <f>(Table2[[#This Row],[Rank 1Y]]+Table2[[#This Row],[Rank 6M]]+Table2[[#This Row],[Rank Sharpe]])/3</f>
        <v>532</v>
      </c>
    </row>
    <row r="574" spans="1:48" x14ac:dyDescent="0.3">
      <c r="A574" t="s">
        <v>234</v>
      </c>
      <c r="B574" t="s">
        <v>235</v>
      </c>
      <c r="C574" t="s">
        <v>10438</v>
      </c>
      <c r="D574" t="s">
        <v>236</v>
      </c>
      <c r="E574">
        <v>111370.789470719</v>
      </c>
      <c r="F574">
        <v>998.4</v>
      </c>
      <c r="G574">
        <v>7.4397526922248396</v>
      </c>
      <c r="H574">
        <f>(Table2[[#This Row],[1Y Return vs Nifty]]-AVERAGE(Table2[1Y Return vs Nifty]))/_xlfn.STDEV.P(Table2[1Y Return vs Nifty])</f>
        <v>-0.45953416909265388</v>
      </c>
      <c r="I574">
        <v>-8.9362524763991296</v>
      </c>
      <c r="J574">
        <f>(Table2[[#This Row],[1M Return vs Nifty]]-AVERAGE(Table2[1M Return vs Nifty]))/_xlfn.STDEV.P(Table2[1M Return vs Nifty])</f>
        <v>-1.1253885350584631</v>
      </c>
      <c r="K574">
        <v>-25.788401176409099</v>
      </c>
      <c r="L574">
        <f>(Table2[[#This Row],[6M Return vs Nifty]]-AVERAGE(Table2[6M Return vs Nifty]))/_xlfn.STDEV.P(Table2[6M Return vs Nifty])</f>
        <v>-1.0362269461059286</v>
      </c>
      <c r="M574">
        <v>0.100285912646531</v>
      </c>
      <c r="N574">
        <f>(Table2[[#This Row],[1W Return vs Nifty]]-AVERAGE(Table2[1W Return vs Nifty]))/_xlfn.STDEV.P(Table2[1W Return vs Nifty])</f>
        <v>-0.37577380794919868</v>
      </c>
      <c r="O574">
        <v>1019.5</v>
      </c>
      <c r="P574">
        <v>1032.2199986998801</v>
      </c>
      <c r="Q574">
        <v>1053.96215382371</v>
      </c>
      <c r="R574">
        <v>39.602528793857303</v>
      </c>
      <c r="S574" s="2">
        <f>(Table2[[#This Row],[Close Price]]-Table2[[#This Row],[20D EMA]])/Table2[[#This Row],[20D EMA]]</f>
        <v>-2.0696419813634157E-2</v>
      </c>
      <c r="T574" s="2">
        <f>(Table2[[#This Row],[Close Price]]-Table2[[#This Row],[50D EMA]])/Table2[[#This Row],[50D EMA]]</f>
        <v>-3.2764331966516499E-2</v>
      </c>
      <c r="U574" s="2">
        <f>(Table2[[#This Row],[Close Price]]-Table2[[#This Row],[200D EMA]])/Table2[[#This Row],[200D EMA]]</f>
        <v>-5.271740889569318E-2</v>
      </c>
      <c r="V574">
        <v>0.75760894751478802</v>
      </c>
      <c r="W574">
        <v>1001.05</v>
      </c>
      <c r="X574">
        <v>1033.2</v>
      </c>
      <c r="Y574">
        <v>994.7</v>
      </c>
      <c r="Z574">
        <v>1019.95</v>
      </c>
      <c r="AA574">
        <v>994.7</v>
      </c>
      <c r="AB574">
        <v>1063.3499999999999</v>
      </c>
      <c r="AC574" s="2">
        <f>(Table2[[#This Row],[Close Price]]/Table2[[#This Row],[Day Low]])-1</f>
        <v>-2.6472204185604697E-3</v>
      </c>
      <c r="AD574" s="2">
        <f>(Table2[[#This Row],[Day High]]/Table2[[#This Row],[Close Price]])-1</f>
        <v>3.4855769230769384E-2</v>
      </c>
      <c r="AE574" s="2">
        <f>(Table2[[#This Row],[Close Price]]/Table2[[#This Row],[Current Week Low]])-1</f>
        <v>3.7197144867797682E-3</v>
      </c>
      <c r="AF574" s="2">
        <f>(Table2[[#This Row],[Current Week High]]/Table2[[#This Row],[Close Price]])-1</f>
        <v>2.1584535256410353E-2</v>
      </c>
      <c r="AG574" s="2">
        <f>(Table2[[#This Row],[Close Price]]/Table2[[#This Row],[Current Month Low]])-1</f>
        <v>3.7197144867797682E-3</v>
      </c>
      <c r="AH574" s="2">
        <f>(Table2[[#This Row],[Current Month High]]/Table2[[#This Row],[Close Price]])-1</f>
        <v>6.5054086538461453E-2</v>
      </c>
      <c r="AI574">
        <v>25.2003205128205</v>
      </c>
      <c r="AJ574">
        <v>45.539358600583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-0.11</v>
      </c>
      <c r="AM574" t="s">
        <v>10475</v>
      </c>
      <c r="AN574">
        <v>-1.78</v>
      </c>
      <c r="AO574" t="s">
        <v>10475</v>
      </c>
      <c r="AP574">
        <v>1.0727458948725999E-2</v>
      </c>
      <c r="AQ574">
        <f>(Table2[[#This Row],[Sharpe Ratio]]-AVERAGE(Table2[Sharpe Ratio]))/_xlfn.STDEV.P(Table2[Sharpe Ratio])</f>
        <v>-0.49325570033446181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464</v>
      </c>
      <c r="AT574">
        <f>_xlfn.RANK.AVG(Table2[[#This Row],[6M Return vs Nifty Z-Score]],Table2[6M Return vs Nifty Z-Score])</f>
        <v>664</v>
      </c>
      <c r="AU574">
        <f>_xlfn.RANK.AVG(Table2[[#This Row],[Sharpe Ratio Z-Score]],Table2[Sharpe Ratio Z-Score])</f>
        <v>469</v>
      </c>
      <c r="AV574">
        <f>(Table2[[#This Row],[Rank 1Y]]+Table2[[#This Row],[Rank 6M]]+Table2[[#This Row],[Rank Sharpe]])/3</f>
        <v>532.33333333333337</v>
      </c>
    </row>
    <row r="575" spans="1:48" x14ac:dyDescent="0.3">
      <c r="A575" t="s">
        <v>1830</v>
      </c>
      <c r="B575" t="s">
        <v>1831</v>
      </c>
      <c r="C575" t="s">
        <v>10436</v>
      </c>
      <c r="D575" t="s">
        <v>239</v>
      </c>
      <c r="E575">
        <v>3848.2676930580001</v>
      </c>
      <c r="F575">
        <v>165.53</v>
      </c>
      <c r="G575">
        <v>-2.7661536185773898</v>
      </c>
      <c r="H575">
        <f>(Table2[[#This Row],[1Y Return vs Nifty]]-AVERAGE(Table2[1Y Return vs Nifty]))/_xlfn.STDEV.P(Table2[1Y Return vs Nifty])</f>
        <v>-0.57631969994960486</v>
      </c>
      <c r="I575">
        <v>16.646050799693601</v>
      </c>
      <c r="J575">
        <f>(Table2[[#This Row],[1M Return vs Nifty]]-AVERAGE(Table2[1M Return vs Nifty]))/_xlfn.STDEV.P(Table2[1M Return vs Nifty])</f>
        <v>1.0362268549803535</v>
      </c>
      <c r="K575">
        <v>-5.8212589900652096</v>
      </c>
      <c r="L575">
        <f>(Table2[[#This Row],[6M Return vs Nifty]]-AVERAGE(Table2[6M Return vs Nifty]))/_xlfn.STDEV.P(Table2[6M Return vs Nifty])</f>
        <v>-0.47438681813583017</v>
      </c>
      <c r="M575">
        <v>18.127533955751201</v>
      </c>
      <c r="N575">
        <f>(Table2[[#This Row],[1W Return vs Nifty]]-AVERAGE(Table2[1W Return vs Nifty]))/_xlfn.STDEV.P(Table2[1W Return vs Nifty])</f>
        <v>2.9292710177662924</v>
      </c>
      <c r="O575">
        <v>141.26</v>
      </c>
      <c r="P575">
        <v>136.70452839960899</v>
      </c>
      <c r="Q575">
        <v>139.19673253097201</v>
      </c>
      <c r="R575">
        <v>83.618297751327503</v>
      </c>
      <c r="S575" s="2">
        <f>(Table2[[#This Row],[Close Price]]-Table2[[#This Row],[20D EMA]])/Table2[[#This Row],[20D EMA]]</f>
        <v>0.1718108452498939</v>
      </c>
      <c r="T575" s="2">
        <f>(Table2[[#This Row],[Close Price]]-Table2[[#This Row],[50D EMA]])/Table2[[#This Row],[50D EMA]]</f>
        <v>0.21085966893598135</v>
      </c>
      <c r="U575" s="2">
        <f>(Table2[[#This Row],[Close Price]]-Table2[[#This Row],[200D EMA]])/Table2[[#This Row],[200D EMA]]</f>
        <v>0.18918021271202393</v>
      </c>
      <c r="V575">
        <v>2.3221360129223001</v>
      </c>
      <c r="W575">
        <v>160.80000000000001</v>
      </c>
      <c r="X575">
        <v>167.45</v>
      </c>
      <c r="Y575">
        <v>156</v>
      </c>
      <c r="Z575">
        <v>167.25</v>
      </c>
      <c r="AA575">
        <v>131.41</v>
      </c>
      <c r="AB575">
        <v>167.25</v>
      </c>
      <c r="AC575" s="2">
        <f>(Table2[[#This Row],[Close Price]]/Table2[[#This Row],[Day Low]])-1</f>
        <v>2.9415422885572085E-2</v>
      </c>
      <c r="AD575" s="2">
        <f>(Table2[[#This Row],[Day High]]/Table2[[#This Row],[Close Price]])-1</f>
        <v>1.1599105902253326E-2</v>
      </c>
      <c r="AE575" s="2">
        <f>(Table2[[#This Row],[Close Price]]/Table2[[#This Row],[Current Week Low]])-1</f>
        <v>6.1089743589743506E-2</v>
      </c>
      <c r="AF575" s="2">
        <f>(Table2[[#This Row],[Current Week High]]/Table2[[#This Row],[Close Price]])-1</f>
        <v>1.0390865704101859E-2</v>
      </c>
      <c r="AG575" s="2">
        <f>(Table2[[#This Row],[Close Price]]/Table2[[#This Row],[Current Month Low]])-1</f>
        <v>0.25964538467392129</v>
      </c>
      <c r="AH575" s="2">
        <f>(Table2[[#This Row],[Current Month High]]/Table2[[#This Row],[Close Price]])-1</f>
        <v>1.0390865704101859E-2</v>
      </c>
      <c r="AI575">
        <v>6.1439014075998104</v>
      </c>
      <c r="AJ575">
        <v>47.728692547969601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0.08</v>
      </c>
      <c r="AM575" t="s">
        <v>10474</v>
      </c>
      <c r="AN575">
        <v>23.58</v>
      </c>
      <c r="AO575" t="s">
        <v>10474</v>
      </c>
      <c r="AP575">
        <v>-2.7610307743641E-2</v>
      </c>
      <c r="AQ575">
        <f>(Table2[[#This Row],[Sharpe Ratio]]-AVERAGE(Table2[Sharpe Ratio]))/_xlfn.STDEV.P(Table2[Sharpe Ratio])</f>
        <v>-0.92548695341766973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526</v>
      </c>
      <c r="AT575">
        <f>_xlfn.RANK.AVG(Table2[[#This Row],[6M Return vs Nifty Z-Score]],Table2[6M Return vs Nifty Z-Score])</f>
        <v>484</v>
      </c>
      <c r="AU575">
        <f>_xlfn.RANK.AVG(Table2[[#This Row],[Sharpe Ratio Z-Score]],Table2[Sharpe Ratio Z-Score])</f>
        <v>589</v>
      </c>
      <c r="AV575">
        <f>(Table2[[#This Row],[Rank 1Y]]+Table2[[#This Row],[Rank 6M]]+Table2[[#This Row],[Rank Sharpe]])/3</f>
        <v>533</v>
      </c>
    </row>
    <row r="576" spans="1:48" x14ac:dyDescent="0.3">
      <c r="A576" t="s">
        <v>2125</v>
      </c>
      <c r="B576" t="s">
        <v>2126</v>
      </c>
      <c r="C576" t="s">
        <v>10447</v>
      </c>
      <c r="D576" t="s">
        <v>1788</v>
      </c>
      <c r="E576">
        <v>2630.3175475379999</v>
      </c>
      <c r="F576">
        <v>55.17</v>
      </c>
      <c r="G576">
        <v>30.332941178406902</v>
      </c>
      <c r="H576">
        <f>(Table2[[#This Row],[1Y Return vs Nifty]]-AVERAGE(Table2[1Y Return vs Nifty]))/_xlfn.STDEV.P(Table2[1Y Return vs Nifty])</f>
        <v>-0.19756888262542427</v>
      </c>
      <c r="I576">
        <v>5.1323222811743401</v>
      </c>
      <c r="J576">
        <f>(Table2[[#This Row],[1M Return vs Nifty]]-AVERAGE(Table2[1M Return vs Nifty]))/_xlfn.STDEV.P(Table2[1M Return vs Nifty])</f>
        <v>6.3356957623663113E-2</v>
      </c>
      <c r="K576">
        <v>-26.354005783251701</v>
      </c>
      <c r="L576">
        <f>(Table2[[#This Row],[6M Return vs Nifty]]-AVERAGE(Table2[6M Return vs Nifty]))/_xlfn.STDEV.P(Table2[6M Return vs Nifty])</f>
        <v>-1.0521420611345711</v>
      </c>
      <c r="M576">
        <v>1.5581275775253201</v>
      </c>
      <c r="N576">
        <f>(Table2[[#This Row],[1W Return vs Nifty]]-AVERAGE(Table2[1W Return vs Nifty]))/_xlfn.STDEV.P(Table2[1W Return vs Nifty])</f>
        <v>-0.10849884508746298</v>
      </c>
      <c r="O576">
        <v>54.09</v>
      </c>
      <c r="P576">
        <v>52.979751347382603</v>
      </c>
      <c r="Q576">
        <v>51.264272593385897</v>
      </c>
      <c r="R576">
        <v>56.214928960989504</v>
      </c>
      <c r="S576" s="2">
        <f>(Table2[[#This Row],[Close Price]]-Table2[[#This Row],[20D EMA]])/Table2[[#This Row],[20D EMA]]</f>
        <v>1.9966722129783662E-2</v>
      </c>
      <c r="T576" s="2">
        <f>(Table2[[#This Row],[Close Price]]-Table2[[#This Row],[50D EMA]])/Table2[[#This Row],[50D EMA]]</f>
        <v>4.1341240698850604E-2</v>
      </c>
      <c r="U576" s="2">
        <f>(Table2[[#This Row],[Close Price]]-Table2[[#This Row],[200D EMA]])/Table2[[#This Row],[200D EMA]]</f>
        <v>7.6188097656105638E-2</v>
      </c>
      <c r="V576">
        <v>1.0760748442480701</v>
      </c>
      <c r="W576">
        <v>55.31</v>
      </c>
      <c r="X576">
        <v>56.75</v>
      </c>
      <c r="Y576">
        <v>54.85</v>
      </c>
      <c r="Z576">
        <v>56.2</v>
      </c>
      <c r="AA576">
        <v>53.14</v>
      </c>
      <c r="AB576">
        <v>57.45</v>
      </c>
      <c r="AC576" s="2">
        <f>(Table2[[#This Row],[Close Price]]/Table2[[#This Row],[Day Low]])-1</f>
        <v>-2.5311878502983776E-3</v>
      </c>
      <c r="AD576" s="2">
        <f>(Table2[[#This Row],[Day High]]/Table2[[#This Row],[Close Price]])-1</f>
        <v>2.863875294544127E-2</v>
      </c>
      <c r="AE576" s="2">
        <f>(Table2[[#This Row],[Close Price]]/Table2[[#This Row],[Current Week Low]])-1</f>
        <v>5.8340929808569086E-3</v>
      </c>
      <c r="AF576" s="2">
        <f>(Table2[[#This Row],[Current Week High]]/Table2[[#This Row],[Close Price]])-1</f>
        <v>1.8669566793547254E-2</v>
      </c>
      <c r="AG576" s="2">
        <f>(Table2[[#This Row],[Close Price]]/Table2[[#This Row],[Current Month Low]])-1</f>
        <v>3.8200978547233699E-2</v>
      </c>
      <c r="AH576" s="2">
        <f>(Table2[[#This Row],[Current Month High]]/Table2[[#This Row],[Close Price]])-1</f>
        <v>4.1326808047852159E-2</v>
      </c>
      <c r="AI576">
        <v>25.793003443900599</v>
      </c>
      <c r="AJ576">
        <v>67.435508345978704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</v>
      </c>
      <c r="AM576" t="s">
        <v>10476</v>
      </c>
      <c r="AN576">
        <v>-4.1900000000000004</v>
      </c>
      <c r="AO576" t="s">
        <v>10475</v>
      </c>
      <c r="AP576">
        <v>-3.2215835761848999E-2</v>
      </c>
      <c r="AQ576">
        <f>(Table2[[#This Row],[Sharpe Ratio]]-AVERAGE(Table2[Sharpe Ratio]))/_xlfn.STDEV.P(Table2[Sharpe Ratio])</f>
        <v>-0.97741103033100241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-2.2722638615547979</v>
      </c>
      <c r="AS576">
        <f>_xlfn.RANK.AVG(Table2[[#This Row],[1Y Return vs Nifty Z-Score]],Table2[1Y Return vs Nifty Z-Score])</f>
        <v>341</v>
      </c>
      <c r="AT576">
        <f>_xlfn.RANK.AVG(Table2[[#This Row],[6M Return vs Nifty Z-Score]],Table2[6M Return vs Nifty Z-Score])</f>
        <v>666</v>
      </c>
      <c r="AU576">
        <f>_xlfn.RANK.AVG(Table2[[#This Row],[Sharpe Ratio Z-Score]],Table2[Sharpe Ratio Z-Score])</f>
        <v>596</v>
      </c>
      <c r="AV576">
        <f>(Table2[[#This Row],[Rank 1Y]]+Table2[[#This Row],[Rank 6M]]+Table2[[#This Row],[Rank Sharpe]])/3</f>
        <v>534.33333333333337</v>
      </c>
    </row>
    <row r="577" spans="1:48" x14ac:dyDescent="0.3">
      <c r="A577" t="s">
        <v>1011</v>
      </c>
      <c r="B577" t="s">
        <v>1012</v>
      </c>
      <c r="C577" t="s">
        <v>10442</v>
      </c>
      <c r="D577" t="s">
        <v>526</v>
      </c>
      <c r="E577">
        <v>13078.536544725001</v>
      </c>
      <c r="F577">
        <v>841.55</v>
      </c>
      <c r="G577">
        <v>-26.759991031601601</v>
      </c>
      <c r="H577">
        <f>(Table2[[#This Row],[1Y Return vs Nifty]]-AVERAGE(Table2[1Y Return vs Nifty]))/_xlfn.STDEV.P(Table2[1Y Return vs Nifty])</f>
        <v>-0.85087964144245842</v>
      </c>
      <c r="I577">
        <v>-1.30272553818394</v>
      </c>
      <c r="J577">
        <f>(Table2[[#This Row],[1M Return vs Nifty]]-AVERAGE(Table2[1M Return vs Nifty]))/_xlfn.STDEV.P(Table2[1M Return vs Nifty])</f>
        <v>-0.48038213622719828</v>
      </c>
      <c r="K577">
        <v>-10.9384390297372</v>
      </c>
      <c r="L577">
        <f>(Table2[[#This Row],[6M Return vs Nifty]]-AVERAGE(Table2[6M Return vs Nifty]))/_xlfn.STDEV.P(Table2[6M Return vs Nifty])</f>
        <v>-0.61837522977250725</v>
      </c>
      <c r="M577">
        <v>0.34756281563451602</v>
      </c>
      <c r="N577">
        <f>(Table2[[#This Row],[1W Return vs Nifty]]-AVERAGE(Table2[1W Return vs Nifty]))/_xlfn.STDEV.P(Table2[1W Return vs Nifty])</f>
        <v>-0.33043903212621945</v>
      </c>
      <c r="O577">
        <v>834.04</v>
      </c>
      <c r="P577">
        <v>830.27661770128395</v>
      </c>
      <c r="Q577">
        <v>824.84479634192701</v>
      </c>
      <c r="R577">
        <v>53.546479299726499</v>
      </c>
      <c r="S577" s="2">
        <f>(Table2[[#This Row],[Close Price]]-Table2[[#This Row],[20D EMA]])/Table2[[#This Row],[20D EMA]]</f>
        <v>9.0043642990743737E-3</v>
      </c>
      <c r="T577" s="2">
        <f>(Table2[[#This Row],[Close Price]]-Table2[[#This Row],[50D EMA]])/Table2[[#This Row],[50D EMA]]</f>
        <v>1.3577863158338305E-2</v>
      </c>
      <c r="U577" s="2">
        <f>(Table2[[#This Row],[Close Price]]-Table2[[#This Row],[200D EMA]])/Table2[[#This Row],[200D EMA]]</f>
        <v>2.0252541729254062E-2</v>
      </c>
      <c r="V577">
        <v>1.4006444747810201</v>
      </c>
      <c r="W577">
        <v>839.55</v>
      </c>
      <c r="X577">
        <v>857.85</v>
      </c>
      <c r="Y577">
        <v>833</v>
      </c>
      <c r="Z577">
        <v>878.4</v>
      </c>
      <c r="AA577">
        <v>816</v>
      </c>
      <c r="AB577">
        <v>878.4</v>
      </c>
      <c r="AC577" s="2">
        <f>(Table2[[#This Row],[Close Price]]/Table2[[#This Row],[Day Low]])-1</f>
        <v>2.382228574831835E-3</v>
      </c>
      <c r="AD577" s="2">
        <f>(Table2[[#This Row],[Day High]]/Table2[[#This Row],[Close Price]])-1</f>
        <v>1.9369021448517598E-2</v>
      </c>
      <c r="AE577" s="2">
        <f>(Table2[[#This Row],[Close Price]]/Table2[[#This Row],[Current Week Low]])-1</f>
        <v>1.0264105642256771E-2</v>
      </c>
      <c r="AF577" s="2">
        <f>(Table2[[#This Row],[Current Week High]]/Table2[[#This Row],[Close Price]])-1</f>
        <v>4.3788247875943265E-2</v>
      </c>
      <c r="AG577" s="2">
        <f>(Table2[[#This Row],[Close Price]]/Table2[[#This Row],[Current Month Low]])-1</f>
        <v>3.1311274509803866E-2</v>
      </c>
      <c r="AH577" s="2">
        <f>(Table2[[#This Row],[Current Month High]]/Table2[[#This Row],[Close Price]])-1</f>
        <v>4.3788247875943265E-2</v>
      </c>
      <c r="AI577">
        <v>21.793119838393402</v>
      </c>
      <c r="AJ577">
        <v>18.703716764228702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-0.09</v>
      </c>
      <c r="AM577" t="s">
        <v>10475</v>
      </c>
      <c r="AN577">
        <v>2.63</v>
      </c>
      <c r="AO577" t="s">
        <v>10474</v>
      </c>
      <c r="AP577">
        <v>2.5333109012735E-2</v>
      </c>
      <c r="AQ577">
        <f>(Table2[[#This Row],[Sharpe Ratio]]-AVERAGE(Table2[Sharpe Ratio]))/_xlfn.STDEV.P(Table2[Sharpe Ratio])</f>
        <v>-0.328587307417397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-2.6086633469857805</v>
      </c>
      <c r="AS577">
        <f>_xlfn.RANK.AVG(Table2[[#This Row],[1Y Return vs Nifty Z-Score]],Table2[1Y Return vs Nifty Z-Score])</f>
        <v>648</v>
      </c>
      <c r="AT577">
        <f>_xlfn.RANK.AVG(Table2[[#This Row],[6M Return vs Nifty Z-Score]],Table2[6M Return vs Nifty Z-Score])</f>
        <v>529</v>
      </c>
      <c r="AU577">
        <f>_xlfn.RANK.AVG(Table2[[#This Row],[Sharpe Ratio Z-Score]],Table2[Sharpe Ratio Z-Score])</f>
        <v>426</v>
      </c>
      <c r="AV577">
        <f>(Table2[[#This Row],[Rank 1Y]]+Table2[[#This Row],[Rank 6M]]+Table2[[#This Row],[Rank Sharpe]])/3</f>
        <v>534.33333333333337</v>
      </c>
    </row>
    <row r="578" spans="1:48" x14ac:dyDescent="0.3">
      <c r="A578" t="s">
        <v>893</v>
      </c>
      <c r="B578" t="s">
        <v>894</v>
      </c>
      <c r="C578" t="s">
        <v>10431</v>
      </c>
      <c r="D578" t="s">
        <v>494</v>
      </c>
      <c r="E578">
        <v>16695.670073460002</v>
      </c>
      <c r="F578">
        <v>334.6</v>
      </c>
      <c r="G578">
        <v>8.2493759030879801</v>
      </c>
      <c r="H578">
        <f>(Table2[[#This Row],[1Y Return vs Nifty]]-AVERAGE(Table2[1Y Return vs Nifty]))/_xlfn.STDEV.P(Table2[1Y Return vs Nifty])</f>
        <v>-0.4502697026557354</v>
      </c>
      <c r="I578">
        <v>1.03801999914515</v>
      </c>
      <c r="J578">
        <f>(Table2[[#This Row],[1M Return vs Nifty]]-AVERAGE(Table2[1M Return vs Nifty]))/_xlfn.STDEV.P(Table2[1M Return vs Nifty])</f>
        <v>-0.28259730336643962</v>
      </c>
      <c r="K578">
        <v>-10.9625366653675</v>
      </c>
      <c r="L578">
        <f>(Table2[[#This Row],[6M Return vs Nifty]]-AVERAGE(Table2[6M Return vs Nifty]))/_xlfn.STDEV.P(Table2[6M Return vs Nifty])</f>
        <v>-0.61905329469336334</v>
      </c>
      <c r="M578">
        <v>-1.25725832634123</v>
      </c>
      <c r="N578">
        <f>(Table2[[#This Row],[1W Return vs Nifty]]-AVERAGE(Table2[1W Return vs Nifty]))/_xlfn.STDEV.P(Table2[1W Return vs Nifty])</f>
        <v>-0.62466063482472567</v>
      </c>
      <c r="O578">
        <v>334.28</v>
      </c>
      <c r="P578">
        <v>328.63019369020299</v>
      </c>
      <c r="Q578">
        <v>318.561536096937</v>
      </c>
      <c r="R578">
        <v>47.508215175911197</v>
      </c>
      <c r="S578" s="2">
        <f>(Table2[[#This Row],[Close Price]]-Table2[[#This Row],[20D EMA]])/Table2[[#This Row],[20D EMA]]</f>
        <v>9.5728132104837271E-4</v>
      </c>
      <c r="T578" s="2">
        <f>(Table2[[#This Row],[Close Price]]-Table2[[#This Row],[50D EMA]])/Table2[[#This Row],[50D EMA]]</f>
        <v>1.8165726778668196E-2</v>
      </c>
      <c r="U578" s="2">
        <f>(Table2[[#This Row],[Close Price]]-Table2[[#This Row],[200D EMA]])/Table2[[#This Row],[200D EMA]]</f>
        <v>5.0346517346596981E-2</v>
      </c>
      <c r="V578">
        <v>0.30837217893162799</v>
      </c>
      <c r="W578">
        <v>328.1</v>
      </c>
      <c r="X578">
        <v>338.7</v>
      </c>
      <c r="Y578">
        <v>333.05</v>
      </c>
      <c r="Z578">
        <v>342.2</v>
      </c>
      <c r="AA578">
        <v>333.05</v>
      </c>
      <c r="AB578">
        <v>350</v>
      </c>
      <c r="AC578" s="2">
        <f>(Table2[[#This Row],[Close Price]]/Table2[[#This Row],[Day Low]])-1</f>
        <v>1.9811033221578844E-2</v>
      </c>
      <c r="AD578" s="2">
        <f>(Table2[[#This Row],[Day High]]/Table2[[#This Row],[Close Price]])-1</f>
        <v>1.2253436939629214E-2</v>
      </c>
      <c r="AE578" s="2">
        <f>(Table2[[#This Row],[Close Price]]/Table2[[#This Row],[Current Week Low]])-1</f>
        <v>4.6539558624831834E-3</v>
      </c>
      <c r="AF578" s="2">
        <f>(Table2[[#This Row],[Current Week High]]/Table2[[#This Row],[Close Price]])-1</f>
        <v>2.2713687985654429E-2</v>
      </c>
      <c r="AG578" s="2">
        <f>(Table2[[#This Row],[Close Price]]/Table2[[#This Row],[Current Month Low]])-1</f>
        <v>4.6539558624831834E-3</v>
      </c>
      <c r="AH578" s="2">
        <f>(Table2[[#This Row],[Current Month High]]/Table2[[#This Row],[Close Price]])-1</f>
        <v>4.6025104602510414E-2</v>
      </c>
      <c r="AI578">
        <v>17.154811715481099</v>
      </c>
      <c r="AJ578">
        <v>34.6478873239436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-0.06</v>
      </c>
      <c r="AM578" t="s">
        <v>10475</v>
      </c>
      <c r="AN578">
        <v>-3.39</v>
      </c>
      <c r="AO578" t="s">
        <v>10475</v>
      </c>
      <c r="AP578">
        <v>-3.8700144010364E-2</v>
      </c>
      <c r="AQ578">
        <f>(Table2[[#This Row],[Sharpe Ratio]]-AVERAGE(Table2[Sharpe Ratio]))/_xlfn.STDEV.P(Table2[Sharpe Ratio])</f>
        <v>-1.0505170279266172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-3.0270979634668809</v>
      </c>
      <c r="AS578">
        <f>_xlfn.RANK.AVG(Table2[[#This Row],[1Y Return vs Nifty Z-Score]],Table2[1Y Return vs Nifty Z-Score])</f>
        <v>461</v>
      </c>
      <c r="AT578">
        <f>_xlfn.RANK.AVG(Table2[[#This Row],[6M Return vs Nifty Z-Score]],Table2[6M Return vs Nifty Z-Score])</f>
        <v>530</v>
      </c>
      <c r="AU578">
        <f>_xlfn.RANK.AVG(Table2[[#This Row],[Sharpe Ratio Z-Score]],Table2[Sharpe Ratio Z-Score])</f>
        <v>615</v>
      </c>
      <c r="AV578">
        <f>(Table2[[#This Row],[Rank 1Y]]+Table2[[#This Row],[Rank 6M]]+Table2[[#This Row],[Rank Sharpe]])/3</f>
        <v>535.33333333333337</v>
      </c>
    </row>
    <row r="579" spans="1:48" x14ac:dyDescent="0.3">
      <c r="A579" t="s">
        <v>862</v>
      </c>
      <c r="B579" t="s">
        <v>863</v>
      </c>
      <c r="C579" t="s">
        <v>10431</v>
      </c>
      <c r="D579" t="s">
        <v>49</v>
      </c>
      <c r="E579">
        <v>17400.458829396001</v>
      </c>
      <c r="F579">
        <v>210.93</v>
      </c>
      <c r="G579">
        <v>-16.393115307133801</v>
      </c>
      <c r="H579">
        <f>(Table2[[#This Row],[1Y Return vs Nifty]]-AVERAGE(Table2[1Y Return vs Nifty]))/_xlfn.STDEV.P(Table2[1Y Return vs Nifty])</f>
        <v>-0.73225214791661952</v>
      </c>
      <c r="I579">
        <v>-6.8821276320245302</v>
      </c>
      <c r="J579">
        <f>(Table2[[#This Row],[1M Return vs Nifty]]-AVERAGE(Table2[1M Return vs Nifty]))/_xlfn.STDEV.P(Table2[1M Return vs Nifty])</f>
        <v>-0.95182215095532718</v>
      </c>
      <c r="K579">
        <v>-18.272652106418601</v>
      </c>
      <c r="L579">
        <f>(Table2[[#This Row],[6M Return vs Nifty]]-AVERAGE(Table2[6M Return vs Nifty]))/_xlfn.STDEV.P(Table2[6M Return vs Nifty])</f>
        <v>-0.82474703676954875</v>
      </c>
      <c r="M579">
        <v>-3.64623141610116</v>
      </c>
      <c r="N579">
        <f>(Table2[[#This Row],[1W Return vs Nifty]]-AVERAGE(Table2[1W Return vs Nifty]))/_xlfn.STDEV.P(Table2[1W Return vs Nifty])</f>
        <v>-1.0626455746339194</v>
      </c>
      <c r="O579">
        <v>215.07</v>
      </c>
      <c r="P579">
        <v>217.834070358151</v>
      </c>
      <c r="Q579">
        <v>212.27172353406201</v>
      </c>
      <c r="R579">
        <v>35.2992442038679</v>
      </c>
      <c r="S579" s="2">
        <f>(Table2[[#This Row],[Close Price]]-Table2[[#This Row],[20D EMA]])/Table2[[#This Row],[20D EMA]]</f>
        <v>-1.9249546659227165E-2</v>
      </c>
      <c r="T579" s="2">
        <f>(Table2[[#This Row],[Close Price]]-Table2[[#This Row],[50D EMA]])/Table2[[#This Row],[50D EMA]]</f>
        <v>-3.1694171379158871E-2</v>
      </c>
      <c r="U579" s="2">
        <f>(Table2[[#This Row],[Close Price]]-Table2[[#This Row],[200D EMA]])/Table2[[#This Row],[200D EMA]]</f>
        <v>-6.3207831534222202E-3</v>
      </c>
      <c r="V579">
        <v>0.89346482108093594</v>
      </c>
      <c r="W579">
        <v>210.01</v>
      </c>
      <c r="X579">
        <v>213.8</v>
      </c>
      <c r="Y579">
        <v>207.8</v>
      </c>
      <c r="Z579">
        <v>213.4</v>
      </c>
      <c r="AA579">
        <v>207.8</v>
      </c>
      <c r="AB579">
        <v>218.5</v>
      </c>
      <c r="AC579" s="2">
        <f>(Table2[[#This Row],[Close Price]]/Table2[[#This Row],[Day Low]])-1</f>
        <v>4.3807437741061328E-3</v>
      </c>
      <c r="AD579" s="2">
        <f>(Table2[[#This Row],[Day High]]/Table2[[#This Row],[Close Price]])-1</f>
        <v>1.3606409709382206E-2</v>
      </c>
      <c r="AE579" s="2">
        <f>(Table2[[#This Row],[Close Price]]/Table2[[#This Row],[Current Week Low]])-1</f>
        <v>1.5062560153994209E-2</v>
      </c>
      <c r="AF579" s="2">
        <f>(Table2[[#This Row],[Current Week High]]/Table2[[#This Row],[Close Price]])-1</f>
        <v>1.1710045986820239E-2</v>
      </c>
      <c r="AG579" s="2">
        <f>(Table2[[#This Row],[Close Price]]/Table2[[#This Row],[Current Month Low]])-1</f>
        <v>1.5062560153994209E-2</v>
      </c>
      <c r="AH579" s="2">
        <f>(Table2[[#This Row],[Current Month High]]/Table2[[#This Row],[Close Price]])-1</f>
        <v>3.5888683449485592E-2</v>
      </c>
      <c r="AI579">
        <v>37.1308016877637</v>
      </c>
      <c r="AJ579">
        <v>15.246551017620501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-0.19</v>
      </c>
      <c r="AM579" t="s">
        <v>10475</v>
      </c>
      <c r="AN579">
        <v>-5.31</v>
      </c>
      <c r="AO579" t="s">
        <v>10475</v>
      </c>
      <c r="AP579">
        <v>3.2054880759681E-2</v>
      </c>
      <c r="AQ579">
        <f>(Table2[[#This Row],[Sharpe Ratio]]-AVERAGE(Table2[Sharpe Ratio]))/_xlfn.STDEV.P(Table2[Sharpe Ratio])</f>
        <v>-0.25280407652564485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601</v>
      </c>
      <c r="AT579">
        <f>_xlfn.RANK.AVG(Table2[[#This Row],[6M Return vs Nifty Z-Score]],Table2[6M Return vs Nifty Z-Score])</f>
        <v>608</v>
      </c>
      <c r="AU579">
        <f>_xlfn.RANK.AVG(Table2[[#This Row],[Sharpe Ratio Z-Score]],Table2[Sharpe Ratio Z-Score])</f>
        <v>405</v>
      </c>
      <c r="AV579">
        <f>(Table2[[#This Row],[Rank 1Y]]+Table2[[#This Row],[Rank 6M]]+Table2[[#This Row],[Rank Sharpe]])/3</f>
        <v>538</v>
      </c>
    </row>
    <row r="580" spans="1:48" x14ac:dyDescent="0.3">
      <c r="A580" t="s">
        <v>357</v>
      </c>
      <c r="B580" t="s">
        <v>358</v>
      </c>
      <c r="C580" t="s">
        <v>10445</v>
      </c>
      <c r="D580" t="s">
        <v>168</v>
      </c>
      <c r="E580">
        <v>70202.291304750004</v>
      </c>
      <c r="F580">
        <v>2368.3000000000002</v>
      </c>
      <c r="G580">
        <v>-17.577947925632799</v>
      </c>
      <c r="H580">
        <f>(Table2[[#This Row],[1Y Return vs Nifty]]-AVERAGE(Table2[1Y Return vs Nifty]))/_xlfn.STDEV.P(Table2[1Y Return vs Nifty])</f>
        <v>-0.74581011152261301</v>
      </c>
      <c r="I580">
        <v>-0.32881240188667799</v>
      </c>
      <c r="J580">
        <f>(Table2[[#This Row],[1M Return vs Nifty]]-AVERAGE(Table2[1M Return vs Nifty]))/_xlfn.STDEV.P(Table2[1M Return vs Nifty])</f>
        <v>-0.3980898734367514</v>
      </c>
      <c r="K580">
        <v>-14.2430046263046</v>
      </c>
      <c r="L580">
        <f>(Table2[[#This Row],[6M Return vs Nifty]]-AVERAGE(Table2[6M Return vs Nifty]))/_xlfn.STDEV.P(Table2[6M Return vs Nifty])</f>
        <v>-0.71135987125669631</v>
      </c>
      <c r="M580">
        <v>-1.9576730097294299</v>
      </c>
      <c r="N580">
        <f>(Table2[[#This Row],[1W Return vs Nifty]]-AVERAGE(Table2[1W Return vs Nifty]))/_xlfn.STDEV.P(Table2[1W Return vs Nifty])</f>
        <v>-0.75307191089149961</v>
      </c>
      <c r="O580">
        <v>2393.39</v>
      </c>
      <c r="P580">
        <v>2392.47448276146</v>
      </c>
      <c r="Q580">
        <v>2388.1574082161201</v>
      </c>
      <c r="R580">
        <v>41.667069912382601</v>
      </c>
      <c r="S580" s="2">
        <f>(Table2[[#This Row],[Close Price]]-Table2[[#This Row],[20D EMA]])/Table2[[#This Row],[20D EMA]]</f>
        <v>-1.0483038702426136E-2</v>
      </c>
      <c r="T580" s="2">
        <f>(Table2[[#This Row],[Close Price]]-Table2[[#This Row],[50D EMA]])/Table2[[#This Row],[50D EMA]]</f>
        <v>-1.0104384784725867E-2</v>
      </c>
      <c r="U580" s="2">
        <f>(Table2[[#This Row],[Close Price]]-Table2[[#This Row],[200D EMA]])/Table2[[#This Row],[200D EMA]]</f>
        <v>-8.3149494869154232E-3</v>
      </c>
      <c r="V580">
        <v>0.93547124922445801</v>
      </c>
      <c r="W580">
        <v>2370.0500000000002</v>
      </c>
      <c r="X580">
        <v>2391.8000000000002</v>
      </c>
      <c r="Y580">
        <v>2357.0500000000002</v>
      </c>
      <c r="Z580">
        <v>2419.6999999999998</v>
      </c>
      <c r="AA580">
        <v>2357.0500000000002</v>
      </c>
      <c r="AB580">
        <v>2471</v>
      </c>
      <c r="AC580" s="2">
        <f>(Table2[[#This Row],[Close Price]]/Table2[[#This Row],[Day Low]])-1</f>
        <v>-7.3838104681334116E-4</v>
      </c>
      <c r="AD580" s="2">
        <f>(Table2[[#This Row],[Day High]]/Table2[[#This Row],[Close Price]])-1</f>
        <v>9.9227293839463382E-3</v>
      </c>
      <c r="AE580" s="2">
        <f>(Table2[[#This Row],[Close Price]]/Table2[[#This Row],[Current Week Low]])-1</f>
        <v>4.7729152966631272E-3</v>
      </c>
      <c r="AF580" s="2">
        <f>(Table2[[#This Row],[Current Week High]]/Table2[[#This Row],[Close Price]])-1</f>
        <v>2.1703331503609924E-2</v>
      </c>
      <c r="AG580" s="2">
        <f>(Table2[[#This Row],[Close Price]]/Table2[[#This Row],[Current Month Low]])-1</f>
        <v>4.7729152966631272E-3</v>
      </c>
      <c r="AH580" s="2">
        <f>(Table2[[#This Row],[Current Month High]]/Table2[[#This Row],[Close Price]])-1</f>
        <v>4.3364438626863011E-2</v>
      </c>
      <c r="AI580">
        <v>13.7503694633281</v>
      </c>
      <c r="AJ580">
        <v>16.093137254901901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-0.15</v>
      </c>
      <c r="AM580" t="s">
        <v>10475</v>
      </c>
      <c r="AN580">
        <v>-5.24</v>
      </c>
      <c r="AO580" t="s">
        <v>10475</v>
      </c>
      <c r="AP580">
        <v>2.1664236140340999E-2</v>
      </c>
      <c r="AQ580">
        <f>(Table2[[#This Row],[Sharpe Ratio]]-AVERAGE(Table2[Sharpe Ratio]))/_xlfn.STDEV.P(Table2[Sharpe Ratio])</f>
        <v>-0.36995125883800956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-2.9782830259455704</v>
      </c>
      <c r="AS580">
        <f>_xlfn.RANK.AVG(Table2[[#This Row],[1Y Return vs Nifty Z-Score]],Table2[1Y Return vs Nifty Z-Score])</f>
        <v>610</v>
      </c>
      <c r="AT580">
        <f>_xlfn.RANK.AVG(Table2[[#This Row],[6M Return vs Nifty Z-Score]],Table2[6M Return vs Nifty Z-Score])</f>
        <v>567</v>
      </c>
      <c r="AU580">
        <f>_xlfn.RANK.AVG(Table2[[#This Row],[Sharpe Ratio Z-Score]],Table2[Sharpe Ratio Z-Score])</f>
        <v>438</v>
      </c>
      <c r="AV580">
        <f>(Table2[[#This Row],[Rank 1Y]]+Table2[[#This Row],[Rank 6M]]+Table2[[#This Row],[Rank Sharpe]])/3</f>
        <v>538.33333333333337</v>
      </c>
    </row>
    <row r="581" spans="1:48" x14ac:dyDescent="0.3">
      <c r="A581" t="s">
        <v>1552</v>
      </c>
      <c r="B581" t="s">
        <v>1553</v>
      </c>
      <c r="C581" t="s">
        <v>10431</v>
      </c>
      <c r="D581" t="s">
        <v>403</v>
      </c>
      <c r="E581">
        <v>6046.9787600379996</v>
      </c>
      <c r="F581">
        <v>64.06</v>
      </c>
      <c r="G581">
        <v>3.4636745973593199</v>
      </c>
      <c r="H581">
        <f>(Table2[[#This Row],[1Y Return vs Nifty]]-AVERAGE(Table2[1Y Return vs Nifty]))/_xlfn.STDEV.P(Table2[1Y Return vs Nifty])</f>
        <v>-0.50503217553095359</v>
      </c>
      <c r="I581">
        <v>-12.5111798817723</v>
      </c>
      <c r="J581">
        <f>(Table2[[#This Row],[1M Return vs Nifty]]-AVERAGE(Table2[1M Return vs Nifty]))/_xlfn.STDEV.P(Table2[1M Return vs Nifty])</f>
        <v>-1.4274574306667731</v>
      </c>
      <c r="K581">
        <v>-30.8128405041106</v>
      </c>
      <c r="L581">
        <f>(Table2[[#This Row],[6M Return vs Nifty]]-AVERAGE(Table2[6M Return vs Nifty]))/_xlfn.STDEV.P(Table2[6M Return vs Nifty])</f>
        <v>-1.1776057978468897</v>
      </c>
      <c r="M581">
        <v>-1.24526332919848</v>
      </c>
      <c r="N581">
        <f>(Table2[[#This Row],[1W Return vs Nifty]]-AVERAGE(Table2[1W Return vs Nifty]))/_xlfn.STDEV.P(Table2[1W Return vs Nifty])</f>
        <v>-0.62246151917788228</v>
      </c>
      <c r="O581">
        <v>67.62</v>
      </c>
      <c r="P581">
        <v>70.6744335280776</v>
      </c>
      <c r="Q581">
        <v>67.856739982699807</v>
      </c>
      <c r="R581">
        <v>21.9565133056029</v>
      </c>
      <c r="S581" s="2">
        <f>(Table2[[#This Row],[Close Price]]-Table2[[#This Row],[20D EMA]])/Table2[[#This Row],[20D EMA]]</f>
        <v>-5.2647145814847709E-2</v>
      </c>
      <c r="T581" s="2">
        <f>(Table2[[#This Row],[Close Price]]-Table2[[#This Row],[50D EMA]])/Table2[[#This Row],[50D EMA]]</f>
        <v>-9.3590188104582542E-2</v>
      </c>
      <c r="U581" s="2">
        <f>(Table2[[#This Row],[Close Price]]-Table2[[#This Row],[200D EMA]])/Table2[[#This Row],[200D EMA]]</f>
        <v>-5.5952289833961819E-2</v>
      </c>
      <c r="V581">
        <v>0.482413861432192</v>
      </c>
      <c r="W581">
        <v>63.7</v>
      </c>
      <c r="X581">
        <v>65.5</v>
      </c>
      <c r="Y581">
        <v>64</v>
      </c>
      <c r="Z581">
        <v>65.3</v>
      </c>
      <c r="AA581">
        <v>64</v>
      </c>
      <c r="AB581">
        <v>67.58</v>
      </c>
      <c r="AC581" s="2">
        <f>(Table2[[#This Row],[Close Price]]/Table2[[#This Row],[Day Low]])-1</f>
        <v>5.6514913657770283E-3</v>
      </c>
      <c r="AD581" s="2">
        <f>(Table2[[#This Row],[Day High]]/Table2[[#This Row],[Close Price]])-1</f>
        <v>2.2478926006868516E-2</v>
      </c>
      <c r="AE581" s="2">
        <f>(Table2[[#This Row],[Close Price]]/Table2[[#This Row],[Current Week Low]])-1</f>
        <v>9.3750000000003553E-4</v>
      </c>
      <c r="AF581" s="2">
        <f>(Table2[[#This Row],[Current Week High]]/Table2[[#This Row],[Close Price]])-1</f>
        <v>1.9356852950358938E-2</v>
      </c>
      <c r="AG581" s="2">
        <f>(Table2[[#This Row],[Close Price]]/Table2[[#This Row],[Current Month Low]])-1</f>
        <v>9.3750000000003553E-4</v>
      </c>
      <c r="AH581" s="2">
        <f>(Table2[[#This Row],[Current Month High]]/Table2[[#This Row],[Close Price]])-1</f>
        <v>5.4948485794567459E-2</v>
      </c>
      <c r="AI581">
        <v>37.059007180767999</v>
      </c>
      <c r="AJ581">
        <v>46.5903890160183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-0.21</v>
      </c>
      <c r="AM581" t="s">
        <v>10475</v>
      </c>
      <c r="AN581">
        <v>-7.81</v>
      </c>
      <c r="AO581" t="s">
        <v>10475</v>
      </c>
      <c r="AP581">
        <v>1.5008707974197E-2</v>
      </c>
      <c r="AQ581">
        <f>(Table2[[#This Row],[Sharpe Ratio]]-AVERAGE(Table2[Sharpe Ratio]))/_xlfn.STDEV.P(Table2[Sharpe Ratio])</f>
        <v>-0.44498764012403164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488</v>
      </c>
      <c r="AT581">
        <f>_xlfn.RANK.AVG(Table2[[#This Row],[6M Return vs Nifty Z-Score]],Table2[6M Return vs Nifty Z-Score])</f>
        <v>684</v>
      </c>
      <c r="AU581">
        <f>_xlfn.RANK.AVG(Table2[[#This Row],[Sharpe Ratio Z-Score]],Table2[Sharpe Ratio Z-Score])</f>
        <v>453</v>
      </c>
      <c r="AV581">
        <f>(Table2[[#This Row],[Rank 1Y]]+Table2[[#This Row],[Rank 6M]]+Table2[[#This Row],[Rank Sharpe]])/3</f>
        <v>541.66666666666663</v>
      </c>
    </row>
    <row r="582" spans="1:48" x14ac:dyDescent="0.3">
      <c r="A582" t="s">
        <v>1669</v>
      </c>
      <c r="B582" t="s">
        <v>1670</v>
      </c>
      <c r="C582" t="s">
        <v>629</v>
      </c>
      <c r="D582" t="s">
        <v>484</v>
      </c>
      <c r="E582">
        <v>4837.93203928</v>
      </c>
      <c r="F582">
        <v>1608.8</v>
      </c>
      <c r="G582">
        <v>-16.349177718350401</v>
      </c>
      <c r="H582">
        <f>(Table2[[#This Row],[1Y Return vs Nifty]]-AVERAGE(Table2[1Y Return vs Nifty]))/_xlfn.STDEV.P(Table2[1Y Return vs Nifty])</f>
        <v>-0.73174937290826836</v>
      </c>
      <c r="I582">
        <v>-0.87680559089900301</v>
      </c>
      <c r="J582">
        <f>(Table2[[#This Row],[1M Return vs Nifty]]-AVERAGE(Table2[1M Return vs Nifty]))/_xlfn.STDEV.P(Table2[1M Return vs Nifty])</f>
        <v>-0.44439338638558279</v>
      </c>
      <c r="K582">
        <v>11.031724661867001</v>
      </c>
      <c r="L582">
        <f>(Table2[[#This Row],[6M Return vs Nifty]]-AVERAGE(Table2[6M Return vs Nifty]))/_xlfn.STDEV.P(Table2[6M Return vs Nifty])</f>
        <v>-1.7361309562780296E-4</v>
      </c>
      <c r="M582">
        <v>5.9647014244104399</v>
      </c>
      <c r="N582">
        <f>(Table2[[#This Row],[1W Return vs Nifty]]-AVERAGE(Table2[1W Return vs Nifty]))/_xlfn.STDEV.P(Table2[1W Return vs Nifty])</f>
        <v>0.69938509021743234</v>
      </c>
      <c r="O582">
        <v>1485.32</v>
      </c>
      <c r="P582">
        <v>1440.92482263599</v>
      </c>
      <c r="Q582">
        <v>1381.9438675260401</v>
      </c>
      <c r="R582">
        <v>77.411728767304993</v>
      </c>
      <c r="S582" s="2">
        <f>(Table2[[#This Row],[Close Price]]-Table2[[#This Row],[20D EMA]])/Table2[[#This Row],[20D EMA]]</f>
        <v>8.3133600840223004E-2</v>
      </c>
      <c r="T582" s="2">
        <f>(Table2[[#This Row],[Close Price]]-Table2[[#This Row],[50D EMA]])/Table2[[#This Row],[50D EMA]]</f>
        <v>0.11650516024625315</v>
      </c>
      <c r="U582" s="2">
        <f>(Table2[[#This Row],[Close Price]]-Table2[[#This Row],[200D EMA]])/Table2[[#This Row],[200D EMA]]</f>
        <v>0.16415726991869675</v>
      </c>
      <c r="V582">
        <v>0.84856905794613702</v>
      </c>
      <c r="W582">
        <v>1626</v>
      </c>
      <c r="X582">
        <v>1687</v>
      </c>
      <c r="Y582">
        <v>1515</v>
      </c>
      <c r="Z582">
        <v>1619.95</v>
      </c>
      <c r="AA582">
        <v>1405.05</v>
      </c>
      <c r="AB582">
        <v>1619.95</v>
      </c>
      <c r="AC582" s="2">
        <f>(Table2[[#This Row],[Close Price]]/Table2[[#This Row],[Day Low]])-1</f>
        <v>-1.0578105781057889E-2</v>
      </c>
      <c r="AD582" s="2">
        <f>(Table2[[#This Row],[Day High]]/Table2[[#This Row],[Close Price]])-1</f>
        <v>4.8607657881651001E-2</v>
      </c>
      <c r="AE582" s="2">
        <f>(Table2[[#This Row],[Close Price]]/Table2[[#This Row],[Current Week Low]])-1</f>
        <v>6.1914191419141895E-2</v>
      </c>
      <c r="AF582" s="2">
        <f>(Table2[[#This Row],[Current Week High]]/Table2[[#This Row],[Close Price]])-1</f>
        <v>6.930631526603781E-3</v>
      </c>
      <c r="AG582" s="2">
        <f>(Table2[[#This Row],[Close Price]]/Table2[[#This Row],[Current Month Low]])-1</f>
        <v>0.14501263300238421</v>
      </c>
      <c r="AH582" s="2">
        <f>(Table2[[#This Row],[Current Month High]]/Table2[[#This Row],[Close Price]])-1</f>
        <v>6.930631526603781E-3</v>
      </c>
      <c r="AI582">
        <v>6.8840129288910896</v>
      </c>
      <c r="AJ582">
        <v>50.109633776533698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0.26</v>
      </c>
      <c r="AM582" t="s">
        <v>10474</v>
      </c>
      <c r="AN582">
        <v>6.48</v>
      </c>
      <c r="AO582" t="s">
        <v>10474</v>
      </c>
      <c r="AP582">
        <v>-0.14559082074829299</v>
      </c>
      <c r="AQ582">
        <f>(Table2[[#This Row],[Sharpe Ratio]]-AVERAGE(Table2[Sharpe Ratio]))/_xlfn.STDEV.P(Table2[Sharpe Ratio])</f>
        <v>-2.2556339435800745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-2.7325652257521211</v>
      </c>
      <c r="AS582">
        <f>_xlfn.RANK.AVG(Table2[[#This Row],[1Y Return vs Nifty Z-Score]],Table2[1Y Return vs Nifty Z-Score])</f>
        <v>600</v>
      </c>
      <c r="AT582">
        <f>_xlfn.RANK.AVG(Table2[[#This Row],[6M Return vs Nifty Z-Score]],Table2[6M Return vs Nifty Z-Score])</f>
        <v>303</v>
      </c>
      <c r="AU582">
        <f>_xlfn.RANK.AVG(Table2[[#This Row],[Sharpe Ratio Z-Score]],Table2[Sharpe Ratio Z-Score])</f>
        <v>722</v>
      </c>
      <c r="AV582">
        <f>(Table2[[#This Row],[Rank 1Y]]+Table2[[#This Row],[Rank 6M]]+Table2[[#This Row],[Rank Sharpe]])/3</f>
        <v>541.66666666666663</v>
      </c>
    </row>
    <row r="583" spans="1:48" x14ac:dyDescent="0.3">
      <c r="A583" t="s">
        <v>1282</v>
      </c>
      <c r="B583" t="s">
        <v>1283</v>
      </c>
      <c r="C583" t="s">
        <v>10433</v>
      </c>
      <c r="D583" t="s">
        <v>986</v>
      </c>
      <c r="E583">
        <v>8549.1242568750004</v>
      </c>
      <c r="F583">
        <v>423.75</v>
      </c>
      <c r="G583">
        <v>-14.746223903373201</v>
      </c>
      <c r="H583">
        <f>(Table2[[#This Row],[1Y Return vs Nifty]]-AVERAGE(Table2[1Y Return vs Nifty]))/_xlfn.STDEV.P(Table2[1Y Return vs Nifty])</f>
        <v>-0.71340687528773394</v>
      </c>
      <c r="I583">
        <v>2.3142080048628202</v>
      </c>
      <c r="J583">
        <f>(Table2[[#This Row],[1M Return vs Nifty]]-AVERAGE(Table2[1M Return vs Nifty]))/_xlfn.STDEV.P(Table2[1M Return vs Nifty])</f>
        <v>-0.17476386851226586</v>
      </c>
      <c r="K583">
        <v>-6.0782002808416999</v>
      </c>
      <c r="L583">
        <f>(Table2[[#This Row],[6M Return vs Nifty]]-AVERAGE(Table2[6M Return vs Nifty]))/_xlfn.STDEV.P(Table2[6M Return vs Nifty])</f>
        <v>-0.48161669241345201</v>
      </c>
      <c r="M583">
        <v>-2.7364683444212399</v>
      </c>
      <c r="N583">
        <f>(Table2[[#This Row],[1W Return vs Nifty]]-AVERAGE(Table2[1W Return vs Nifty]))/_xlfn.STDEV.P(Table2[1W Return vs Nifty])</f>
        <v>-0.89585318760439503</v>
      </c>
      <c r="O583">
        <v>424.06</v>
      </c>
      <c r="P583">
        <v>408.39697318246499</v>
      </c>
      <c r="Q583">
        <v>397.066152184874</v>
      </c>
      <c r="R583">
        <v>42.420722837231203</v>
      </c>
      <c r="S583" s="2">
        <f>(Table2[[#This Row],[Close Price]]-Table2[[#This Row],[20D EMA]])/Table2[[#This Row],[20D EMA]]</f>
        <v>-7.3102862802434151E-4</v>
      </c>
      <c r="T583" s="2">
        <f>(Table2[[#This Row],[Close Price]]-Table2[[#This Row],[50D EMA]])/Table2[[#This Row],[50D EMA]]</f>
        <v>3.7593390317992227E-2</v>
      </c>
      <c r="U583" s="2">
        <f>(Table2[[#This Row],[Close Price]]-Table2[[#This Row],[200D EMA]])/Table2[[#This Row],[200D EMA]]</f>
        <v>6.7202524486907167E-2</v>
      </c>
      <c r="V583">
        <v>0.80321941316357004</v>
      </c>
      <c r="W583">
        <v>424</v>
      </c>
      <c r="X583">
        <v>441.6</v>
      </c>
      <c r="Y583">
        <v>422</v>
      </c>
      <c r="Z583">
        <v>431.7</v>
      </c>
      <c r="AA583">
        <v>422</v>
      </c>
      <c r="AB583">
        <v>443.9</v>
      </c>
      <c r="AC583" s="2">
        <f>(Table2[[#This Row],[Close Price]]/Table2[[#This Row],[Day Low]])-1</f>
        <v>-5.8962264150941301E-4</v>
      </c>
      <c r="AD583" s="2">
        <f>(Table2[[#This Row],[Day High]]/Table2[[#This Row],[Close Price]])-1</f>
        <v>4.2123893805309898E-2</v>
      </c>
      <c r="AE583" s="2">
        <f>(Table2[[#This Row],[Close Price]]/Table2[[#This Row],[Current Week Low]])-1</f>
        <v>4.1469194312795388E-3</v>
      </c>
      <c r="AF583" s="2">
        <f>(Table2[[#This Row],[Current Week High]]/Table2[[#This Row],[Close Price]])-1</f>
        <v>1.8761061946902524E-2</v>
      </c>
      <c r="AG583" s="2">
        <f>(Table2[[#This Row],[Close Price]]/Table2[[#This Row],[Current Month Low]])-1</f>
        <v>4.1469194312795388E-3</v>
      </c>
      <c r="AH583" s="2">
        <f>(Table2[[#This Row],[Current Month High]]/Table2[[#This Row],[Close Price]])-1</f>
        <v>4.7551622418879003E-2</v>
      </c>
      <c r="AI583">
        <v>14.6666666666666</v>
      </c>
      <c r="AJ583">
        <v>23.362445414847102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0.04</v>
      </c>
      <c r="AM583" t="s">
        <v>10474</v>
      </c>
      <c r="AN583">
        <v>-4.07</v>
      </c>
      <c r="AO583" t="s">
        <v>10475</v>
      </c>
      <c r="AP583">
        <v>-4.5000604351419999E-3</v>
      </c>
      <c r="AQ583">
        <f>(Table2[[#This Row],[Sharpe Ratio]]-AVERAGE(Table2[Sharpe Ratio]))/_xlfn.STDEV.P(Table2[Sharpe Ratio])</f>
        <v>-0.66493523079465766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-2.9305758546125045</v>
      </c>
      <c r="AS583">
        <f>_xlfn.RANK.AVG(Table2[[#This Row],[1Y Return vs Nifty Z-Score]],Table2[1Y Return vs Nifty Z-Score])</f>
        <v>595</v>
      </c>
      <c r="AT583">
        <f>_xlfn.RANK.AVG(Table2[[#This Row],[6M Return vs Nifty Z-Score]],Table2[6M Return vs Nifty Z-Score])</f>
        <v>485</v>
      </c>
      <c r="AU583">
        <f>_xlfn.RANK.AVG(Table2[[#This Row],[Sharpe Ratio Z-Score]],Table2[Sharpe Ratio Z-Score])</f>
        <v>546</v>
      </c>
      <c r="AV583">
        <f>(Table2[[#This Row],[Rank 1Y]]+Table2[[#This Row],[Rank 6M]]+Table2[[#This Row],[Rank Sharpe]])/3</f>
        <v>542</v>
      </c>
    </row>
    <row r="584" spans="1:48" x14ac:dyDescent="0.3">
      <c r="A584" t="s">
        <v>1877</v>
      </c>
      <c r="B584" t="s">
        <v>1878</v>
      </c>
      <c r="C584" t="s">
        <v>10439</v>
      </c>
      <c r="D584" t="s">
        <v>130</v>
      </c>
      <c r="E584">
        <v>3605.3199097500001</v>
      </c>
      <c r="F584">
        <v>1238.45</v>
      </c>
      <c r="G584">
        <v>-11.116026549519299</v>
      </c>
      <c r="H584">
        <f>(Table2[[#This Row],[1Y Return vs Nifty]]-AVERAGE(Table2[1Y Return vs Nifty]))/_xlfn.STDEV.P(Table2[1Y Return vs Nifty])</f>
        <v>-0.6718667599687641</v>
      </c>
      <c r="I584">
        <v>3.6685711214297498</v>
      </c>
      <c r="J584">
        <f>(Table2[[#This Row],[1M Return vs Nifty]]-AVERAGE(Table2[1M Return vs Nifty]))/_xlfn.STDEV.P(Table2[1M Return vs Nifty])</f>
        <v>-6.032490948358709E-2</v>
      </c>
      <c r="K584">
        <v>-9.6839825518586906</v>
      </c>
      <c r="L584">
        <f>(Table2[[#This Row],[6M Return vs Nifty]]-AVERAGE(Table2[6M Return vs Nifty]))/_xlfn.STDEV.P(Table2[6M Return vs Nifty])</f>
        <v>-0.58307703930105281</v>
      </c>
      <c r="M584">
        <v>5.1521054414698204</v>
      </c>
      <c r="N584">
        <f>(Table2[[#This Row],[1W Return vs Nifty]]-AVERAGE(Table2[1W Return vs Nifty]))/_xlfn.STDEV.P(Table2[1W Return vs Nifty])</f>
        <v>0.55040693546006536</v>
      </c>
      <c r="O584">
        <v>1225.99</v>
      </c>
      <c r="P584">
        <v>1205.6566260163399</v>
      </c>
      <c r="Q584">
        <v>1132.5000568140099</v>
      </c>
      <c r="R584">
        <v>53.681463167908198</v>
      </c>
      <c r="S584" s="2">
        <f>(Table2[[#This Row],[Close Price]]-Table2[[#This Row],[20D EMA]])/Table2[[#This Row],[20D EMA]]</f>
        <v>1.0163215034380408E-2</v>
      </c>
      <c r="T584" s="2">
        <f>(Table2[[#This Row],[Close Price]]-Table2[[#This Row],[50D EMA]])/Table2[[#This Row],[50D EMA]]</f>
        <v>2.7199596697787869E-2</v>
      </c>
      <c r="U584" s="2">
        <f>(Table2[[#This Row],[Close Price]]-Table2[[#This Row],[200D EMA]])/Table2[[#This Row],[200D EMA]]</f>
        <v>9.3554029024998334E-2</v>
      </c>
      <c r="V584">
        <v>0.59178758661793995</v>
      </c>
      <c r="W584">
        <v>1234.9000000000001</v>
      </c>
      <c r="X584">
        <v>1268.9000000000001</v>
      </c>
      <c r="Y584">
        <v>1230.0999999999999</v>
      </c>
      <c r="Z584">
        <v>1273.7</v>
      </c>
      <c r="AA584">
        <v>1177.0999999999999</v>
      </c>
      <c r="AB584">
        <v>1288.8</v>
      </c>
      <c r="AC584" s="2">
        <f>(Table2[[#This Row],[Close Price]]/Table2[[#This Row],[Day Low]])-1</f>
        <v>2.8747266985180708E-3</v>
      </c>
      <c r="AD584" s="2">
        <f>(Table2[[#This Row],[Day High]]/Table2[[#This Row],[Close Price]])-1</f>
        <v>2.4587185594896921E-2</v>
      </c>
      <c r="AE584" s="2">
        <f>(Table2[[#This Row],[Close Price]]/Table2[[#This Row],[Current Week Low]])-1</f>
        <v>6.7880660108934343E-3</v>
      </c>
      <c r="AF584" s="2">
        <f>(Table2[[#This Row],[Current Week High]]/Table2[[#This Row],[Close Price]])-1</f>
        <v>2.8462998102466885E-2</v>
      </c>
      <c r="AG584" s="2">
        <f>(Table2[[#This Row],[Close Price]]/Table2[[#This Row],[Current Month Low]])-1</f>
        <v>5.211961600543713E-2</v>
      </c>
      <c r="AH584" s="2">
        <f>(Table2[[#This Row],[Current Month High]]/Table2[[#This Row],[Close Price]])-1</f>
        <v>4.0655658282530593E-2</v>
      </c>
      <c r="AI584">
        <v>9.7339416205741003</v>
      </c>
      <c r="AJ584">
        <v>29.680628272251301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-0.03</v>
      </c>
      <c r="AM584" t="s">
        <v>10475</v>
      </c>
      <c r="AN584">
        <v>-1.36</v>
      </c>
      <c r="AO584" t="s">
        <v>10475</v>
      </c>
      <c r="AP584">
        <v>-2.6073420780000001E-4</v>
      </c>
      <c r="AQ584">
        <f>(Table2[[#This Row],[Sharpe Ratio]]-AVERAGE(Table2[Sharpe Ratio]))/_xlfn.STDEV.P(Table2[Sharpe Ratio])</f>
        <v>-0.61713982053573502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-1.3820015938290739</v>
      </c>
      <c r="AS584">
        <f>_xlfn.RANK.AVG(Table2[[#This Row],[1Y Return vs Nifty Z-Score]],Table2[1Y Return vs Nifty Z-Score])</f>
        <v>577</v>
      </c>
      <c r="AT584">
        <f>_xlfn.RANK.AVG(Table2[[#This Row],[6M Return vs Nifty Z-Score]],Table2[6M Return vs Nifty Z-Score])</f>
        <v>517</v>
      </c>
      <c r="AU584">
        <f>_xlfn.RANK.AVG(Table2[[#This Row],[Sharpe Ratio Z-Score]],Table2[Sharpe Ratio Z-Score])</f>
        <v>538</v>
      </c>
      <c r="AV584">
        <f>(Table2[[#This Row],[Rank 1Y]]+Table2[[#This Row],[Rank 6M]]+Table2[[#This Row],[Rank Sharpe]])/3</f>
        <v>544</v>
      </c>
    </row>
    <row r="585" spans="1:48" x14ac:dyDescent="0.3">
      <c r="A585" t="s">
        <v>656</v>
      </c>
      <c r="B585" t="s">
        <v>657</v>
      </c>
      <c r="C585" t="s">
        <v>10445</v>
      </c>
      <c r="D585" t="s">
        <v>168</v>
      </c>
      <c r="E585">
        <v>27512.404242609999</v>
      </c>
      <c r="F585">
        <v>1079.95</v>
      </c>
      <c r="G585">
        <v>-17.368822392258998</v>
      </c>
      <c r="H585">
        <f>(Table2[[#This Row],[1Y Return vs Nifty]]-AVERAGE(Table2[1Y Return vs Nifty]))/_xlfn.STDEV.P(Table2[1Y Return vs Nifty])</f>
        <v>-0.7434171014667641</v>
      </c>
      <c r="I585">
        <v>-1.39601846753445</v>
      </c>
      <c r="J585">
        <f>(Table2[[#This Row],[1M Return vs Nifty]]-AVERAGE(Table2[1M Return vs Nifty]))/_xlfn.STDEV.P(Table2[1M Return vs Nifty])</f>
        <v>-0.4882650633307295</v>
      </c>
      <c r="K585">
        <v>-14.837153321477199</v>
      </c>
      <c r="L585">
        <f>(Table2[[#This Row],[6M Return vs Nifty]]-AVERAGE(Table2[6M Return vs Nifty]))/_xlfn.STDEV.P(Table2[6M Return vs Nifty])</f>
        <v>-0.72807816653469293</v>
      </c>
      <c r="M585">
        <v>-1.4214197857283499</v>
      </c>
      <c r="N585">
        <f>(Table2[[#This Row],[1W Return vs Nifty]]-AVERAGE(Table2[1W Return vs Nifty]))/_xlfn.STDEV.P(Table2[1W Return vs Nifty])</f>
        <v>-0.65475735178518435</v>
      </c>
      <c r="O585">
        <v>1097.4100000000001</v>
      </c>
      <c r="P585">
        <v>1090.6207300373501</v>
      </c>
      <c r="Q585">
        <v>1057.47892126702</v>
      </c>
      <c r="R585">
        <v>37.613824763359297</v>
      </c>
      <c r="S585" s="2">
        <f>(Table2[[#This Row],[Close Price]]-Table2[[#This Row],[20D EMA]])/Table2[[#This Row],[20D EMA]]</f>
        <v>-1.5910188534822935E-2</v>
      </c>
      <c r="T585" s="2">
        <f>(Table2[[#This Row],[Close Price]]-Table2[[#This Row],[50D EMA]])/Table2[[#This Row],[50D EMA]]</f>
        <v>-9.7840887702405985E-3</v>
      </c>
      <c r="U585" s="2">
        <f>(Table2[[#This Row],[Close Price]]-Table2[[#This Row],[200D EMA]])/Table2[[#This Row],[200D EMA]]</f>
        <v>2.1249670590177103E-2</v>
      </c>
      <c r="V585">
        <v>0.71333567493825401</v>
      </c>
      <c r="W585">
        <v>1079.95</v>
      </c>
      <c r="X585">
        <v>1096.4000000000001</v>
      </c>
      <c r="Y585">
        <v>1078.6500000000001</v>
      </c>
      <c r="Z585">
        <v>1111.1500000000001</v>
      </c>
      <c r="AA585">
        <v>1078.6500000000001</v>
      </c>
      <c r="AB585">
        <v>1120</v>
      </c>
      <c r="AC585" s="2">
        <f>(Table2[[#This Row],[Close Price]]/Table2[[#This Row],[Day Low]])-1</f>
        <v>0</v>
      </c>
      <c r="AD585" s="2">
        <f>(Table2[[#This Row],[Day High]]/Table2[[#This Row],[Close Price]])-1</f>
        <v>1.5232186675309123E-2</v>
      </c>
      <c r="AE585" s="2">
        <f>(Table2[[#This Row],[Close Price]]/Table2[[#This Row],[Current Week Low]])-1</f>
        <v>1.2052102164743506E-3</v>
      </c>
      <c r="AF585" s="2">
        <f>(Table2[[#This Row],[Current Week High]]/Table2[[#This Row],[Close Price]])-1</f>
        <v>2.8890226399370444E-2</v>
      </c>
      <c r="AG585" s="2">
        <f>(Table2[[#This Row],[Close Price]]/Table2[[#This Row],[Current Month Low]])-1</f>
        <v>1.2052102164743506E-3</v>
      </c>
      <c r="AH585" s="2">
        <f>(Table2[[#This Row],[Current Month High]]/Table2[[#This Row],[Close Price]])-1</f>
        <v>3.7085050233807149E-2</v>
      </c>
      <c r="AI585">
        <v>24.9131904254826</v>
      </c>
      <c r="AJ585">
        <v>15.7502679528403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-0.11</v>
      </c>
      <c r="AM585" t="s">
        <v>10475</v>
      </c>
      <c r="AN585">
        <v>-6.42</v>
      </c>
      <c r="AO585" t="s">
        <v>10475</v>
      </c>
      <c r="AP585">
        <v>1.5438253053218E-2</v>
      </c>
      <c r="AQ585">
        <f>(Table2[[#This Row],[Sharpe Ratio]]-AVERAGE(Table2[Sharpe Ratio]))/_xlfn.STDEV.P(Table2[Sharpe Ratio])</f>
        <v>-0.44014482261588667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-3.0546625057332575</v>
      </c>
      <c r="AS585">
        <f>_xlfn.RANK.AVG(Table2[[#This Row],[1Y Return vs Nifty Z-Score]],Table2[1Y Return vs Nifty Z-Score])</f>
        <v>607</v>
      </c>
      <c r="AT585">
        <f>_xlfn.RANK.AVG(Table2[[#This Row],[6M Return vs Nifty Z-Score]],Table2[6M Return vs Nifty Z-Score])</f>
        <v>575</v>
      </c>
      <c r="AU585">
        <f>_xlfn.RANK.AVG(Table2[[#This Row],[Sharpe Ratio Z-Score]],Table2[Sharpe Ratio Z-Score])</f>
        <v>451</v>
      </c>
      <c r="AV585">
        <f>(Table2[[#This Row],[Rank 1Y]]+Table2[[#This Row],[Rank 6M]]+Table2[[#This Row],[Rank Sharpe]])/3</f>
        <v>544.33333333333337</v>
      </c>
    </row>
    <row r="586" spans="1:48" x14ac:dyDescent="0.3">
      <c r="A586" t="s">
        <v>283</v>
      </c>
      <c r="B586" t="s">
        <v>284</v>
      </c>
      <c r="C586" t="s">
        <v>10431</v>
      </c>
      <c r="D586" t="s">
        <v>37</v>
      </c>
      <c r="E586">
        <v>91756.024366434998</v>
      </c>
      <c r="F586">
        <v>636.35</v>
      </c>
      <c r="G586">
        <v>-18.4652826565816</v>
      </c>
      <c r="H586">
        <f>(Table2[[#This Row],[1Y Return vs Nifty]]-AVERAGE(Table2[1Y Return vs Nifty]))/_xlfn.STDEV.P(Table2[1Y Return vs Nifty])</f>
        <v>-0.75596382589602285</v>
      </c>
      <c r="I586">
        <v>8.5956134807158904</v>
      </c>
      <c r="J586">
        <f>(Table2[[#This Row],[1M Return vs Nifty]]-AVERAGE(Table2[1M Return vs Nifty]))/_xlfn.STDEV.P(Table2[1M Return vs Nifty])</f>
        <v>0.3559929832512358</v>
      </c>
      <c r="K586">
        <v>4.3192922477927</v>
      </c>
      <c r="L586">
        <f>(Table2[[#This Row],[6M Return vs Nifty]]-AVERAGE(Table2[6M Return vs Nifty]))/_xlfn.STDEV.P(Table2[6M Return vs Nifty])</f>
        <v>-0.18904961003691534</v>
      </c>
      <c r="M586">
        <v>5.7805140730115996</v>
      </c>
      <c r="N586">
        <f>(Table2[[#This Row],[1W Return vs Nifty]]-AVERAGE(Table2[1W Return vs Nifty]))/_xlfn.STDEV.P(Table2[1W Return vs Nifty])</f>
        <v>0.66561690489888492</v>
      </c>
      <c r="O586">
        <v>610.4</v>
      </c>
      <c r="P586">
        <v>594.38088078802605</v>
      </c>
      <c r="Q586">
        <v>561.90058379992502</v>
      </c>
      <c r="R586">
        <v>72.346568067430397</v>
      </c>
      <c r="S586" s="2">
        <f>(Table2[[#This Row],[Close Price]]-Table2[[#This Row],[20D EMA]])/Table2[[#This Row],[20D EMA]]</f>
        <v>4.2513106159895224E-2</v>
      </c>
      <c r="T586" s="2">
        <f>(Table2[[#This Row],[Close Price]]-Table2[[#This Row],[50D EMA]])/Table2[[#This Row],[50D EMA]]</f>
        <v>7.0609806890712251E-2</v>
      </c>
      <c r="U586" s="2">
        <f>(Table2[[#This Row],[Close Price]]-Table2[[#This Row],[200D EMA]])/Table2[[#This Row],[200D EMA]]</f>
        <v>0.13249570893235463</v>
      </c>
      <c r="V586">
        <v>1.0489001793142101</v>
      </c>
      <c r="W586">
        <v>635.04999999999995</v>
      </c>
      <c r="X586">
        <v>652.4</v>
      </c>
      <c r="Y586">
        <v>628.6</v>
      </c>
      <c r="Z586">
        <v>643.65</v>
      </c>
      <c r="AA586">
        <v>601.20000000000005</v>
      </c>
      <c r="AB586">
        <v>644.85</v>
      </c>
      <c r="AC586" s="2">
        <f>(Table2[[#This Row],[Close Price]]/Table2[[#This Row],[Day Low]])-1</f>
        <v>2.0470829068577334E-3</v>
      </c>
      <c r="AD586" s="2">
        <f>(Table2[[#This Row],[Day High]]/Table2[[#This Row],[Close Price]])-1</f>
        <v>2.5221969042193759E-2</v>
      </c>
      <c r="AE586" s="2">
        <f>(Table2[[#This Row],[Close Price]]/Table2[[#This Row],[Current Week Low]])-1</f>
        <v>1.2328985046134333E-2</v>
      </c>
      <c r="AF586" s="2">
        <f>(Table2[[#This Row],[Current Week High]]/Table2[[#This Row],[Close Price]])-1</f>
        <v>1.1471674393022546E-2</v>
      </c>
      <c r="AG586" s="2">
        <f>(Table2[[#This Row],[Close Price]]/Table2[[#This Row],[Current Month Low]])-1</f>
        <v>5.8466400532268814E-2</v>
      </c>
      <c r="AH586" s="2">
        <f>(Table2[[#This Row],[Current Month High]]/Table2[[#This Row],[Close Price]])-1</f>
        <v>1.335742908776627E-2</v>
      </c>
      <c r="AI586">
        <v>1.3357429087766199</v>
      </c>
      <c r="AJ586">
        <v>37.307152875175298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-0.06</v>
      </c>
      <c r="AM586" t="s">
        <v>10475</v>
      </c>
      <c r="AN586">
        <v>5.09</v>
      </c>
      <c r="AO586" t="s">
        <v>10474</v>
      </c>
      <c r="AP586">
        <v>-5.6788033999834002E-2</v>
      </c>
      <c r="AQ586">
        <f>(Table2[[#This Row],[Sharpe Ratio]]-AVERAGE(Table2[Sharpe Ratio]))/_xlfn.STDEV.P(Table2[Sharpe Ratio])</f>
        <v>-1.2544452175500471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-1.1778487653328644</v>
      </c>
      <c r="AS586">
        <f>_xlfn.RANK.AVG(Table2[[#This Row],[1Y Return vs Nifty Z-Score]],Table2[1Y Return vs Nifty Z-Score])</f>
        <v>618</v>
      </c>
      <c r="AT586">
        <f>_xlfn.RANK.AVG(Table2[[#This Row],[6M Return vs Nifty Z-Score]],Table2[6M Return vs Nifty Z-Score])</f>
        <v>373</v>
      </c>
      <c r="AU586">
        <f>_xlfn.RANK.AVG(Table2[[#This Row],[Sharpe Ratio Z-Score]],Table2[Sharpe Ratio Z-Score])</f>
        <v>645</v>
      </c>
      <c r="AV586">
        <f>(Table2[[#This Row],[Rank 1Y]]+Table2[[#This Row],[Rank 6M]]+Table2[[#This Row],[Rank Sharpe]])/3</f>
        <v>545.33333333333337</v>
      </c>
    </row>
    <row r="587" spans="1:48" x14ac:dyDescent="0.3">
      <c r="A587" t="s">
        <v>33</v>
      </c>
      <c r="B587" t="s">
        <v>34</v>
      </c>
      <c r="C587" t="s">
        <v>10430</v>
      </c>
      <c r="D587" t="s">
        <v>21</v>
      </c>
      <c r="E587">
        <v>688052.54419665004</v>
      </c>
      <c r="F587">
        <v>1661.65</v>
      </c>
      <c r="G587">
        <v>-0.896918215669256</v>
      </c>
      <c r="H587">
        <f>(Table2[[#This Row],[1Y Return vs Nifty]]-AVERAGE(Table2[1Y Return vs Nifty]))/_xlfn.STDEV.P(Table2[1Y Return vs Nifty])</f>
        <v>-0.55493015920943767</v>
      </c>
      <c r="I587">
        <v>3.4046155074311799</v>
      </c>
      <c r="J587">
        <f>(Table2[[#This Row],[1M Return vs Nifty]]-AVERAGE(Table2[1M Return vs Nifty]))/_xlfn.STDEV.P(Table2[1M Return vs Nifty])</f>
        <v>-8.2628238130295212E-2</v>
      </c>
      <c r="K587">
        <v>-3.9812168294377299</v>
      </c>
      <c r="L587">
        <f>(Table2[[#This Row],[6M Return vs Nifty]]-AVERAGE(Table2[6M Return vs Nifty]))/_xlfn.STDEV.P(Table2[6M Return vs Nifty])</f>
        <v>-0.42261128043748236</v>
      </c>
      <c r="M587">
        <v>4.6357388519842599</v>
      </c>
      <c r="N587">
        <f>(Table2[[#This Row],[1W Return vs Nifty]]-AVERAGE(Table2[1W Return vs Nifty]))/_xlfn.STDEV.P(Table2[1W Return vs Nifty])</f>
        <v>0.45573831378963914</v>
      </c>
      <c r="O587">
        <v>1567.12</v>
      </c>
      <c r="P587">
        <v>1522.50519106198</v>
      </c>
      <c r="Q587">
        <v>1505.52803208047</v>
      </c>
      <c r="R587">
        <v>87.719484939872402</v>
      </c>
      <c r="S587" s="2">
        <f>(Table2[[#This Row],[Close Price]]-Table2[[#This Row],[20D EMA]])/Table2[[#This Row],[20D EMA]]</f>
        <v>6.0320843330440688E-2</v>
      </c>
      <c r="T587" s="2">
        <f>(Table2[[#This Row],[Close Price]]-Table2[[#This Row],[50D EMA]])/Table2[[#This Row],[50D EMA]]</f>
        <v>9.1392009534603705E-2</v>
      </c>
      <c r="U587" s="2">
        <f>(Table2[[#This Row],[Close Price]]-Table2[[#This Row],[200D EMA]])/Table2[[#This Row],[200D EMA]]</f>
        <v>0.10369914381719426</v>
      </c>
      <c r="V587">
        <v>0.86392308754005298</v>
      </c>
      <c r="W587">
        <v>1651</v>
      </c>
      <c r="X587">
        <v>1664.4</v>
      </c>
      <c r="Y587">
        <v>1640</v>
      </c>
      <c r="Z587">
        <v>1666</v>
      </c>
      <c r="AA587">
        <v>1559.5</v>
      </c>
      <c r="AB587">
        <v>1666</v>
      </c>
      <c r="AC587" s="2">
        <f>(Table2[[#This Row],[Close Price]]/Table2[[#This Row],[Day Low]])-1</f>
        <v>6.4506359781950628E-3</v>
      </c>
      <c r="AD587" s="2">
        <f>(Table2[[#This Row],[Day High]]/Table2[[#This Row],[Close Price]])-1</f>
        <v>1.6549814942978802E-3</v>
      </c>
      <c r="AE587" s="2">
        <f>(Table2[[#This Row],[Close Price]]/Table2[[#This Row],[Current Week Low]])-1</f>
        <v>1.3201219512195106E-2</v>
      </c>
      <c r="AF587" s="2">
        <f>(Table2[[#This Row],[Current Week High]]/Table2[[#This Row],[Close Price]])-1</f>
        <v>2.6178798182527885E-3</v>
      </c>
      <c r="AG587" s="2">
        <f>(Table2[[#This Row],[Close Price]]/Table2[[#This Row],[Current Month Low]])-1</f>
        <v>6.5501763385700684E-2</v>
      </c>
      <c r="AH587" s="2">
        <f>(Table2[[#This Row],[Current Month High]]/Table2[[#This Row],[Close Price]])-1</f>
        <v>2.6178798182527885E-3</v>
      </c>
      <c r="AI587">
        <v>4.2939247133872902</v>
      </c>
      <c r="AJ587">
        <v>27.3295019157088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0.04</v>
      </c>
      <c r="AM587" t="s">
        <v>10474</v>
      </c>
      <c r="AN587">
        <v>9.65</v>
      </c>
      <c r="AO587" t="s">
        <v>10474</v>
      </c>
      <c r="AP587">
        <v>-6.4480041224361004E-2</v>
      </c>
      <c r="AQ587">
        <f>(Table2[[#This Row],[Sharpe Ratio]]-AVERAGE(Table2[Sharpe Ratio]))/_xlfn.STDEV.P(Table2[Sharpe Ratio])</f>
        <v>-1.341167168467557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-1.945598532455133</v>
      </c>
      <c r="AS587">
        <f>_xlfn.RANK.AVG(Table2[[#This Row],[1Y Return vs Nifty Z-Score]],Table2[1Y Return vs Nifty Z-Score])</f>
        <v>518</v>
      </c>
      <c r="AT587">
        <f>_xlfn.RANK.AVG(Table2[[#This Row],[6M Return vs Nifty Z-Score]],Table2[6M Return vs Nifty Z-Score])</f>
        <v>464</v>
      </c>
      <c r="AU587">
        <f>_xlfn.RANK.AVG(Table2[[#This Row],[Sharpe Ratio Z-Score]],Table2[Sharpe Ratio Z-Score])</f>
        <v>659</v>
      </c>
      <c r="AV587">
        <f>(Table2[[#This Row],[Rank 1Y]]+Table2[[#This Row],[Rank 6M]]+Table2[[#This Row],[Rank Sharpe]])/3</f>
        <v>547</v>
      </c>
    </row>
    <row r="588" spans="1:48" x14ac:dyDescent="0.3">
      <c r="A588" t="s">
        <v>731</v>
      </c>
      <c r="B588" t="s">
        <v>732</v>
      </c>
      <c r="C588" t="s">
        <v>10431</v>
      </c>
      <c r="D588" t="s">
        <v>539</v>
      </c>
      <c r="E588">
        <v>21701.610076360001</v>
      </c>
      <c r="F588">
        <v>511.6</v>
      </c>
      <c r="G588">
        <v>-29.005149772629</v>
      </c>
      <c r="H588">
        <f>(Table2[[#This Row],[1Y Return vs Nifty]]-AVERAGE(Table2[1Y Return vs Nifty]))/_xlfn.STDEV.P(Table2[1Y Return vs Nifty])</f>
        <v>-0.87657084881239955</v>
      </c>
      <c r="I588">
        <v>4.1703963607645997</v>
      </c>
      <c r="J588">
        <f>(Table2[[#This Row],[1M Return vs Nifty]]-AVERAGE(Table2[1M Return vs Nifty]))/_xlfn.STDEV.P(Table2[1M Return vs Nifty])</f>
        <v>-1.7922427238376133E-2</v>
      </c>
      <c r="K588">
        <v>-28.539942535132301</v>
      </c>
      <c r="L588">
        <f>(Table2[[#This Row],[6M Return vs Nifty]]-AVERAGE(Table2[6M Return vs Nifty]))/_xlfn.STDEV.P(Table2[6M Return vs Nifty])</f>
        <v>-1.1136504619337151</v>
      </c>
      <c r="M588">
        <v>1.3061410036236001</v>
      </c>
      <c r="N588">
        <f>(Table2[[#This Row],[1W Return vs Nifty]]-AVERAGE(Table2[1W Return vs Nifty]))/_xlfn.STDEV.P(Table2[1W Return vs Nifty])</f>
        <v>-0.1546970734710906</v>
      </c>
      <c r="O588">
        <v>487.99</v>
      </c>
      <c r="P588">
        <v>458.48358391708598</v>
      </c>
      <c r="Q588">
        <v>484.05696117271702</v>
      </c>
      <c r="R588">
        <v>59.499875201594897</v>
      </c>
      <c r="S588" s="2">
        <f>(Table2[[#This Row],[Close Price]]-Table2[[#This Row],[20D EMA]])/Table2[[#This Row],[20D EMA]]</f>
        <v>4.8382138978257778E-2</v>
      </c>
      <c r="T588" s="2">
        <f>(Table2[[#This Row],[Close Price]]-Table2[[#This Row],[50D EMA]])/Table2[[#This Row],[50D EMA]]</f>
        <v>0.1158523836973841</v>
      </c>
      <c r="U588" s="2">
        <f>(Table2[[#This Row],[Close Price]]-Table2[[#This Row],[200D EMA]])/Table2[[#This Row],[200D EMA]]</f>
        <v>5.6900408498526539E-2</v>
      </c>
      <c r="V588">
        <v>1.4451905847726501</v>
      </c>
      <c r="W588">
        <v>502</v>
      </c>
      <c r="X588">
        <v>516</v>
      </c>
      <c r="Y588">
        <v>507.2</v>
      </c>
      <c r="Z588">
        <v>526</v>
      </c>
      <c r="AA588">
        <v>502</v>
      </c>
      <c r="AB588">
        <v>535.6</v>
      </c>
      <c r="AC588" s="2">
        <f>(Table2[[#This Row],[Close Price]]/Table2[[#This Row],[Day Low]])-1</f>
        <v>1.9123505976095689E-2</v>
      </c>
      <c r="AD588" s="2">
        <f>(Table2[[#This Row],[Day High]]/Table2[[#This Row],[Close Price]])-1</f>
        <v>8.6004691164971447E-3</v>
      </c>
      <c r="AE588" s="2">
        <f>(Table2[[#This Row],[Close Price]]/Table2[[#This Row],[Current Week Low]])-1</f>
        <v>8.6750788643534804E-3</v>
      </c>
      <c r="AF588" s="2">
        <f>(Table2[[#This Row],[Current Week High]]/Table2[[#This Row],[Close Price]])-1</f>
        <v>2.81469898358091E-2</v>
      </c>
      <c r="AG588" s="2">
        <f>(Table2[[#This Row],[Close Price]]/Table2[[#This Row],[Current Month Low]])-1</f>
        <v>1.9123505976095689E-2</v>
      </c>
      <c r="AH588" s="2">
        <f>(Table2[[#This Row],[Current Month High]]/Table2[[#This Row],[Close Price]])-1</f>
        <v>4.6911649726348648E-2</v>
      </c>
      <c r="AI588">
        <v>33.898078732480499</v>
      </c>
      <c r="AJ588">
        <v>68.134612856579494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0.11</v>
      </c>
      <c r="AM588" t="s">
        <v>10474</v>
      </c>
      <c r="AN588">
        <v>7.49</v>
      </c>
      <c r="AO588" t="s">
        <v>10474</v>
      </c>
      <c r="AP588">
        <v>6.1609359821230003E-2</v>
      </c>
      <c r="AQ588">
        <f>(Table2[[#This Row],[Sharpe Ratio]]-AVERAGE(Table2[Sharpe Ratio]))/_xlfn.STDEV.P(Table2[Sharpe Ratio])</f>
        <v>8.0401809500525806E-2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656</v>
      </c>
      <c r="AT588">
        <f>_xlfn.RANK.AVG(Table2[[#This Row],[6M Return vs Nifty Z-Score]],Table2[6M Return vs Nifty Z-Score])</f>
        <v>675</v>
      </c>
      <c r="AU588">
        <f>_xlfn.RANK.AVG(Table2[[#This Row],[Sharpe Ratio Z-Score]],Table2[Sharpe Ratio Z-Score])</f>
        <v>311</v>
      </c>
      <c r="AV588">
        <f>(Table2[[#This Row],[Rank 1Y]]+Table2[[#This Row],[Rank 6M]]+Table2[[#This Row],[Rank Sharpe]])/3</f>
        <v>547.33333333333337</v>
      </c>
    </row>
    <row r="589" spans="1:48" x14ac:dyDescent="0.3">
      <c r="A589" t="s">
        <v>678</v>
      </c>
      <c r="B589" t="s">
        <v>679</v>
      </c>
      <c r="C589" t="s">
        <v>10431</v>
      </c>
      <c r="D589" t="s">
        <v>539</v>
      </c>
      <c r="E589">
        <v>25281.823900829899</v>
      </c>
      <c r="F589">
        <v>780.9</v>
      </c>
      <c r="G589">
        <v>2.0591234510224701</v>
      </c>
      <c r="H589">
        <f>(Table2[[#This Row],[1Y Return vs Nifty]]-AVERAGE(Table2[1Y Return vs Nifty]))/_xlfn.STDEV.P(Table2[1Y Return vs Nifty])</f>
        <v>-0.52110436414854577</v>
      </c>
      <c r="I589">
        <v>3.8345788117637398</v>
      </c>
      <c r="J589">
        <f>(Table2[[#This Row],[1M Return vs Nifty]]-AVERAGE(Table2[1M Return vs Nifty]))/_xlfn.STDEV.P(Table2[1M Return vs Nifty])</f>
        <v>-4.6297838722288605E-2</v>
      </c>
      <c r="K589">
        <v>-8.1396113827648104</v>
      </c>
      <c r="L589">
        <f>(Table2[[#This Row],[6M Return vs Nifty]]-AVERAGE(Table2[6M Return vs Nifty]))/_xlfn.STDEV.P(Table2[6M Return vs Nifty])</f>
        <v>-0.53962116128008719</v>
      </c>
      <c r="M589">
        <v>2.5083636063349899</v>
      </c>
      <c r="N589">
        <f>(Table2[[#This Row],[1W Return vs Nifty]]-AVERAGE(Table2[1W Return vs Nifty]))/_xlfn.STDEV.P(Table2[1W Return vs Nifty])</f>
        <v>6.5713694880726398E-2</v>
      </c>
      <c r="O589">
        <v>754.63</v>
      </c>
      <c r="P589">
        <v>743.328806527447</v>
      </c>
      <c r="Q589">
        <v>712.17208027483298</v>
      </c>
      <c r="R589">
        <v>73.488561456880703</v>
      </c>
      <c r="S589" s="2">
        <f>(Table2[[#This Row],[Close Price]]-Table2[[#This Row],[20D EMA]])/Table2[[#This Row],[20D EMA]]</f>
        <v>3.4811762055576879E-2</v>
      </c>
      <c r="T589" s="2">
        <f>(Table2[[#This Row],[Close Price]]-Table2[[#This Row],[50D EMA]])/Table2[[#This Row],[50D EMA]]</f>
        <v>5.0544514275010381E-2</v>
      </c>
      <c r="U589" s="2">
        <f>(Table2[[#This Row],[Close Price]]-Table2[[#This Row],[200D EMA]])/Table2[[#This Row],[200D EMA]]</f>
        <v>9.6504653339743868E-2</v>
      </c>
      <c r="V589">
        <v>0.84046274282212396</v>
      </c>
      <c r="W589">
        <v>776</v>
      </c>
      <c r="X589">
        <v>784.1</v>
      </c>
      <c r="Y589">
        <v>773.55</v>
      </c>
      <c r="Z589">
        <v>784</v>
      </c>
      <c r="AA589">
        <v>749.1</v>
      </c>
      <c r="AB589">
        <v>786</v>
      </c>
      <c r="AC589" s="2">
        <f>(Table2[[#This Row],[Close Price]]/Table2[[#This Row],[Day Low]])-1</f>
        <v>6.3144329896906992E-3</v>
      </c>
      <c r="AD589" s="2">
        <f>(Table2[[#This Row],[Day High]]/Table2[[#This Row],[Close Price]])-1</f>
        <v>4.0978358304522011E-3</v>
      </c>
      <c r="AE589" s="2">
        <f>(Table2[[#This Row],[Close Price]]/Table2[[#This Row],[Current Week Low]])-1</f>
        <v>9.5016482451037998E-3</v>
      </c>
      <c r="AF589" s="2">
        <f>(Table2[[#This Row],[Current Week High]]/Table2[[#This Row],[Close Price]])-1</f>
        <v>3.9697784607504172E-3</v>
      </c>
      <c r="AG589" s="2">
        <f>(Table2[[#This Row],[Close Price]]/Table2[[#This Row],[Current Month Low]])-1</f>
        <v>4.2450941129355213E-2</v>
      </c>
      <c r="AH589" s="2">
        <f>(Table2[[#This Row],[Current Month High]]/Table2[[#This Row],[Close Price]])-1</f>
        <v>6.5309258547829874E-3</v>
      </c>
      <c r="AI589">
        <v>10.955307977974099</v>
      </c>
      <c r="AJ589">
        <v>29.944254929694601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-0.02</v>
      </c>
      <c r="AM589" t="s">
        <v>10475</v>
      </c>
      <c r="AN589">
        <v>5.14</v>
      </c>
      <c r="AO589" t="s">
        <v>10474</v>
      </c>
      <c r="AP589">
        <v>-5.3879476601398003E-2</v>
      </c>
      <c r="AQ589">
        <f>(Table2[[#This Row],[Sharpe Ratio]]-AVERAGE(Table2[Sharpe Ratio]))/_xlfn.STDEV.P(Table2[Sharpe Ratio])</f>
        <v>-1.2216532863173724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-2.2629629555875677</v>
      </c>
      <c r="AS589">
        <f>_xlfn.RANK.AVG(Table2[[#This Row],[1Y Return vs Nifty Z-Score]],Table2[1Y Return vs Nifty Z-Score])</f>
        <v>501</v>
      </c>
      <c r="AT589">
        <f>_xlfn.RANK.AVG(Table2[[#This Row],[6M Return vs Nifty Z-Score]],Table2[6M Return vs Nifty Z-Score])</f>
        <v>503</v>
      </c>
      <c r="AU589">
        <f>_xlfn.RANK.AVG(Table2[[#This Row],[Sharpe Ratio Z-Score]],Table2[Sharpe Ratio Z-Score])</f>
        <v>638</v>
      </c>
      <c r="AV589">
        <f>(Table2[[#This Row],[Rank 1Y]]+Table2[[#This Row],[Rank 6M]]+Table2[[#This Row],[Rank Sharpe]])/3</f>
        <v>547.33333333333337</v>
      </c>
    </row>
    <row r="590" spans="1:48" x14ac:dyDescent="0.3">
      <c r="A590" t="s">
        <v>1405</v>
      </c>
      <c r="B590" t="s">
        <v>1406</v>
      </c>
      <c r="C590" t="s">
        <v>10436</v>
      </c>
      <c r="D590" t="s">
        <v>1407</v>
      </c>
      <c r="E590">
        <v>7340.2251245099997</v>
      </c>
      <c r="F590">
        <v>230.55</v>
      </c>
      <c r="G590">
        <v>-20.6627826279727</v>
      </c>
      <c r="H590">
        <f>(Table2[[#This Row],[1Y Return vs Nifty]]-AVERAGE(Table2[1Y Return vs Nifty]))/_xlfn.STDEV.P(Table2[1Y Return vs Nifty])</f>
        <v>-0.78110967702395373</v>
      </c>
      <c r="I590">
        <v>20.458375682378598</v>
      </c>
      <c r="J590">
        <f>(Table2[[#This Row],[1M Return vs Nifty]]-AVERAGE(Table2[1M Return vs Nifty]))/_xlfn.STDEV.P(Table2[1M Return vs Nifty])</f>
        <v>1.3583550093260577</v>
      </c>
      <c r="K590">
        <v>4.2886949046013303</v>
      </c>
      <c r="L590">
        <f>(Table2[[#This Row],[6M Return vs Nifty]]-AVERAGE(Table2[6M Return vs Nifty]))/_xlfn.STDEV.P(Table2[6M Return vs Nifty])</f>
        <v>-0.18991056525292724</v>
      </c>
      <c r="M590">
        <v>14.102996374226599</v>
      </c>
      <c r="N590">
        <f>(Table2[[#This Row],[1W Return vs Nifty]]-AVERAGE(Table2[1W Return vs Nifty]))/_xlfn.STDEV.P(Table2[1W Return vs Nifty])</f>
        <v>2.1914281103013846</v>
      </c>
      <c r="O590">
        <v>206.05</v>
      </c>
      <c r="P590">
        <v>196.503488924442</v>
      </c>
      <c r="Q590">
        <v>192.07939897268801</v>
      </c>
      <c r="R590">
        <v>81.637657031310098</v>
      </c>
      <c r="S590" s="2">
        <f>(Table2[[#This Row],[Close Price]]-Table2[[#This Row],[20D EMA]])/Table2[[#This Row],[20D EMA]]</f>
        <v>0.11890317884008735</v>
      </c>
      <c r="T590" s="2">
        <f>(Table2[[#This Row],[Close Price]]-Table2[[#This Row],[50D EMA]])/Table2[[#This Row],[50D EMA]]</f>
        <v>0.17326161108848973</v>
      </c>
      <c r="U590" s="2">
        <f>(Table2[[#This Row],[Close Price]]-Table2[[#This Row],[200D EMA]])/Table2[[#This Row],[200D EMA]]</f>
        <v>0.20028488860891416</v>
      </c>
      <c r="V590">
        <v>2.8924538827594199</v>
      </c>
      <c r="W590">
        <v>231</v>
      </c>
      <c r="X590">
        <v>240</v>
      </c>
      <c r="Y590">
        <v>226.9</v>
      </c>
      <c r="Z590">
        <v>238.3</v>
      </c>
      <c r="AA590">
        <v>198.05</v>
      </c>
      <c r="AB590">
        <v>238.3</v>
      </c>
      <c r="AC590" s="2">
        <f>(Table2[[#This Row],[Close Price]]/Table2[[#This Row],[Day Low]])-1</f>
        <v>-1.9480519480519209E-3</v>
      </c>
      <c r="AD590" s="2">
        <f>(Table2[[#This Row],[Day High]]/Table2[[#This Row],[Close Price]])-1</f>
        <v>4.0988939492517806E-2</v>
      </c>
      <c r="AE590" s="2">
        <f>(Table2[[#This Row],[Close Price]]/Table2[[#This Row],[Current Week Low]])-1</f>
        <v>1.6086381665932237E-2</v>
      </c>
      <c r="AF590" s="2">
        <f>(Table2[[#This Row],[Current Week High]]/Table2[[#This Row],[Close Price]])-1</f>
        <v>3.3615267837779239E-2</v>
      </c>
      <c r="AG590" s="2">
        <f>(Table2[[#This Row],[Close Price]]/Table2[[#This Row],[Current Month Low]])-1</f>
        <v>0.16409997475385008</v>
      </c>
      <c r="AH590" s="2">
        <f>(Table2[[#This Row],[Current Month High]]/Table2[[#This Row],[Close Price]])-1</f>
        <v>3.3615267837779239E-2</v>
      </c>
      <c r="AI590">
        <v>3.3615267837779199</v>
      </c>
      <c r="AJ590">
        <v>35.9375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0.16</v>
      </c>
      <c r="AM590" t="s">
        <v>10474</v>
      </c>
      <c r="AN590">
        <v>20.05</v>
      </c>
      <c r="AO590" t="s">
        <v>10474</v>
      </c>
      <c r="AP590">
        <v>-5.7465737939994002E-2</v>
      </c>
      <c r="AQ590">
        <f>(Table2[[#This Row],[Sharpe Ratio]]-AVERAGE(Table2[Sharpe Ratio]))/_xlfn.STDEV.P(Table2[Sharpe Ratio])</f>
        <v>-1.2620858510179613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1.3166770263326</v>
      </c>
      <c r="AS590">
        <f>_xlfn.RANK.AVG(Table2[[#This Row],[1Y Return vs Nifty Z-Score]],Table2[1Y Return vs Nifty Z-Score])</f>
        <v>629</v>
      </c>
      <c r="AT590">
        <f>_xlfn.RANK.AVG(Table2[[#This Row],[6M Return vs Nifty Z-Score]],Table2[6M Return vs Nifty Z-Score])</f>
        <v>376</v>
      </c>
      <c r="AU590">
        <f>_xlfn.RANK.AVG(Table2[[#This Row],[Sharpe Ratio Z-Score]],Table2[Sharpe Ratio Z-Score])</f>
        <v>646</v>
      </c>
      <c r="AV590">
        <f>(Table2[[#This Row],[Rank 1Y]]+Table2[[#This Row],[Rank 6M]]+Table2[[#This Row],[Rank Sharpe]])/3</f>
        <v>550.33333333333337</v>
      </c>
    </row>
    <row r="591" spans="1:48" x14ac:dyDescent="0.3">
      <c r="A591" t="s">
        <v>1966</v>
      </c>
      <c r="B591" t="s">
        <v>1967</v>
      </c>
      <c r="C591" t="s">
        <v>10444</v>
      </c>
      <c r="D591" t="s">
        <v>140</v>
      </c>
      <c r="E591">
        <v>3230.1873824999998</v>
      </c>
      <c r="F591">
        <v>425</v>
      </c>
      <c r="G591">
        <v>-14.632813264742101</v>
      </c>
      <c r="H591">
        <f>(Table2[[#This Row],[1Y Return vs Nifty]]-AVERAGE(Table2[1Y Return vs Nifty]))/_xlfn.STDEV.P(Table2[1Y Return vs Nifty])</f>
        <v>-0.7121091246290453</v>
      </c>
      <c r="I591">
        <v>-9.9928489400730491</v>
      </c>
      <c r="J591">
        <f>(Table2[[#This Row],[1M Return vs Nifty]]-AVERAGE(Table2[1M Return vs Nifty]))/_xlfn.STDEV.P(Table2[1M Return vs Nifty])</f>
        <v>-1.2146672505943135</v>
      </c>
      <c r="K591">
        <v>-35.868687312023297</v>
      </c>
      <c r="L591">
        <f>(Table2[[#This Row],[6M Return vs Nifty]]-AVERAGE(Table2[6M Return vs Nifty]))/_xlfn.STDEV.P(Table2[6M Return vs Nifty])</f>
        <v>-1.3198684006292569</v>
      </c>
      <c r="M591">
        <v>-2.9159934567275498</v>
      </c>
      <c r="N591">
        <f>(Table2[[#This Row],[1W Return vs Nifty]]-AVERAGE(Table2[1W Return vs Nifty]))/_xlfn.STDEV.P(Table2[1W Return vs Nifty])</f>
        <v>-0.92876661632603019</v>
      </c>
      <c r="O591">
        <v>440.59</v>
      </c>
      <c r="P591">
        <v>461.87648607629598</v>
      </c>
      <c r="Q591">
        <v>466.24321674211001</v>
      </c>
      <c r="R591">
        <v>28.325745126623001</v>
      </c>
      <c r="S591" s="2">
        <f>(Table2[[#This Row],[Close Price]]-Table2[[#This Row],[20D EMA]])/Table2[[#This Row],[20D EMA]]</f>
        <v>-3.538437095712562E-2</v>
      </c>
      <c r="T591" s="2">
        <f>(Table2[[#This Row],[Close Price]]-Table2[[#This Row],[50D EMA]])/Table2[[#This Row],[50D EMA]]</f>
        <v>-7.9840579003202294E-2</v>
      </c>
      <c r="U591" s="2">
        <f>(Table2[[#This Row],[Close Price]]-Table2[[#This Row],[200D EMA]])/Table2[[#This Row],[200D EMA]]</f>
        <v>-8.8458588267081625E-2</v>
      </c>
      <c r="V591">
        <v>0.50617764096950402</v>
      </c>
      <c r="W591">
        <v>411.7</v>
      </c>
      <c r="X591">
        <v>427.15</v>
      </c>
      <c r="Y591">
        <v>422</v>
      </c>
      <c r="Z591">
        <v>430.05</v>
      </c>
      <c r="AA591">
        <v>420.8</v>
      </c>
      <c r="AB591">
        <v>438.25</v>
      </c>
      <c r="AC591" s="2">
        <f>(Table2[[#This Row],[Close Price]]/Table2[[#This Row],[Day Low]])-1</f>
        <v>3.2305076512023412E-2</v>
      </c>
      <c r="AD591" s="2">
        <f>(Table2[[#This Row],[Day High]]/Table2[[#This Row],[Close Price]])-1</f>
        <v>5.0588235294117823E-3</v>
      </c>
      <c r="AE591" s="2">
        <f>(Table2[[#This Row],[Close Price]]/Table2[[#This Row],[Current Week Low]])-1</f>
        <v>7.1090047393365108E-3</v>
      </c>
      <c r="AF591" s="2">
        <f>(Table2[[#This Row],[Current Week High]]/Table2[[#This Row],[Close Price]])-1</f>
        <v>1.1882352941176455E-2</v>
      </c>
      <c r="AG591" s="2">
        <f>(Table2[[#This Row],[Close Price]]/Table2[[#This Row],[Current Month Low]])-1</f>
        <v>9.9809885931558817E-3</v>
      </c>
      <c r="AH591" s="2">
        <f>(Table2[[#This Row],[Current Month High]]/Table2[[#This Row],[Close Price]])-1</f>
        <v>3.1176470588235361E-2</v>
      </c>
      <c r="AI591">
        <v>37.647058823529399</v>
      </c>
      <c r="AJ591">
        <v>17.4682144831398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-0.33</v>
      </c>
      <c r="AM591" t="s">
        <v>10475</v>
      </c>
      <c r="AN591">
        <v>-4.01</v>
      </c>
      <c r="AO591" t="s">
        <v>10475</v>
      </c>
      <c r="AP591">
        <v>4.7238943433913001E-2</v>
      </c>
      <c r="AQ591">
        <f>(Table2[[#This Row],[Sharpe Ratio]]-AVERAGE(Table2[Sharpe Ratio]))/_xlfn.STDEV.P(Table2[Sharpe Ratio])</f>
        <v>-8.1614489786259861E-2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594</v>
      </c>
      <c r="AT591">
        <f>_xlfn.RANK.AVG(Table2[[#This Row],[6M Return vs Nifty Z-Score]],Table2[6M Return vs Nifty Z-Score])</f>
        <v>704</v>
      </c>
      <c r="AU591">
        <f>_xlfn.RANK.AVG(Table2[[#This Row],[Sharpe Ratio Z-Score]],Table2[Sharpe Ratio Z-Score])</f>
        <v>358</v>
      </c>
      <c r="AV591">
        <f>(Table2[[#This Row],[Rank 1Y]]+Table2[[#This Row],[Rank 6M]]+Table2[[#This Row],[Rank Sharpe]])/3</f>
        <v>552</v>
      </c>
    </row>
    <row r="592" spans="1:48" x14ac:dyDescent="0.3">
      <c r="A592" t="s">
        <v>1970</v>
      </c>
      <c r="B592" t="s">
        <v>1971</v>
      </c>
      <c r="C592" t="s">
        <v>10437</v>
      </c>
      <c r="D592" t="s">
        <v>65</v>
      </c>
      <c r="E592">
        <v>3225.9383852400001</v>
      </c>
      <c r="F592">
        <v>129.52000000000001</v>
      </c>
      <c r="G592">
        <v>22.441646152677901</v>
      </c>
      <c r="H592">
        <f>(Table2[[#This Row],[1Y Return vs Nifty]]-AVERAGE(Table2[1Y Return vs Nifty]))/_xlfn.STDEV.P(Table2[1Y Return vs Nifty])</f>
        <v>-0.28786846510867142</v>
      </c>
      <c r="I592">
        <v>4.9987253306555504</v>
      </c>
      <c r="J592">
        <f>(Table2[[#This Row],[1M Return vs Nifty]]-AVERAGE(Table2[1M Return vs Nifty]))/_xlfn.STDEV.P(Table2[1M Return vs Nifty])</f>
        <v>5.2068481320845343E-2</v>
      </c>
      <c r="K592">
        <v>-15.898538333076401</v>
      </c>
      <c r="L592">
        <f>(Table2[[#This Row],[6M Return vs Nifty]]-AVERAGE(Table2[6M Return vs Nifty]))/_xlfn.STDEV.P(Table2[6M Return vs Nifty])</f>
        <v>-0.75794366682397751</v>
      </c>
      <c r="M592">
        <v>11.568804884034201</v>
      </c>
      <c r="N592">
        <f>(Table2[[#This Row],[1W Return vs Nifty]]-AVERAGE(Table2[1W Return vs Nifty]))/_xlfn.STDEV.P(Table2[1W Return vs Nifty])</f>
        <v>1.7268193995316756</v>
      </c>
      <c r="O592">
        <v>122.84</v>
      </c>
      <c r="P592">
        <v>120.322672135364</v>
      </c>
      <c r="Q592">
        <v>116.36419723139301</v>
      </c>
      <c r="R592">
        <v>64.486222709556301</v>
      </c>
      <c r="S592" s="2">
        <f>(Table2[[#This Row],[Close Price]]-Table2[[#This Row],[20D EMA]])/Table2[[#This Row],[20D EMA]]</f>
        <v>5.4379680885705037E-2</v>
      </c>
      <c r="T592" s="2">
        <f>(Table2[[#This Row],[Close Price]]-Table2[[#This Row],[50D EMA]])/Table2[[#This Row],[50D EMA]]</f>
        <v>7.6438859787696031E-2</v>
      </c>
      <c r="U592" s="2">
        <f>(Table2[[#This Row],[Close Price]]-Table2[[#This Row],[200D EMA]])/Table2[[#This Row],[200D EMA]]</f>
        <v>0.11305713511215458</v>
      </c>
      <c r="V592">
        <v>1.46917899349022</v>
      </c>
      <c r="W592">
        <v>128.30000000000001</v>
      </c>
      <c r="X592">
        <v>132.5</v>
      </c>
      <c r="Y592">
        <v>128.22999999999999</v>
      </c>
      <c r="Z592">
        <v>132.09</v>
      </c>
      <c r="AA592">
        <v>116.8</v>
      </c>
      <c r="AB592">
        <v>136.15</v>
      </c>
      <c r="AC592" s="2">
        <f>(Table2[[#This Row],[Close Price]]/Table2[[#This Row],[Day Low]])-1</f>
        <v>9.5089633671083806E-3</v>
      </c>
      <c r="AD592" s="2">
        <f>(Table2[[#This Row],[Day High]]/Table2[[#This Row],[Close Price]])-1</f>
        <v>2.3008029647930694E-2</v>
      </c>
      <c r="AE592" s="2">
        <f>(Table2[[#This Row],[Close Price]]/Table2[[#This Row],[Current Week Low]])-1</f>
        <v>1.0060048350620132E-2</v>
      </c>
      <c r="AF592" s="2">
        <f>(Table2[[#This Row],[Current Week High]]/Table2[[#This Row],[Close Price]])-1</f>
        <v>1.9842495367510704E-2</v>
      </c>
      <c r="AG592" s="2">
        <f>(Table2[[#This Row],[Close Price]]/Table2[[#This Row],[Current Month Low]])-1</f>
        <v>0.10890410958904129</v>
      </c>
      <c r="AH592" s="2">
        <f>(Table2[[#This Row],[Current Month High]]/Table2[[#This Row],[Close Price]])-1</f>
        <v>5.1189005558986977E-2</v>
      </c>
      <c r="AI592">
        <v>20.0586781964175</v>
      </c>
      <c r="AJ592">
        <v>49.907407407407398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-0.01</v>
      </c>
      <c r="AM592" t="s">
        <v>10475</v>
      </c>
      <c r="AN592">
        <v>4.6399999999999997</v>
      </c>
      <c r="AO592" t="s">
        <v>10474</v>
      </c>
      <c r="AP592">
        <v>-9.1950514463765995E-2</v>
      </c>
      <c r="AQ592">
        <f>(Table2[[#This Row],[Sharpe Ratio]]-AVERAGE(Table2[Sharpe Ratio]))/_xlfn.STDEV.P(Table2[Sharpe Ratio])</f>
        <v>-1.650877360152269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-0.91780161123239701</v>
      </c>
      <c r="AS592">
        <f>_xlfn.RANK.AVG(Table2[[#This Row],[1Y Return vs Nifty Z-Score]],Table2[1Y Return vs Nifty Z-Score])</f>
        <v>382</v>
      </c>
      <c r="AT592">
        <f>_xlfn.RANK.AVG(Table2[[#This Row],[6M Return vs Nifty Z-Score]],Table2[6M Return vs Nifty Z-Score])</f>
        <v>584</v>
      </c>
      <c r="AU592">
        <f>_xlfn.RANK.AVG(Table2[[#This Row],[Sharpe Ratio Z-Score]],Table2[Sharpe Ratio Z-Score])</f>
        <v>691</v>
      </c>
      <c r="AV592">
        <f>(Table2[[#This Row],[Rank 1Y]]+Table2[[#This Row],[Rank 6M]]+Table2[[#This Row],[Rank Sharpe]])/3</f>
        <v>552.33333333333337</v>
      </c>
    </row>
    <row r="593" spans="1:48" x14ac:dyDescent="0.3">
      <c r="A593" t="s">
        <v>417</v>
      </c>
      <c r="B593" t="s">
        <v>418</v>
      </c>
      <c r="C593" t="s">
        <v>10445</v>
      </c>
      <c r="D593" t="s">
        <v>168</v>
      </c>
      <c r="E593">
        <v>56987.062656449998</v>
      </c>
      <c r="F593">
        <v>3756.75</v>
      </c>
      <c r="G593">
        <v>-23.286381481782801</v>
      </c>
      <c r="H593">
        <f>(Table2[[#This Row],[1Y Return vs Nifty]]-AVERAGE(Table2[1Y Return vs Nifty]))/_xlfn.STDEV.P(Table2[1Y Return vs Nifty])</f>
        <v>-0.81113135031460515</v>
      </c>
      <c r="I593">
        <v>1.0394038443582101</v>
      </c>
      <c r="J593">
        <f>(Table2[[#This Row],[1M Return vs Nifty]]-AVERAGE(Table2[1M Return vs Nifty]))/_xlfn.STDEV.P(Table2[1M Return vs Nifty])</f>
        <v>-0.28248037327309738</v>
      </c>
      <c r="K593">
        <v>-2.7753724389104302</v>
      </c>
      <c r="L593">
        <f>(Table2[[#This Row],[6M Return vs Nifty]]-AVERAGE(Table2[6M Return vs Nifty]))/_xlfn.STDEV.P(Table2[6M Return vs Nifty])</f>
        <v>-0.38868094827661659</v>
      </c>
      <c r="M593">
        <v>-0.56797483167316398</v>
      </c>
      <c r="N593">
        <f>(Table2[[#This Row],[1W Return vs Nifty]]-AVERAGE(Table2[1W Return vs Nifty]))/_xlfn.STDEV.P(Table2[1W Return vs Nifty])</f>
        <v>-0.49829010716256544</v>
      </c>
      <c r="O593">
        <v>3743.92</v>
      </c>
      <c r="P593">
        <v>3701.0272272357001</v>
      </c>
      <c r="Q593">
        <v>3611.5377193785998</v>
      </c>
      <c r="R593">
        <v>48.710407463943802</v>
      </c>
      <c r="S593" s="2">
        <f>(Table2[[#This Row],[Close Price]]-Table2[[#This Row],[20D EMA]])/Table2[[#This Row],[20D EMA]]</f>
        <v>3.4268894634500542E-3</v>
      </c>
      <c r="T593" s="2">
        <f>(Table2[[#This Row],[Close Price]]-Table2[[#This Row],[50D EMA]])/Table2[[#This Row],[50D EMA]]</f>
        <v>1.505602886524E-2</v>
      </c>
      <c r="U593" s="2">
        <f>(Table2[[#This Row],[Close Price]]-Table2[[#This Row],[200D EMA]])/Table2[[#This Row],[200D EMA]]</f>
        <v>4.0207881491096636E-2</v>
      </c>
      <c r="V593">
        <v>0.97301254692342198</v>
      </c>
      <c r="W593">
        <v>3789.2</v>
      </c>
      <c r="X593">
        <v>3913.3</v>
      </c>
      <c r="Y593">
        <v>3730.1</v>
      </c>
      <c r="Z593">
        <v>3795.1</v>
      </c>
      <c r="AA593">
        <v>3728</v>
      </c>
      <c r="AB593">
        <v>3845.85</v>
      </c>
      <c r="AC593" s="2">
        <f>(Table2[[#This Row],[Close Price]]/Table2[[#This Row],[Day Low]])-1</f>
        <v>-8.5638129420457787E-3</v>
      </c>
      <c r="AD593" s="2">
        <f>(Table2[[#This Row],[Day High]]/Table2[[#This Row],[Close Price]])-1</f>
        <v>4.1671657682837537E-2</v>
      </c>
      <c r="AE593" s="2">
        <f>(Table2[[#This Row],[Close Price]]/Table2[[#This Row],[Current Week Low]])-1</f>
        <v>7.1445805742473834E-3</v>
      </c>
      <c r="AF593" s="2">
        <f>(Table2[[#This Row],[Current Week High]]/Table2[[#This Row],[Close Price]])-1</f>
        <v>1.0208291741531816E-2</v>
      </c>
      <c r="AG593" s="2">
        <f>(Table2[[#This Row],[Close Price]]/Table2[[#This Row],[Current Month Low]])-1</f>
        <v>7.7119098712445933E-3</v>
      </c>
      <c r="AH593" s="2">
        <f>(Table2[[#This Row],[Current Month High]]/Table2[[#This Row],[Close Price]])-1</f>
        <v>2.371730884408052E-2</v>
      </c>
      <c r="AI593">
        <v>7.5397617621614401</v>
      </c>
      <c r="AJ593">
        <v>16.669254658385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-0.08</v>
      </c>
      <c r="AM593" t="s">
        <v>10475</v>
      </c>
      <c r="AN593">
        <v>-0.48</v>
      </c>
      <c r="AO593" t="s">
        <v>10475</v>
      </c>
      <c r="AP593">
        <v>-1.542470241506E-2</v>
      </c>
      <c r="AQ593">
        <f>(Table2[[#This Row],[Sharpe Ratio]]-AVERAGE(Table2[Sharpe Ratio]))/_xlfn.STDEV.P(Table2[Sharpe Ratio])</f>
        <v>-0.78810285634665711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-2.7686856353735418</v>
      </c>
      <c r="AS593">
        <f>_xlfn.RANK.AVG(Table2[[#This Row],[1Y Return vs Nifty Z-Score]],Table2[1Y Return vs Nifty Z-Score])</f>
        <v>637</v>
      </c>
      <c r="AT593">
        <f>_xlfn.RANK.AVG(Table2[[#This Row],[6M Return vs Nifty Z-Score]],Table2[6M Return vs Nifty Z-Score])</f>
        <v>450</v>
      </c>
      <c r="AU593">
        <f>_xlfn.RANK.AVG(Table2[[#This Row],[Sharpe Ratio Z-Score]],Table2[Sharpe Ratio Z-Score])</f>
        <v>570</v>
      </c>
      <c r="AV593">
        <f>(Table2[[#This Row],[Rank 1Y]]+Table2[[#This Row],[Rank 6M]]+Table2[[#This Row],[Rank Sharpe]])/3</f>
        <v>552.33333333333337</v>
      </c>
    </row>
    <row r="594" spans="1:48" x14ac:dyDescent="0.3">
      <c r="A594" t="s">
        <v>1786</v>
      </c>
      <c r="B594" t="s">
        <v>1787</v>
      </c>
      <c r="C594" t="s">
        <v>10447</v>
      </c>
      <c r="D594" t="s">
        <v>1788</v>
      </c>
      <c r="E594">
        <v>4078.320768</v>
      </c>
      <c r="F594">
        <v>23.04</v>
      </c>
      <c r="G594">
        <v>23.555343775809501</v>
      </c>
      <c r="H594">
        <f>(Table2[[#This Row],[1Y Return vs Nifty]]-AVERAGE(Table2[1Y Return vs Nifty]))/_xlfn.STDEV.P(Table2[1Y Return vs Nifty])</f>
        <v>-0.2751244946889268</v>
      </c>
      <c r="I594">
        <v>4.2533216013388602</v>
      </c>
      <c r="J594">
        <f>(Table2[[#This Row],[1M Return vs Nifty]]-AVERAGE(Table2[1M Return vs Nifty]))/_xlfn.STDEV.P(Table2[1M Return vs Nifty])</f>
        <v>-1.0915533671622575E-2</v>
      </c>
      <c r="K594">
        <v>-20.196062995668001</v>
      </c>
      <c r="L594">
        <f>(Table2[[#This Row],[6M Return vs Nifty]]-AVERAGE(Table2[6M Return vs Nifty]))/_xlfn.STDEV.P(Table2[6M Return vs Nifty])</f>
        <v>-0.87886842329896664</v>
      </c>
      <c r="M594">
        <v>3.5795641950155299</v>
      </c>
      <c r="N594">
        <f>(Table2[[#This Row],[1W Return vs Nifty]]-AVERAGE(Table2[1W Return vs Nifty]))/_xlfn.STDEV.P(Table2[1W Return vs Nifty])</f>
        <v>0.26210340197615734</v>
      </c>
      <c r="O594">
        <v>22.38</v>
      </c>
      <c r="P594">
        <v>21.913610437446</v>
      </c>
      <c r="Q594">
        <v>20.9327738146104</v>
      </c>
      <c r="R594">
        <v>59.519169992978703</v>
      </c>
      <c r="S594" s="2">
        <f>(Table2[[#This Row],[Close Price]]-Table2[[#This Row],[20D EMA]])/Table2[[#This Row],[20D EMA]]</f>
        <v>2.9490616621983923E-2</v>
      </c>
      <c r="T594" s="2">
        <f>(Table2[[#This Row],[Close Price]]-Table2[[#This Row],[50D EMA]])/Table2[[#This Row],[50D EMA]]</f>
        <v>5.140136837648733E-2</v>
      </c>
      <c r="U594" s="2">
        <f>(Table2[[#This Row],[Close Price]]-Table2[[#This Row],[200D EMA]])/Table2[[#This Row],[200D EMA]]</f>
        <v>0.10066636194763752</v>
      </c>
      <c r="V594">
        <v>1.2322142897928099</v>
      </c>
      <c r="W594">
        <v>23.35</v>
      </c>
      <c r="X594">
        <v>24</v>
      </c>
      <c r="Y594">
        <v>22.85</v>
      </c>
      <c r="Z594">
        <v>23.26</v>
      </c>
      <c r="AA594">
        <v>21.7</v>
      </c>
      <c r="AB594">
        <v>24.55</v>
      </c>
      <c r="AC594" s="2">
        <f>(Table2[[#This Row],[Close Price]]/Table2[[#This Row],[Day Low]])-1</f>
        <v>-1.3276231263383398E-2</v>
      </c>
      <c r="AD594" s="2">
        <f>(Table2[[#This Row],[Day High]]/Table2[[#This Row],[Close Price]])-1</f>
        <v>4.1666666666666741E-2</v>
      </c>
      <c r="AE594" s="2">
        <f>(Table2[[#This Row],[Close Price]]/Table2[[#This Row],[Current Week Low]])-1</f>
        <v>8.3150984682711648E-3</v>
      </c>
      <c r="AF594" s="2">
        <f>(Table2[[#This Row],[Current Week High]]/Table2[[#This Row],[Close Price]])-1</f>
        <v>9.5486111111111605E-3</v>
      </c>
      <c r="AG594" s="2">
        <f>(Table2[[#This Row],[Close Price]]/Table2[[#This Row],[Current Month Low]])-1</f>
        <v>6.1751152073732607E-2</v>
      </c>
      <c r="AH594" s="2">
        <f>(Table2[[#This Row],[Current Month High]]/Table2[[#This Row],[Close Price]])-1</f>
        <v>6.553819444444442E-2</v>
      </c>
      <c r="AI594">
        <v>21.3107638888888</v>
      </c>
      <c r="AJ594">
        <v>54.630872483221403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-0.06</v>
      </c>
      <c r="AM594" t="s">
        <v>10475</v>
      </c>
      <c r="AN594">
        <v>1.32</v>
      </c>
      <c r="AO594" t="s">
        <v>10474</v>
      </c>
      <c r="AP594">
        <v>-6.3554333963508E-2</v>
      </c>
      <c r="AQ594">
        <f>(Table2[[#This Row],[Sharpe Ratio]]-AVERAGE(Table2[Sharpe Ratio]))/_xlfn.STDEV.P(Table2[Sharpe Ratio])</f>
        <v>-1.3307304726485911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-2.23353552233195</v>
      </c>
      <c r="AS594">
        <f>_xlfn.RANK.AVG(Table2[[#This Row],[1Y Return vs Nifty Z-Score]],Table2[1Y Return vs Nifty Z-Score])</f>
        <v>374</v>
      </c>
      <c r="AT594">
        <f>_xlfn.RANK.AVG(Table2[[#This Row],[6M Return vs Nifty Z-Score]],Table2[6M Return vs Nifty Z-Score])</f>
        <v>626</v>
      </c>
      <c r="AU594">
        <f>_xlfn.RANK.AVG(Table2[[#This Row],[Sharpe Ratio Z-Score]],Table2[Sharpe Ratio Z-Score])</f>
        <v>658</v>
      </c>
      <c r="AV594">
        <f>(Table2[[#This Row],[Rank 1Y]]+Table2[[#This Row],[Rank 6M]]+Table2[[#This Row],[Rank Sharpe]])/3</f>
        <v>552.66666666666663</v>
      </c>
    </row>
    <row r="595" spans="1:48" x14ac:dyDescent="0.3">
      <c r="A595" t="s">
        <v>1410</v>
      </c>
      <c r="B595" t="s">
        <v>1411</v>
      </c>
      <c r="C595" t="s">
        <v>10442</v>
      </c>
      <c r="D595" t="s">
        <v>806</v>
      </c>
      <c r="E595">
        <v>7306.1234680139996</v>
      </c>
      <c r="F595">
        <v>41.23</v>
      </c>
      <c r="G595">
        <v>-30.350981380515599</v>
      </c>
      <c r="H595">
        <f>(Table2[[#This Row],[1Y Return vs Nifty]]-AVERAGE(Table2[1Y Return vs Nifty]))/_xlfn.STDEV.P(Table2[1Y Return vs Nifty])</f>
        <v>-0.89197111352036995</v>
      </c>
      <c r="I595">
        <v>-5.8614374604161599</v>
      </c>
      <c r="J595">
        <f>(Table2[[#This Row],[1M Return vs Nifty]]-AVERAGE(Table2[1M Return vs Nifty]))/_xlfn.STDEV.P(Table2[1M Return vs Nifty])</f>
        <v>-0.86557739184984472</v>
      </c>
      <c r="K595">
        <v>-17.9897155610585</v>
      </c>
      <c r="L595">
        <f>(Table2[[#This Row],[6M Return vs Nifty]]-AVERAGE(Table2[6M Return vs Nifty]))/_xlfn.STDEV.P(Table2[6M Return vs Nifty])</f>
        <v>-0.81678570192408162</v>
      </c>
      <c r="M595">
        <v>0.37363736990266699</v>
      </c>
      <c r="N595">
        <f>(Table2[[#This Row],[1W Return vs Nifty]]-AVERAGE(Table2[1W Return vs Nifty]))/_xlfn.STDEV.P(Table2[1W Return vs Nifty])</f>
        <v>-0.3256586257957173</v>
      </c>
      <c r="O595">
        <v>42.05</v>
      </c>
      <c r="P595">
        <v>42.954382852268502</v>
      </c>
      <c r="Q595">
        <v>43.880919262787899</v>
      </c>
      <c r="R595">
        <v>34.634207587883402</v>
      </c>
      <c r="S595" s="2">
        <f>(Table2[[#This Row],[Close Price]]-Table2[[#This Row],[20D EMA]])/Table2[[#This Row],[20D EMA]]</f>
        <v>-1.9500594530321054E-2</v>
      </c>
      <c r="T595" s="2">
        <f>(Table2[[#This Row],[Close Price]]-Table2[[#This Row],[50D EMA]])/Table2[[#This Row],[50D EMA]]</f>
        <v>-4.0144514663360761E-2</v>
      </c>
      <c r="U595" s="2">
        <f>(Table2[[#This Row],[Close Price]]-Table2[[#This Row],[200D EMA]])/Table2[[#This Row],[200D EMA]]</f>
        <v>-6.0411662000799206E-2</v>
      </c>
      <c r="V595">
        <v>0.55471432098593298</v>
      </c>
      <c r="W595">
        <v>41.21</v>
      </c>
      <c r="X595">
        <v>42.2</v>
      </c>
      <c r="Y595">
        <v>41.14</v>
      </c>
      <c r="Z595">
        <v>41.92</v>
      </c>
      <c r="AA595">
        <v>41.14</v>
      </c>
      <c r="AB595">
        <v>42.65</v>
      </c>
      <c r="AC595" s="2">
        <f>(Table2[[#This Row],[Close Price]]/Table2[[#This Row],[Day Low]])-1</f>
        <v>4.8531909730642475E-4</v>
      </c>
      <c r="AD595" s="2">
        <f>(Table2[[#This Row],[Day High]]/Table2[[#This Row],[Close Price]])-1</f>
        <v>2.3526558331312231E-2</v>
      </c>
      <c r="AE595" s="2">
        <f>(Table2[[#This Row],[Close Price]]/Table2[[#This Row],[Current Week Low]])-1</f>
        <v>2.1876519202721489E-3</v>
      </c>
      <c r="AF595" s="2">
        <f>(Table2[[#This Row],[Current Week High]]/Table2[[#This Row],[Close Price]])-1</f>
        <v>1.673538685423237E-2</v>
      </c>
      <c r="AG595" s="2">
        <f>(Table2[[#This Row],[Close Price]]/Table2[[#This Row],[Current Month Low]])-1</f>
        <v>2.1876519202721489E-3</v>
      </c>
      <c r="AH595" s="2">
        <f>(Table2[[#This Row],[Current Month High]]/Table2[[#This Row],[Close Price]])-1</f>
        <v>3.4440941062333197E-2</v>
      </c>
      <c r="AI595">
        <v>30.972592772253201</v>
      </c>
      <c r="AJ595">
        <v>11.4324324324324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-0.17</v>
      </c>
      <c r="AM595" t="s">
        <v>10475</v>
      </c>
      <c r="AN595">
        <v>-3.87</v>
      </c>
      <c r="AO595" t="s">
        <v>10475</v>
      </c>
      <c r="AP595">
        <v>3.6641766582179998E-2</v>
      </c>
      <c r="AQ595">
        <f>(Table2[[#This Row],[Sharpe Ratio]]-AVERAGE(Table2[Sharpe Ratio]))/_xlfn.STDEV.P(Table2[Sharpe Ratio])</f>
        <v>-0.20109017720758479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660</v>
      </c>
      <c r="AT595">
        <f>_xlfn.RANK.AVG(Table2[[#This Row],[6M Return vs Nifty Z-Score]],Table2[6M Return vs Nifty Z-Score])</f>
        <v>606</v>
      </c>
      <c r="AU595">
        <f>_xlfn.RANK.AVG(Table2[[#This Row],[Sharpe Ratio Z-Score]],Table2[Sharpe Ratio Z-Score])</f>
        <v>393</v>
      </c>
      <c r="AV595">
        <f>(Table2[[#This Row],[Rank 1Y]]+Table2[[#This Row],[Rank 6M]]+Table2[[#This Row],[Rank Sharpe]])/3</f>
        <v>553</v>
      </c>
    </row>
    <row r="596" spans="1:48" x14ac:dyDescent="0.3">
      <c r="A596" t="s">
        <v>961</v>
      </c>
      <c r="B596" t="s">
        <v>962</v>
      </c>
      <c r="C596" t="s">
        <v>10432</v>
      </c>
      <c r="D596" t="s">
        <v>29</v>
      </c>
      <c r="E596">
        <v>14781.208543847</v>
      </c>
      <c r="F596">
        <v>75.61</v>
      </c>
      <c r="G596">
        <v>-23.8134178972999</v>
      </c>
      <c r="H596">
        <f>(Table2[[#This Row],[1Y Return vs Nifty]]-AVERAGE(Table2[1Y Return vs Nifty]))/_xlfn.STDEV.P(Table2[1Y Return vs Nifty])</f>
        <v>-0.81716219418997582</v>
      </c>
      <c r="I596">
        <v>-3.1005005802040602</v>
      </c>
      <c r="J596">
        <f>(Table2[[#This Row],[1M Return vs Nifty]]-AVERAGE(Table2[1M Return vs Nifty]))/_xlfn.STDEV.P(Table2[1M Return vs Nifty])</f>
        <v>-0.63228785623678097</v>
      </c>
      <c r="K596">
        <v>-33.3419048358749</v>
      </c>
      <c r="L596">
        <f>(Table2[[#This Row],[6M Return vs Nifty]]-AVERAGE(Table2[6M Return vs Nifty]))/_xlfn.STDEV.P(Table2[6M Return vs Nifty])</f>
        <v>-1.2487692029322146</v>
      </c>
      <c r="M596">
        <v>-4.1211809486591999</v>
      </c>
      <c r="N596">
        <f>(Table2[[#This Row],[1W Return vs Nifty]]-AVERAGE(Table2[1W Return vs Nifty]))/_xlfn.STDEV.P(Table2[1W Return vs Nifty])</f>
        <v>-1.1497209558182016</v>
      </c>
      <c r="O596">
        <v>77.13</v>
      </c>
      <c r="P596">
        <v>77.825171862127206</v>
      </c>
      <c r="Q596">
        <v>82.539723647240095</v>
      </c>
      <c r="R596">
        <v>37.511744745871802</v>
      </c>
      <c r="S596" s="2">
        <f>(Table2[[#This Row],[Close Price]]-Table2[[#This Row],[20D EMA]])/Table2[[#This Row],[20D EMA]]</f>
        <v>-1.9706988201737278E-2</v>
      </c>
      <c r="T596" s="2">
        <f>(Table2[[#This Row],[Close Price]]-Table2[[#This Row],[50D EMA]])/Table2[[#This Row],[50D EMA]]</f>
        <v>-2.8463436817737327E-2</v>
      </c>
      <c r="U596" s="2">
        <f>(Table2[[#This Row],[Close Price]]-Table2[[#This Row],[200D EMA]])/Table2[[#This Row],[200D EMA]]</f>
        <v>-8.3956225451595715E-2</v>
      </c>
      <c r="V596">
        <v>0.89612821281226296</v>
      </c>
      <c r="W596">
        <v>75.64</v>
      </c>
      <c r="X596">
        <v>77.430000000000007</v>
      </c>
      <c r="Y596">
        <v>75.36</v>
      </c>
      <c r="Z596">
        <v>76.8</v>
      </c>
      <c r="AA596">
        <v>75.36</v>
      </c>
      <c r="AB596">
        <v>79</v>
      </c>
      <c r="AC596" s="2">
        <f>(Table2[[#This Row],[Close Price]]/Table2[[#This Row],[Day Low]])-1</f>
        <v>-3.966155473295041E-4</v>
      </c>
      <c r="AD596" s="2">
        <f>(Table2[[#This Row],[Day High]]/Table2[[#This Row],[Close Price]])-1</f>
        <v>2.4070890093903063E-2</v>
      </c>
      <c r="AE596" s="2">
        <f>(Table2[[#This Row],[Close Price]]/Table2[[#This Row],[Current Week Low]])-1</f>
        <v>3.3174097664543378E-3</v>
      </c>
      <c r="AF596" s="2">
        <f>(Table2[[#This Row],[Current Week High]]/Table2[[#This Row],[Close Price]])-1</f>
        <v>1.5738658907551883E-2</v>
      </c>
      <c r="AG596" s="2">
        <f>(Table2[[#This Row],[Close Price]]/Table2[[#This Row],[Current Month Low]])-1</f>
        <v>3.3174097664543378E-3</v>
      </c>
      <c r="AH596" s="2">
        <f>(Table2[[#This Row],[Current Month High]]/Table2[[#This Row],[Close Price]])-1</f>
        <v>4.4835339240841154E-2</v>
      </c>
      <c r="AI596">
        <v>44.293082925538897</v>
      </c>
      <c r="AJ596">
        <v>16.233666410453399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-0.11</v>
      </c>
      <c r="AM596" t="s">
        <v>10475</v>
      </c>
      <c r="AN596">
        <v>-5.44</v>
      </c>
      <c r="AO596" t="s">
        <v>10475</v>
      </c>
      <c r="AP596">
        <v>5.7256442687137997E-2</v>
      </c>
      <c r="AQ596">
        <f>(Table2[[#This Row],[Sharpe Ratio]]-AVERAGE(Table2[Sharpe Ratio]))/_xlfn.STDEV.P(Table2[Sharpe Ratio])</f>
        <v>3.1325741962910152E-2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639</v>
      </c>
      <c r="AT596">
        <f>_xlfn.RANK.AVG(Table2[[#This Row],[6M Return vs Nifty Z-Score]],Table2[6M Return vs Nifty Z-Score])</f>
        <v>693</v>
      </c>
      <c r="AU596">
        <f>_xlfn.RANK.AVG(Table2[[#This Row],[Sharpe Ratio Z-Score]],Table2[Sharpe Ratio Z-Score])</f>
        <v>328</v>
      </c>
      <c r="AV596">
        <f>(Table2[[#This Row],[Rank 1Y]]+Table2[[#This Row],[Rank 6M]]+Table2[[#This Row],[Rank Sharpe]])/3</f>
        <v>553.33333333333337</v>
      </c>
    </row>
    <row r="597" spans="1:48" x14ac:dyDescent="0.3">
      <c r="A597" t="s">
        <v>556</v>
      </c>
      <c r="B597" t="s">
        <v>557</v>
      </c>
      <c r="C597" t="s">
        <v>10431</v>
      </c>
      <c r="D597" t="s">
        <v>37</v>
      </c>
      <c r="E597">
        <v>34264.7200387349</v>
      </c>
      <c r="F597">
        <v>992.85</v>
      </c>
      <c r="G597">
        <v>-3.2618592225882499</v>
      </c>
      <c r="H597">
        <f>(Table2[[#This Row],[1Y Return vs Nifty]]-AVERAGE(Table2[1Y Return vs Nifty]))/_xlfn.STDEV.P(Table2[1Y Return vs Nifty])</f>
        <v>-0.58199202735985167</v>
      </c>
      <c r="I597">
        <v>1.5777849742114201</v>
      </c>
      <c r="J597">
        <f>(Table2[[#This Row],[1M Return vs Nifty]]-AVERAGE(Table2[1M Return vs Nifty]))/_xlfn.STDEV.P(Table2[1M Return vs Nifty])</f>
        <v>-0.23698904579420074</v>
      </c>
      <c r="K597">
        <v>-4.1266184037001503</v>
      </c>
      <c r="L597">
        <f>(Table2[[#This Row],[6M Return vs Nifty]]-AVERAGE(Table2[6M Return vs Nifty]))/_xlfn.STDEV.P(Table2[6M Return vs Nifty])</f>
        <v>-0.42670262402227049</v>
      </c>
      <c r="M597">
        <v>1.53858345896927</v>
      </c>
      <c r="N597">
        <f>(Table2[[#This Row],[1W Return vs Nifty]]-AVERAGE(Table2[1W Return vs Nifty]))/_xlfn.STDEV.P(Table2[1W Return vs Nifty])</f>
        <v>-0.11208198699311564</v>
      </c>
      <c r="O597">
        <v>982.63</v>
      </c>
      <c r="P597">
        <v>979.20183430051395</v>
      </c>
      <c r="Q597">
        <v>943.63983350819797</v>
      </c>
      <c r="R597">
        <v>56.377863389989301</v>
      </c>
      <c r="S597" s="2">
        <f>(Table2[[#This Row],[Close Price]]-Table2[[#This Row],[20D EMA]])/Table2[[#This Row],[20D EMA]]</f>
        <v>1.0400659454728664E-2</v>
      </c>
      <c r="T597" s="2">
        <f>(Table2[[#This Row],[Close Price]]-Table2[[#This Row],[50D EMA]])/Table2[[#This Row],[50D EMA]]</f>
        <v>1.3938051606322352E-2</v>
      </c>
      <c r="U597" s="2">
        <f>(Table2[[#This Row],[Close Price]]-Table2[[#This Row],[200D EMA]])/Table2[[#This Row],[200D EMA]]</f>
        <v>5.2149310302906517E-2</v>
      </c>
      <c r="V597">
        <v>0.76099264789408505</v>
      </c>
      <c r="W597">
        <v>988.15</v>
      </c>
      <c r="X597">
        <v>1007.05</v>
      </c>
      <c r="Y597">
        <v>989.1</v>
      </c>
      <c r="Z597">
        <v>1006.7</v>
      </c>
      <c r="AA597">
        <v>967.7</v>
      </c>
      <c r="AB597">
        <v>1023.75</v>
      </c>
      <c r="AC597" s="2">
        <f>(Table2[[#This Row],[Close Price]]/Table2[[#This Row],[Day Low]])-1</f>
        <v>4.7563629003695151E-3</v>
      </c>
      <c r="AD597" s="2">
        <f>(Table2[[#This Row],[Day High]]/Table2[[#This Row],[Close Price]])-1</f>
        <v>1.4302261167346453E-2</v>
      </c>
      <c r="AE597" s="2">
        <f>(Table2[[#This Row],[Close Price]]/Table2[[#This Row],[Current Week Low]])-1</f>
        <v>3.7913254473764813E-3</v>
      </c>
      <c r="AF597" s="2">
        <f>(Table2[[#This Row],[Current Week High]]/Table2[[#This Row],[Close Price]])-1</f>
        <v>1.394974064561616E-2</v>
      </c>
      <c r="AG597" s="2">
        <f>(Table2[[#This Row],[Close Price]]/Table2[[#This Row],[Current Month Low]])-1</f>
        <v>2.5989459543246829E-2</v>
      </c>
      <c r="AH597" s="2">
        <f>(Table2[[#This Row],[Current Month High]]/Table2[[#This Row],[Close Price]])-1</f>
        <v>3.1122526061338585E-2</v>
      </c>
      <c r="AI597">
        <v>9.9864027798760997</v>
      </c>
      <c r="AJ597">
        <v>30.1245085190039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-0.12</v>
      </c>
      <c r="AM597" t="s">
        <v>10475</v>
      </c>
      <c r="AN597">
        <v>0.56000000000000005</v>
      </c>
      <c r="AO597" t="s">
        <v>10474</v>
      </c>
      <c r="AP597">
        <v>-6.7761710100188E-2</v>
      </c>
      <c r="AQ597">
        <f>(Table2[[#This Row],[Sharpe Ratio]]-AVERAGE(Table2[Sharpe Ratio]))/_xlfn.STDEV.P(Table2[Sharpe Ratio])</f>
        <v>-1.3781656681919885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-2.735931352361427</v>
      </c>
      <c r="AS597">
        <f>_xlfn.RANK.AVG(Table2[[#This Row],[1Y Return vs Nifty Z-Score]],Table2[1Y Return vs Nifty Z-Score])</f>
        <v>531</v>
      </c>
      <c r="AT597">
        <f>_xlfn.RANK.AVG(Table2[[#This Row],[6M Return vs Nifty Z-Score]],Table2[6M Return vs Nifty Z-Score])</f>
        <v>466</v>
      </c>
      <c r="AU597">
        <f>_xlfn.RANK.AVG(Table2[[#This Row],[Sharpe Ratio Z-Score]],Table2[Sharpe Ratio Z-Score])</f>
        <v>666</v>
      </c>
      <c r="AV597">
        <f>(Table2[[#This Row],[Rank 1Y]]+Table2[[#This Row],[Rank 6M]]+Table2[[#This Row],[Rank Sharpe]])/3</f>
        <v>554.33333333333337</v>
      </c>
    </row>
    <row r="598" spans="1:48" x14ac:dyDescent="0.3">
      <c r="A598" t="s">
        <v>974</v>
      </c>
      <c r="B598" t="s">
        <v>975</v>
      </c>
      <c r="C598" t="s">
        <v>10431</v>
      </c>
      <c r="D598" t="s">
        <v>494</v>
      </c>
      <c r="E598">
        <v>14222.592084075</v>
      </c>
      <c r="F598">
        <v>1797.15</v>
      </c>
      <c r="G598">
        <v>-10.0401177022142</v>
      </c>
      <c r="H598">
        <f>(Table2[[#This Row],[1Y Return vs Nifty]]-AVERAGE(Table2[1Y Return vs Nifty]))/_xlfn.STDEV.P(Table2[1Y Return vs Nifty])</f>
        <v>-0.65955520408536117</v>
      </c>
      <c r="I598">
        <v>0.67242068605368899</v>
      </c>
      <c r="J598">
        <f>(Table2[[#This Row],[1M Return vs Nifty]]-AVERAGE(Table2[1M Return vs Nifty]))/_xlfn.STDEV.P(Table2[1M Return vs Nifty])</f>
        <v>-0.31348917003055904</v>
      </c>
      <c r="K598">
        <v>2.6628935548000601</v>
      </c>
      <c r="L598">
        <f>(Table2[[#This Row],[6M Return vs Nifty]]-AVERAGE(Table2[6M Return vs Nifty]))/_xlfn.STDEV.P(Table2[6M Return vs Nifty])</f>
        <v>-0.23565774478926735</v>
      </c>
      <c r="M598">
        <v>-4.5928883524369999</v>
      </c>
      <c r="N598">
        <f>(Table2[[#This Row],[1W Return vs Nifty]]-AVERAGE(Table2[1W Return vs Nifty]))/_xlfn.STDEV.P(Table2[1W Return vs Nifty])</f>
        <v>-1.2362019378504989</v>
      </c>
      <c r="O598">
        <v>1810.69</v>
      </c>
      <c r="P598">
        <v>1721.49460153116</v>
      </c>
      <c r="Q598">
        <v>1606.2506262342199</v>
      </c>
      <c r="R598">
        <v>41.102477366834798</v>
      </c>
      <c r="S598" s="2">
        <f>(Table2[[#This Row],[Close Price]]-Table2[[#This Row],[20D EMA]])/Table2[[#This Row],[20D EMA]]</f>
        <v>-7.4778123256879769E-3</v>
      </c>
      <c r="T598" s="2">
        <f>(Table2[[#This Row],[Close Price]]-Table2[[#This Row],[50D EMA]])/Table2[[#This Row],[50D EMA]]</f>
        <v>4.3947508404353637E-2</v>
      </c>
      <c r="U598" s="2">
        <f>(Table2[[#This Row],[Close Price]]-Table2[[#This Row],[200D EMA]])/Table2[[#This Row],[200D EMA]]</f>
        <v>0.11884781281818697</v>
      </c>
      <c r="V598">
        <v>0.95990843361084099</v>
      </c>
      <c r="W598">
        <v>1790.05</v>
      </c>
      <c r="X598">
        <v>1808</v>
      </c>
      <c r="Y598">
        <v>1760</v>
      </c>
      <c r="Z598">
        <v>1805</v>
      </c>
      <c r="AA598">
        <v>1760</v>
      </c>
      <c r="AB598">
        <v>1917.75</v>
      </c>
      <c r="AC598" s="2">
        <f>(Table2[[#This Row],[Close Price]]/Table2[[#This Row],[Day Low]])-1</f>
        <v>3.9663696544789406E-3</v>
      </c>
      <c r="AD598" s="2">
        <f>(Table2[[#This Row],[Day High]]/Table2[[#This Row],[Close Price]])-1</f>
        <v>6.0373368945274564E-3</v>
      </c>
      <c r="AE598" s="2">
        <f>(Table2[[#This Row],[Close Price]]/Table2[[#This Row],[Current Week Low]])-1</f>
        <v>2.1107954545454666E-2</v>
      </c>
      <c r="AF598" s="2">
        <f>(Table2[[#This Row],[Current Week High]]/Table2[[#This Row],[Close Price]])-1</f>
        <v>4.3680271541051141E-3</v>
      </c>
      <c r="AG598" s="2">
        <f>(Table2[[#This Row],[Close Price]]/Table2[[#This Row],[Current Month Low]])-1</f>
        <v>2.1107954545454666E-2</v>
      </c>
      <c r="AH598" s="2">
        <f>(Table2[[#This Row],[Current Month High]]/Table2[[#This Row],[Close Price]])-1</f>
        <v>6.7106251564977848E-2</v>
      </c>
      <c r="AI598">
        <v>10.1160170269593</v>
      </c>
      <c r="AJ598">
        <v>37.5019127773527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0.04</v>
      </c>
      <c r="AM598" t="s">
        <v>10474</v>
      </c>
      <c r="AN598">
        <v>-4.97</v>
      </c>
      <c r="AO598" t="s">
        <v>10475</v>
      </c>
      <c r="AP598">
        <v>-0.107849619213585</v>
      </c>
      <c r="AQ598">
        <f>(Table2[[#This Row],[Sharpe Ratio]]-AVERAGE(Table2[Sharpe Ratio]))/_xlfn.STDEV.P(Table2[Sharpe Ratio])</f>
        <v>-1.8301285414758717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-4.275032598231558</v>
      </c>
      <c r="AS598">
        <f>_xlfn.RANK.AVG(Table2[[#This Row],[1Y Return vs Nifty Z-Score]],Table2[1Y Return vs Nifty Z-Score])</f>
        <v>569</v>
      </c>
      <c r="AT598">
        <f>_xlfn.RANK.AVG(Table2[[#This Row],[6M Return vs Nifty Z-Score]],Table2[6M Return vs Nifty Z-Score])</f>
        <v>386</v>
      </c>
      <c r="AU598">
        <f>_xlfn.RANK.AVG(Table2[[#This Row],[Sharpe Ratio Z-Score]],Table2[Sharpe Ratio Z-Score])</f>
        <v>709</v>
      </c>
      <c r="AV598">
        <f>(Table2[[#This Row],[Rank 1Y]]+Table2[[#This Row],[Rank 6M]]+Table2[[#This Row],[Rank Sharpe]])/3</f>
        <v>554.66666666666663</v>
      </c>
    </row>
    <row r="599" spans="1:48" x14ac:dyDescent="0.3">
      <c r="A599" t="s">
        <v>1178</v>
      </c>
      <c r="B599" t="s">
        <v>1179</v>
      </c>
      <c r="C599" t="s">
        <v>10431</v>
      </c>
      <c r="D599" t="s">
        <v>494</v>
      </c>
      <c r="E599">
        <v>9914.4364075320009</v>
      </c>
      <c r="F599">
        <v>167.88</v>
      </c>
      <c r="G599">
        <v>23.734436452975601</v>
      </c>
      <c r="H599">
        <f>(Table2[[#This Row],[1Y Return vs Nifty]]-AVERAGE(Table2[1Y Return vs Nifty]))/_xlfn.STDEV.P(Table2[1Y Return vs Nifty])</f>
        <v>-0.27307514867902882</v>
      </c>
      <c r="I599">
        <v>0.75106763872718296</v>
      </c>
      <c r="J599">
        <f>(Table2[[#This Row],[1M Return vs Nifty]]-AVERAGE(Table2[1M Return vs Nifty]))/_xlfn.STDEV.P(Table2[1M Return vs Nifty])</f>
        <v>-0.3068437768677959</v>
      </c>
      <c r="K599">
        <v>-26.647158259748899</v>
      </c>
      <c r="L599">
        <f>(Table2[[#This Row],[6M Return vs Nifty]]-AVERAGE(Table2[6M Return vs Nifty]))/_xlfn.STDEV.P(Table2[6M Return vs Nifty])</f>
        <v>-1.0603908542454141</v>
      </c>
      <c r="M599">
        <v>1.09708290818643</v>
      </c>
      <c r="N599">
        <f>(Table2[[#This Row],[1W Return vs Nifty]]-AVERAGE(Table2[1W Return vs Nifty]))/_xlfn.STDEV.P(Table2[1W Return vs Nifty])</f>
        <v>-0.19302496328247187</v>
      </c>
      <c r="O599">
        <v>168.97</v>
      </c>
      <c r="P599">
        <v>168.27877927707701</v>
      </c>
      <c r="Q599">
        <v>164.988962809507</v>
      </c>
      <c r="R599">
        <v>44.296698995231601</v>
      </c>
      <c r="S599" s="2">
        <f>(Table2[[#This Row],[Close Price]]-Table2[[#This Row],[20D EMA]])/Table2[[#This Row],[20D EMA]]</f>
        <v>-6.4508492631828339E-3</v>
      </c>
      <c r="T599" s="2">
        <f>(Table2[[#This Row],[Close Price]]-Table2[[#This Row],[50D EMA]])/Table2[[#This Row],[50D EMA]]</f>
        <v>-2.3697538025303061E-3</v>
      </c>
      <c r="U599" s="2">
        <f>(Table2[[#This Row],[Close Price]]-Table2[[#This Row],[200D EMA]])/Table2[[#This Row],[200D EMA]]</f>
        <v>1.7522609641657843E-2</v>
      </c>
      <c r="V599">
        <v>1.02458290440268</v>
      </c>
      <c r="W599">
        <v>168.61</v>
      </c>
      <c r="X599">
        <v>175.18</v>
      </c>
      <c r="Y599">
        <v>167.5</v>
      </c>
      <c r="Z599">
        <v>171.85</v>
      </c>
      <c r="AA599">
        <v>166.13</v>
      </c>
      <c r="AB599">
        <v>176.5</v>
      </c>
      <c r="AC599" s="2">
        <f>(Table2[[#This Row],[Close Price]]/Table2[[#This Row],[Day Low]])-1</f>
        <v>-4.3295178221933739E-3</v>
      </c>
      <c r="AD599" s="2">
        <f>(Table2[[#This Row],[Day High]]/Table2[[#This Row],[Close Price]])-1</f>
        <v>4.3483440552775754E-2</v>
      </c>
      <c r="AE599" s="2">
        <f>(Table2[[#This Row],[Close Price]]/Table2[[#This Row],[Current Week Low]])-1</f>
        <v>2.2686567164178495E-3</v>
      </c>
      <c r="AF599" s="2">
        <f>(Table2[[#This Row],[Current Week High]]/Table2[[#This Row],[Close Price]])-1</f>
        <v>2.3647843697879534E-2</v>
      </c>
      <c r="AG599" s="2">
        <f>(Table2[[#This Row],[Close Price]]/Table2[[#This Row],[Current Month Low]])-1</f>
        <v>1.053391921988811E-2</v>
      </c>
      <c r="AH599" s="2">
        <f>(Table2[[#This Row],[Current Month High]]/Table2[[#This Row],[Close Price]])-1</f>
        <v>5.1346199666428394E-2</v>
      </c>
      <c r="AI599">
        <v>24.670823372142902</v>
      </c>
      <c r="AJ599">
        <v>58.132633406007201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-0.11</v>
      </c>
      <c r="AM599" t="s">
        <v>10475</v>
      </c>
      <c r="AN599">
        <v>-6.01</v>
      </c>
      <c r="AO599" t="s">
        <v>10475</v>
      </c>
      <c r="AP599">
        <v>-5.1521151513139997E-2</v>
      </c>
      <c r="AQ599">
        <f>(Table2[[#This Row],[Sharpe Ratio]]-AVERAGE(Table2[Sharpe Ratio]))/_xlfn.STDEV.P(Table2[Sharpe Ratio])</f>
        <v>-1.195064835919236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-3.0283995789939464</v>
      </c>
      <c r="AS599">
        <f>_xlfn.RANK.AVG(Table2[[#This Row],[1Y Return vs Nifty Z-Score]],Table2[1Y Return vs Nifty Z-Score])</f>
        <v>372</v>
      </c>
      <c r="AT599">
        <f>_xlfn.RANK.AVG(Table2[[#This Row],[6M Return vs Nifty Z-Score]],Table2[6M Return vs Nifty Z-Score])</f>
        <v>669</v>
      </c>
      <c r="AU599">
        <f>_xlfn.RANK.AVG(Table2[[#This Row],[Sharpe Ratio Z-Score]],Table2[Sharpe Ratio Z-Score])</f>
        <v>632</v>
      </c>
      <c r="AV599">
        <f>(Table2[[#This Row],[Rank 1Y]]+Table2[[#This Row],[Rank 6M]]+Table2[[#This Row],[Rank Sharpe]])/3</f>
        <v>557.66666666666663</v>
      </c>
    </row>
    <row r="600" spans="1:48" x14ac:dyDescent="0.3">
      <c r="A600" t="s">
        <v>118</v>
      </c>
      <c r="B600" t="s">
        <v>119</v>
      </c>
      <c r="C600" t="s">
        <v>10433</v>
      </c>
      <c r="D600" t="s">
        <v>120</v>
      </c>
      <c r="E600">
        <v>251008.67503439999</v>
      </c>
      <c r="F600">
        <v>2603.4</v>
      </c>
      <c r="G600">
        <v>-10.715368461654601</v>
      </c>
      <c r="H600">
        <f>(Table2[[#This Row],[1Y Return vs Nifty]]-AVERAGE(Table2[1Y Return vs Nifty]))/_xlfn.STDEV.P(Table2[1Y Return vs Nifty])</f>
        <v>-0.66728205518523254</v>
      </c>
      <c r="I600">
        <v>-2.1580630772330398</v>
      </c>
      <c r="J600">
        <f>(Table2[[#This Row],[1M Return vs Nifty]]-AVERAGE(Table2[1M Return vs Nifty]))/_xlfn.STDEV.P(Table2[1M Return vs Nifty])</f>
        <v>-0.55265517466835823</v>
      </c>
      <c r="K600">
        <v>-13.7063212153598</v>
      </c>
      <c r="L600">
        <f>(Table2[[#This Row],[6M Return vs Nifty]]-AVERAGE(Table2[6M Return vs Nifty]))/_xlfn.STDEV.P(Table2[6M Return vs Nifty])</f>
        <v>-0.69625854761856043</v>
      </c>
      <c r="M600">
        <v>-0.66136063855233695</v>
      </c>
      <c r="N600">
        <f>(Table2[[#This Row],[1W Return vs Nifty]]-AVERAGE(Table2[1W Return vs Nifty]))/_xlfn.STDEV.P(Table2[1W Return vs Nifty])</f>
        <v>-0.51541109407544761</v>
      </c>
      <c r="O600">
        <v>2539.23</v>
      </c>
      <c r="P600">
        <v>2519.7704564392998</v>
      </c>
      <c r="Q600">
        <v>2452.7871041716999</v>
      </c>
      <c r="R600">
        <v>70.996663714668799</v>
      </c>
      <c r="S600" s="2">
        <f>(Table2[[#This Row],[Close Price]]-Table2[[#This Row],[20D EMA]])/Table2[[#This Row],[20D EMA]]</f>
        <v>2.5271440554813888E-2</v>
      </c>
      <c r="T600" s="2">
        <f>(Table2[[#This Row],[Close Price]]-Table2[[#This Row],[50D EMA]])/Table2[[#This Row],[50D EMA]]</f>
        <v>3.3189349985029051E-2</v>
      </c>
      <c r="U600" s="2">
        <f>(Table2[[#This Row],[Close Price]]-Table2[[#This Row],[200D EMA]])/Table2[[#This Row],[200D EMA]]</f>
        <v>6.140479765738243E-2</v>
      </c>
      <c r="V600">
        <v>0.70220239273255602</v>
      </c>
      <c r="W600">
        <v>2593.6</v>
      </c>
      <c r="X600">
        <v>2627.3</v>
      </c>
      <c r="Y600">
        <v>2561.4499999999998</v>
      </c>
      <c r="Z600">
        <v>2620</v>
      </c>
      <c r="AA600">
        <v>2532.5</v>
      </c>
      <c r="AB600">
        <v>2620</v>
      </c>
      <c r="AC600" s="2">
        <f>(Table2[[#This Row],[Close Price]]/Table2[[#This Row],[Day Low]])-1</f>
        <v>3.778531770512128E-3</v>
      </c>
      <c r="AD600" s="2">
        <f>(Table2[[#This Row],[Day High]]/Table2[[#This Row],[Close Price]])-1</f>
        <v>9.1803026811092536E-3</v>
      </c>
      <c r="AE600" s="2">
        <f>(Table2[[#This Row],[Close Price]]/Table2[[#This Row],[Current Week Low]])-1</f>
        <v>1.6377442464229341E-2</v>
      </c>
      <c r="AF600" s="2">
        <f>(Table2[[#This Row],[Current Week High]]/Table2[[#This Row],[Close Price]])-1</f>
        <v>6.3762771760005332E-3</v>
      </c>
      <c r="AG600" s="2">
        <f>(Table2[[#This Row],[Close Price]]/Table2[[#This Row],[Current Month Low]])-1</f>
        <v>2.7996051332675354E-2</v>
      </c>
      <c r="AH600" s="2">
        <f>(Table2[[#This Row],[Current Month High]]/Table2[[#This Row],[Close Price]])-1</f>
        <v>6.3762771760005332E-3</v>
      </c>
      <c r="AI600">
        <v>6.3724360451716997</v>
      </c>
      <c r="AJ600">
        <v>21.370629370629299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-0.05</v>
      </c>
      <c r="AM600" t="s">
        <v>10475</v>
      </c>
      <c r="AN600">
        <v>2.5099999999999998</v>
      </c>
      <c r="AO600" t="s">
        <v>10474</v>
      </c>
      <c r="AP600">
        <v>-3.1623853954829998E-3</v>
      </c>
      <c r="AQ600">
        <f>(Table2[[#This Row],[Sharpe Ratio]]-AVERAGE(Table2[Sharpe Ratio]))/_xlfn.STDEV.P(Table2[Sharpe Ratio])</f>
        <v>-0.64985388911793829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-3.0814607606655371</v>
      </c>
      <c r="AS600">
        <f>_xlfn.RANK.AVG(Table2[[#This Row],[1Y Return vs Nifty Z-Score]],Table2[1Y Return vs Nifty Z-Score])</f>
        <v>575</v>
      </c>
      <c r="AT600">
        <f>_xlfn.RANK.AVG(Table2[[#This Row],[6M Return vs Nifty Z-Score]],Table2[6M Return vs Nifty Z-Score])</f>
        <v>560</v>
      </c>
      <c r="AU600">
        <f>_xlfn.RANK.AVG(Table2[[#This Row],[Sharpe Ratio Z-Score]],Table2[Sharpe Ratio Z-Score])</f>
        <v>542</v>
      </c>
      <c r="AV600">
        <f>(Table2[[#This Row],[Rank 1Y]]+Table2[[#This Row],[Rank 6M]]+Table2[[#This Row],[Rank Sharpe]])/3</f>
        <v>559</v>
      </c>
    </row>
    <row r="601" spans="1:48" x14ac:dyDescent="0.3">
      <c r="A601" t="s">
        <v>1636</v>
      </c>
      <c r="B601" t="s">
        <v>1637</v>
      </c>
      <c r="C601" t="s">
        <v>10437</v>
      </c>
      <c r="D601" t="s">
        <v>65</v>
      </c>
      <c r="E601">
        <v>5075.271675</v>
      </c>
      <c r="F601">
        <v>552.04999999999995</v>
      </c>
      <c r="G601">
        <v>-7.0014398660804904</v>
      </c>
      <c r="H601">
        <f>(Table2[[#This Row],[1Y Return vs Nifty]]-AVERAGE(Table2[1Y Return vs Nifty]))/_xlfn.STDEV.P(Table2[1Y Return vs Nifty])</f>
        <v>-0.62478380864147809</v>
      </c>
      <c r="I601">
        <v>1.1503114730875099</v>
      </c>
      <c r="J601">
        <f>(Table2[[#This Row],[1M Return vs Nifty]]-AVERAGE(Table2[1M Return vs Nifty]))/_xlfn.STDEV.P(Table2[1M Return vs Nifty])</f>
        <v>-0.27310906551606645</v>
      </c>
      <c r="K601">
        <v>-3.1291692802073001</v>
      </c>
      <c r="L601">
        <f>(Table2[[#This Row],[6M Return vs Nifty]]-AVERAGE(Table2[6M Return vs Nifty]))/_xlfn.STDEV.P(Table2[6M Return vs Nifty])</f>
        <v>-0.39863616674176078</v>
      </c>
      <c r="M601">
        <v>8.4863627673796493</v>
      </c>
      <c r="N601">
        <f>(Table2[[#This Row],[1W Return vs Nifty]]-AVERAGE(Table2[1W Return vs Nifty]))/_xlfn.STDEV.P(Table2[1W Return vs Nifty])</f>
        <v>1.1616965730271978</v>
      </c>
      <c r="O601">
        <v>523.20000000000005</v>
      </c>
      <c r="P601">
        <v>508.39752970104001</v>
      </c>
      <c r="Q601">
        <v>498.70964399178598</v>
      </c>
      <c r="R601">
        <v>70.784333641841997</v>
      </c>
      <c r="S601" s="2">
        <f>(Table2[[#This Row],[Close Price]]-Table2[[#This Row],[20D EMA]])/Table2[[#This Row],[20D EMA]]</f>
        <v>5.5141437308868321E-2</v>
      </c>
      <c r="T601" s="2">
        <f>(Table2[[#This Row],[Close Price]]-Table2[[#This Row],[50D EMA]])/Table2[[#This Row],[50D EMA]]</f>
        <v>8.586286861903028E-2</v>
      </c>
      <c r="U601" s="2">
        <f>(Table2[[#This Row],[Close Price]]-Table2[[#This Row],[200D EMA]])/Table2[[#This Row],[200D EMA]]</f>
        <v>0.10695673655168481</v>
      </c>
      <c r="V601">
        <v>1.3294769490239999</v>
      </c>
      <c r="W601">
        <v>544.5</v>
      </c>
      <c r="X601">
        <v>555</v>
      </c>
      <c r="Y601">
        <v>550.1</v>
      </c>
      <c r="Z601">
        <v>563.20000000000005</v>
      </c>
      <c r="AA601">
        <v>505</v>
      </c>
      <c r="AB601">
        <v>563.20000000000005</v>
      </c>
      <c r="AC601" s="2">
        <f>(Table2[[#This Row],[Close Price]]/Table2[[#This Row],[Day Low]])-1</f>
        <v>1.3865932047750107E-2</v>
      </c>
      <c r="AD601" s="2">
        <f>(Table2[[#This Row],[Day High]]/Table2[[#This Row],[Close Price]])-1</f>
        <v>5.3437188660447887E-3</v>
      </c>
      <c r="AE601" s="2">
        <f>(Table2[[#This Row],[Close Price]]/Table2[[#This Row],[Current Week Low]])-1</f>
        <v>3.5448100345389921E-3</v>
      </c>
      <c r="AF601" s="2">
        <f>(Table2[[#This Row],[Current Week High]]/Table2[[#This Row],[Close Price]])-1</f>
        <v>2.0197445883525234E-2</v>
      </c>
      <c r="AG601" s="2">
        <f>(Table2[[#This Row],[Close Price]]/Table2[[#This Row],[Current Month Low]])-1</f>
        <v>9.3168316831683029E-2</v>
      </c>
      <c r="AH601" s="2">
        <f>(Table2[[#This Row],[Current Month High]]/Table2[[#This Row],[Close Price]])-1</f>
        <v>2.0197445883525234E-2</v>
      </c>
      <c r="AI601">
        <v>16.973100262657301</v>
      </c>
      <c r="AJ601">
        <v>28.070989444379901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0.02</v>
      </c>
      <c r="AM601" t="s">
        <v>10474</v>
      </c>
      <c r="AN601">
        <v>5.87</v>
      </c>
      <c r="AO601" t="s">
        <v>10474</v>
      </c>
      <c r="AP601">
        <v>-7.1803159884359993E-2</v>
      </c>
      <c r="AQ601">
        <f>(Table2[[#This Row],[Sharpe Ratio]]-AVERAGE(Table2[Sharpe Ratio]))/_xlfn.STDEV.P(Table2[Sharpe Ratio])</f>
        <v>-1.4237301612544735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-1.5585626291265813</v>
      </c>
      <c r="AS601">
        <f>_xlfn.RANK.AVG(Table2[[#This Row],[1Y Return vs Nifty Z-Score]],Table2[1Y Return vs Nifty Z-Score])</f>
        <v>550</v>
      </c>
      <c r="AT601">
        <f>_xlfn.RANK.AVG(Table2[[#This Row],[6M Return vs Nifty Z-Score]],Table2[6M Return vs Nifty Z-Score])</f>
        <v>456</v>
      </c>
      <c r="AU601">
        <f>_xlfn.RANK.AVG(Table2[[#This Row],[Sharpe Ratio Z-Score]],Table2[Sharpe Ratio Z-Score])</f>
        <v>672</v>
      </c>
      <c r="AV601">
        <f>(Table2[[#This Row],[Rank 1Y]]+Table2[[#This Row],[Rank 6M]]+Table2[[#This Row],[Rank Sharpe]])/3</f>
        <v>559.33333333333337</v>
      </c>
    </row>
    <row r="602" spans="1:48" x14ac:dyDescent="0.3">
      <c r="A602" t="s">
        <v>1382</v>
      </c>
      <c r="B602" t="s">
        <v>1383</v>
      </c>
      <c r="C602" t="s">
        <v>10431</v>
      </c>
      <c r="D602" t="s">
        <v>24</v>
      </c>
      <c r="E602">
        <v>7665.7938881399996</v>
      </c>
      <c r="F602">
        <v>484.1</v>
      </c>
      <c r="G602">
        <v>-13.9891532296195</v>
      </c>
      <c r="H602">
        <f>(Table2[[#This Row],[1Y Return vs Nifty]]-AVERAGE(Table2[1Y Return vs Nifty]))/_xlfn.STDEV.P(Table2[1Y Return vs Nifty])</f>
        <v>-0.70474376415991824</v>
      </c>
      <c r="I602">
        <v>-2.77256990054665</v>
      </c>
      <c r="J602">
        <f>(Table2[[#This Row],[1M Return vs Nifty]]-AVERAGE(Table2[1M Return vs Nifty]))/_xlfn.STDEV.P(Table2[1M Return vs Nifty])</f>
        <v>-0.60457885770122721</v>
      </c>
      <c r="K602">
        <v>-15.3999951593345</v>
      </c>
      <c r="L602">
        <f>(Table2[[#This Row],[6M Return vs Nifty]]-AVERAGE(Table2[6M Return vs Nifty]))/_xlfn.STDEV.P(Table2[6M Return vs Nifty])</f>
        <v>-0.74391554212191879</v>
      </c>
      <c r="M602">
        <v>1.09274172007896</v>
      </c>
      <c r="N602">
        <f>(Table2[[#This Row],[1W Return vs Nifty]]-AVERAGE(Table2[1W Return vs Nifty]))/_xlfn.STDEV.P(Table2[1W Return vs Nifty])</f>
        <v>-0.19382085965321824</v>
      </c>
      <c r="O602">
        <v>477.09</v>
      </c>
      <c r="P602">
        <v>476.23632603621797</v>
      </c>
      <c r="Q602">
        <v>486.32386367061503</v>
      </c>
      <c r="R602">
        <v>66.660361835688207</v>
      </c>
      <c r="S602" s="2">
        <f>(Table2[[#This Row],[Close Price]]-Table2[[#This Row],[20D EMA]])/Table2[[#This Row],[20D EMA]]</f>
        <v>1.4693244461212869E-2</v>
      </c>
      <c r="T602" s="2">
        <f>(Table2[[#This Row],[Close Price]]-Table2[[#This Row],[50D EMA]])/Table2[[#This Row],[50D EMA]]</f>
        <v>1.651212545929143E-2</v>
      </c>
      <c r="U602" s="2">
        <f>(Table2[[#This Row],[Close Price]]-Table2[[#This Row],[200D EMA]])/Table2[[#This Row],[200D EMA]]</f>
        <v>-4.5728039208892618E-3</v>
      </c>
      <c r="V602">
        <v>1.05952504842479</v>
      </c>
      <c r="W602">
        <v>481</v>
      </c>
      <c r="X602">
        <v>488</v>
      </c>
      <c r="Y602">
        <v>478</v>
      </c>
      <c r="Z602">
        <v>489</v>
      </c>
      <c r="AA602">
        <v>469</v>
      </c>
      <c r="AB602">
        <v>489</v>
      </c>
      <c r="AC602" s="2">
        <f>(Table2[[#This Row],[Close Price]]/Table2[[#This Row],[Day Low]])-1</f>
        <v>6.444906444906584E-3</v>
      </c>
      <c r="AD602" s="2">
        <f>(Table2[[#This Row],[Day High]]/Table2[[#This Row],[Close Price]])-1</f>
        <v>8.0561867382771268E-3</v>
      </c>
      <c r="AE602" s="2">
        <f>(Table2[[#This Row],[Close Price]]/Table2[[#This Row],[Current Week Low]])-1</f>
        <v>1.276150627615058E-2</v>
      </c>
      <c r="AF602" s="2">
        <f>(Table2[[#This Row],[Current Week High]]/Table2[[#This Row],[Close Price]])-1</f>
        <v>1.0121875645527689E-2</v>
      </c>
      <c r="AG602" s="2">
        <f>(Table2[[#This Row],[Close Price]]/Table2[[#This Row],[Current Month Low]])-1</f>
        <v>3.219616204690845E-2</v>
      </c>
      <c r="AH602" s="2">
        <f>(Table2[[#This Row],[Current Month High]]/Table2[[#This Row],[Close Price]])-1</f>
        <v>1.0121875645527689E-2</v>
      </c>
      <c r="AI602">
        <v>26.2858913447634</v>
      </c>
      <c r="AJ602">
        <v>16.356207186636201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</v>
      </c>
      <c r="AM602" t="s">
        <v>10475</v>
      </c>
      <c r="AN602">
        <v>-0.55000000000000004</v>
      </c>
      <c r="AO602" t="s">
        <v>10475</v>
      </c>
      <c r="AQ602">
        <f>(Table2[[#This Row],[Sharpe Ratio]]-AVERAGE(Table2[Sharpe Ratio]))/_xlfn.STDEV.P(Table2[Sharpe Ratio])</f>
        <v>-0.61420022642052829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586</v>
      </c>
      <c r="AT602">
        <f>_xlfn.RANK.AVG(Table2[[#This Row],[6M Return vs Nifty Z-Score]],Table2[6M Return vs Nifty Z-Score])</f>
        <v>579</v>
      </c>
      <c r="AU602">
        <f>_xlfn.RANK.AVG(Table2[[#This Row],[Sharpe Ratio Z-Score]],Table2[Sharpe Ratio Z-Score])</f>
        <v>519.5</v>
      </c>
      <c r="AV602">
        <f>(Table2[[#This Row],[Rank 1Y]]+Table2[[#This Row],[Rank 6M]]+Table2[[#This Row],[Rank Sharpe]])/3</f>
        <v>561.5</v>
      </c>
    </row>
    <row r="603" spans="1:48" x14ac:dyDescent="0.3">
      <c r="A603" t="s">
        <v>524</v>
      </c>
      <c r="B603" t="s">
        <v>525</v>
      </c>
      <c r="C603" t="s">
        <v>10442</v>
      </c>
      <c r="D603" t="s">
        <v>526</v>
      </c>
      <c r="E603">
        <v>37750.3971786599</v>
      </c>
      <c r="F603">
        <v>574.15</v>
      </c>
      <c r="G603">
        <v>-7.0440412628278297</v>
      </c>
      <c r="H603">
        <f>(Table2[[#This Row],[1Y Return vs Nifty]]-AVERAGE(Table2[1Y Return vs Nifty]))/_xlfn.STDEV.P(Table2[1Y Return vs Nifty])</f>
        <v>-0.62527129369012291</v>
      </c>
      <c r="I603">
        <v>4.8000956957989001</v>
      </c>
      <c r="J603">
        <f>(Table2[[#This Row],[1M Return vs Nifty]]-AVERAGE(Table2[1M Return vs Nifty]))/_xlfn.STDEV.P(Table2[1M Return vs Nifty])</f>
        <v>3.5284970040014983E-2</v>
      </c>
      <c r="K603">
        <v>-5.6509871271874896</v>
      </c>
      <c r="L603">
        <f>(Table2[[#This Row],[6M Return vs Nifty]]-AVERAGE(Table2[6M Return vs Nifty]))/_xlfn.STDEV.P(Table2[6M Return vs Nifty])</f>
        <v>-0.46959566853935197</v>
      </c>
      <c r="M603">
        <v>0.55125437235803798</v>
      </c>
      <c r="N603">
        <f>(Table2[[#This Row],[1W Return vs Nifty]]-AVERAGE(Table2[1W Return vs Nifty]))/_xlfn.STDEV.P(Table2[1W Return vs Nifty])</f>
        <v>-0.29309502243703628</v>
      </c>
      <c r="O603">
        <v>552.24</v>
      </c>
      <c r="P603">
        <v>522.10916847480303</v>
      </c>
      <c r="Q603">
        <v>503.13347389626301</v>
      </c>
      <c r="R603">
        <v>67.476003727409207</v>
      </c>
      <c r="S603" s="2">
        <f>(Table2[[#This Row],[Close Price]]-Table2[[#This Row],[20D EMA]])/Table2[[#This Row],[20D EMA]]</f>
        <v>3.9674779081558684E-2</v>
      </c>
      <c r="T603" s="2">
        <f>(Table2[[#This Row],[Close Price]]-Table2[[#This Row],[50D EMA]])/Table2[[#This Row],[50D EMA]]</f>
        <v>9.9674234178303719E-2</v>
      </c>
      <c r="U603" s="2">
        <f>(Table2[[#This Row],[Close Price]]-Table2[[#This Row],[200D EMA]])/Table2[[#This Row],[200D EMA]]</f>
        <v>0.14114848203953784</v>
      </c>
      <c r="V603">
        <v>0.74992416722240296</v>
      </c>
      <c r="W603">
        <v>568</v>
      </c>
      <c r="X603">
        <v>580.35</v>
      </c>
      <c r="Y603">
        <v>564.1</v>
      </c>
      <c r="Z603">
        <v>577</v>
      </c>
      <c r="AA603">
        <v>559.85</v>
      </c>
      <c r="AB603">
        <v>580</v>
      </c>
      <c r="AC603" s="2">
        <f>(Table2[[#This Row],[Close Price]]/Table2[[#This Row],[Day Low]])-1</f>
        <v>1.0827464788732311E-2</v>
      </c>
      <c r="AD603" s="2">
        <f>(Table2[[#This Row],[Day High]]/Table2[[#This Row],[Close Price]])-1</f>
        <v>1.0798571801793999E-2</v>
      </c>
      <c r="AE603" s="2">
        <f>(Table2[[#This Row],[Close Price]]/Table2[[#This Row],[Current Week Low]])-1</f>
        <v>1.7815990072681975E-2</v>
      </c>
      <c r="AF603" s="2">
        <f>(Table2[[#This Row],[Current Week High]]/Table2[[#This Row],[Close Price]])-1</f>
        <v>4.9638596185666017E-3</v>
      </c>
      <c r="AG603" s="2">
        <f>(Table2[[#This Row],[Close Price]]/Table2[[#This Row],[Current Month Low]])-1</f>
        <v>2.5542556041796782E-2</v>
      </c>
      <c r="AH603" s="2">
        <f>(Table2[[#This Row],[Current Month High]]/Table2[[#This Row],[Close Price]])-1</f>
        <v>1.0188975006531376E-2</v>
      </c>
      <c r="AI603">
        <v>2.2293825655316599</v>
      </c>
      <c r="AJ603">
        <v>36.361477259232799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0.17</v>
      </c>
      <c r="AM603" t="s">
        <v>10474</v>
      </c>
      <c r="AN603">
        <v>6.59</v>
      </c>
      <c r="AO603" t="s">
        <v>10474</v>
      </c>
      <c r="AP603">
        <v>-6.2054604488379003E-2</v>
      </c>
      <c r="AQ603">
        <f>(Table2[[#This Row],[Sharpe Ratio]]-AVERAGE(Table2[Sharpe Ratio]))/_xlfn.STDEV.P(Table2[Sharpe Ratio])</f>
        <v>-1.3138220816219981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-2.6664990962484945</v>
      </c>
      <c r="AS603">
        <f>_xlfn.RANK.AVG(Table2[[#This Row],[1Y Return vs Nifty Z-Score]],Table2[1Y Return vs Nifty Z-Score])</f>
        <v>551</v>
      </c>
      <c r="AT603">
        <f>_xlfn.RANK.AVG(Table2[[#This Row],[6M Return vs Nifty Z-Score]],Table2[6M Return vs Nifty Z-Score])</f>
        <v>482</v>
      </c>
      <c r="AU603">
        <f>_xlfn.RANK.AVG(Table2[[#This Row],[Sharpe Ratio Z-Score]],Table2[Sharpe Ratio Z-Score])</f>
        <v>653</v>
      </c>
      <c r="AV603">
        <f>(Table2[[#This Row],[Rank 1Y]]+Table2[[#This Row],[Rank 6M]]+Table2[[#This Row],[Rank Sharpe]])/3</f>
        <v>562</v>
      </c>
    </row>
    <row r="604" spans="1:48" x14ac:dyDescent="0.3">
      <c r="A604" t="s">
        <v>1222</v>
      </c>
      <c r="B604" t="s">
        <v>1223</v>
      </c>
      <c r="C604" t="s">
        <v>10431</v>
      </c>
      <c r="D604" t="s">
        <v>539</v>
      </c>
      <c r="E604">
        <v>9184.6541156200001</v>
      </c>
      <c r="F604">
        <v>96.1</v>
      </c>
      <c r="G604">
        <v>5.6479115341381796</v>
      </c>
      <c r="H604">
        <f>(Table2[[#This Row],[1Y Return vs Nifty]]-AVERAGE(Table2[1Y Return vs Nifty]))/_xlfn.STDEV.P(Table2[1Y Return vs Nifty])</f>
        <v>-0.48003809245681367</v>
      </c>
      <c r="I604">
        <v>18.269359340333899</v>
      </c>
      <c r="J604">
        <f>(Table2[[#This Row],[1M Return vs Nifty]]-AVERAGE(Table2[1M Return vs Nifty]))/_xlfn.STDEV.P(Table2[1M Return vs Nifty])</f>
        <v>1.1733907642014882</v>
      </c>
      <c r="K604">
        <v>-14.988007536167601</v>
      </c>
      <c r="L604">
        <f>(Table2[[#This Row],[6M Return vs Nifty]]-AVERAGE(Table2[6M Return vs Nifty]))/_xlfn.STDEV.P(Table2[6M Return vs Nifty])</f>
        <v>-0.7323229377941699</v>
      </c>
      <c r="M604">
        <v>10.1563663998548</v>
      </c>
      <c r="N604">
        <f>(Table2[[#This Row],[1W Return vs Nifty]]-AVERAGE(Table2[1W Return vs Nifty]))/_xlfn.STDEV.P(Table2[1W Return vs Nifty])</f>
        <v>1.4678684774266175</v>
      </c>
      <c r="O604">
        <v>87.59</v>
      </c>
      <c r="P604">
        <v>84.848122218964804</v>
      </c>
      <c r="Q604">
        <v>85.178902250911605</v>
      </c>
      <c r="R604">
        <v>74.947531932453103</v>
      </c>
      <c r="S604" s="2">
        <f>(Table2[[#This Row],[Close Price]]-Table2[[#This Row],[20D EMA]])/Table2[[#This Row],[20D EMA]]</f>
        <v>9.7157209727137692E-2</v>
      </c>
      <c r="T604" s="2">
        <f>(Table2[[#This Row],[Close Price]]-Table2[[#This Row],[50D EMA]])/Table2[[#This Row],[50D EMA]]</f>
        <v>0.13261198346850664</v>
      </c>
      <c r="U604" s="2">
        <f>(Table2[[#This Row],[Close Price]]-Table2[[#This Row],[200D EMA]])/Table2[[#This Row],[200D EMA]]</f>
        <v>0.12821364751705883</v>
      </c>
      <c r="V604">
        <v>1.0721704247920301</v>
      </c>
      <c r="W604">
        <v>94.91</v>
      </c>
      <c r="X604">
        <v>97.57</v>
      </c>
      <c r="Y604">
        <v>95.45</v>
      </c>
      <c r="Z604">
        <v>101.25</v>
      </c>
      <c r="AA604">
        <v>87.11</v>
      </c>
      <c r="AB604">
        <v>101.25</v>
      </c>
      <c r="AC604" s="2">
        <f>(Table2[[#This Row],[Close Price]]/Table2[[#This Row],[Day Low]])-1</f>
        <v>1.2538194078600684E-2</v>
      </c>
      <c r="AD604" s="2">
        <f>(Table2[[#This Row],[Day High]]/Table2[[#This Row],[Close Price]])-1</f>
        <v>1.5296566077003027E-2</v>
      </c>
      <c r="AE604" s="2">
        <f>(Table2[[#This Row],[Close Price]]/Table2[[#This Row],[Current Week Low]])-1</f>
        <v>6.8098480880041112E-3</v>
      </c>
      <c r="AF604" s="2">
        <f>(Table2[[#This Row],[Current Week High]]/Table2[[#This Row],[Close Price]])-1</f>
        <v>5.3590010405827337E-2</v>
      </c>
      <c r="AG604" s="2">
        <f>(Table2[[#This Row],[Close Price]]/Table2[[#This Row],[Current Month Low]])-1</f>
        <v>0.10320284697508897</v>
      </c>
      <c r="AH604" s="2">
        <f>(Table2[[#This Row],[Current Month High]]/Table2[[#This Row],[Close Price]])-1</f>
        <v>5.3590010405827337E-2</v>
      </c>
      <c r="AI604">
        <v>19.510926118626401</v>
      </c>
      <c r="AJ604">
        <v>39.2753623188405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7.0000000000000007E-2</v>
      </c>
      <c r="AM604" t="s">
        <v>10474</v>
      </c>
      <c r="AN604">
        <v>10.07</v>
      </c>
      <c r="AO604" t="s">
        <v>10474</v>
      </c>
      <c r="AP604">
        <v>-5.2936561064767997E-2</v>
      </c>
      <c r="AQ604">
        <f>(Table2[[#This Row],[Sharpe Ratio]]-AVERAGE(Table2[Sharpe Ratio]))/_xlfn.STDEV.P(Table2[Sharpe Ratio])</f>
        <v>-1.2110225793380232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479</v>
      </c>
      <c r="AT604">
        <f>_xlfn.RANK.AVG(Table2[[#This Row],[6M Return vs Nifty Z-Score]],Table2[6M Return vs Nifty Z-Score])</f>
        <v>576</v>
      </c>
      <c r="AU604">
        <f>_xlfn.RANK.AVG(Table2[[#This Row],[Sharpe Ratio Z-Score]],Table2[Sharpe Ratio Z-Score])</f>
        <v>636</v>
      </c>
      <c r="AV604">
        <f>(Table2[[#This Row],[Rank 1Y]]+Table2[[#This Row],[Rank 6M]]+Table2[[#This Row],[Rank Sharpe]])/3</f>
        <v>563.66666666666663</v>
      </c>
    </row>
    <row r="605" spans="1:48" x14ac:dyDescent="0.3">
      <c r="A605" t="s">
        <v>1515</v>
      </c>
      <c r="B605" t="s">
        <v>1516</v>
      </c>
      <c r="C605" t="s">
        <v>10433</v>
      </c>
      <c r="D605" t="s">
        <v>934</v>
      </c>
      <c r="E605">
        <v>6327.3617547000003</v>
      </c>
      <c r="F605">
        <v>137.94999999999999</v>
      </c>
      <c r="G605">
        <v>-10.0839992821381</v>
      </c>
      <c r="H605">
        <f>(Table2[[#This Row],[1Y Return vs Nifty]]-AVERAGE(Table2[1Y Return vs Nifty]))/_xlfn.STDEV.P(Table2[1Y Return vs Nifty])</f>
        <v>-0.66005733818792789</v>
      </c>
      <c r="I605">
        <v>-13.1640765391288</v>
      </c>
      <c r="J605">
        <f>(Table2[[#This Row],[1M Return vs Nifty]]-AVERAGE(Table2[1M Return vs Nifty]))/_xlfn.STDEV.P(Table2[1M Return vs Nifty])</f>
        <v>-1.4826249207639457</v>
      </c>
      <c r="K605">
        <v>-35.729687007391597</v>
      </c>
      <c r="L605">
        <f>(Table2[[#This Row],[6M Return vs Nifty]]-AVERAGE(Table2[6M Return vs Nifty]))/_xlfn.STDEV.P(Table2[6M Return vs Nifty])</f>
        <v>-1.3159571774700625</v>
      </c>
      <c r="M605">
        <v>2.1491612646126201</v>
      </c>
      <c r="N605">
        <f>(Table2[[#This Row],[1W Return vs Nifty]]-AVERAGE(Table2[1W Return vs Nifty]))/_xlfn.STDEV.P(Table2[1W Return vs Nifty])</f>
        <v>-1.4105111576507545E-4</v>
      </c>
      <c r="O605">
        <v>140.81</v>
      </c>
      <c r="P605">
        <v>148.33557192661601</v>
      </c>
      <c r="Q605">
        <v>159.35083334757101</v>
      </c>
      <c r="R605">
        <v>42.504750121178297</v>
      </c>
      <c r="S605" s="2">
        <f>(Table2[[#This Row],[Close Price]]-Table2[[#This Row],[20D EMA]])/Table2[[#This Row],[20D EMA]]</f>
        <v>-2.031105745330597E-2</v>
      </c>
      <c r="T605" s="2">
        <f>(Table2[[#This Row],[Close Price]]-Table2[[#This Row],[50D EMA]])/Table2[[#This Row],[50D EMA]]</f>
        <v>-7.0014035013489101E-2</v>
      </c>
      <c r="U605" s="2">
        <f>(Table2[[#This Row],[Close Price]]-Table2[[#This Row],[200D EMA]])/Table2[[#This Row],[200D EMA]]</f>
        <v>-0.13430010309950624</v>
      </c>
      <c r="V605">
        <v>1.5231614736565999</v>
      </c>
      <c r="W605">
        <v>137.55000000000001</v>
      </c>
      <c r="X605">
        <v>140.5</v>
      </c>
      <c r="Y605">
        <v>136.69999999999999</v>
      </c>
      <c r="Z605">
        <v>141.79</v>
      </c>
      <c r="AA605">
        <v>134.80000000000001</v>
      </c>
      <c r="AB605">
        <v>141.79</v>
      </c>
      <c r="AC605" s="2">
        <f>(Table2[[#This Row],[Close Price]]/Table2[[#This Row],[Day Low]])-1</f>
        <v>2.9080334423843279E-3</v>
      </c>
      <c r="AD605" s="2">
        <f>(Table2[[#This Row],[Day High]]/Table2[[#This Row],[Close Price]])-1</f>
        <v>1.8484958318231381E-2</v>
      </c>
      <c r="AE605" s="2">
        <f>(Table2[[#This Row],[Close Price]]/Table2[[#This Row],[Current Week Low]])-1</f>
        <v>9.1441111923920015E-3</v>
      </c>
      <c r="AF605" s="2">
        <f>(Table2[[#This Row],[Current Week High]]/Table2[[#This Row],[Close Price]])-1</f>
        <v>2.783617252627768E-2</v>
      </c>
      <c r="AG605" s="2">
        <f>(Table2[[#This Row],[Close Price]]/Table2[[#This Row],[Current Month Low]])-1</f>
        <v>2.3367952522254987E-2</v>
      </c>
      <c r="AH605" s="2">
        <f>(Table2[[#This Row],[Current Month High]]/Table2[[#This Row],[Close Price]])-1</f>
        <v>2.783617252627768E-2</v>
      </c>
      <c r="AI605">
        <v>52.664008698803897</v>
      </c>
      <c r="AJ605">
        <v>17.055579126007601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-0.24</v>
      </c>
      <c r="AM605" t="s">
        <v>10475</v>
      </c>
      <c r="AN605">
        <v>-3.91</v>
      </c>
      <c r="AO605" t="s">
        <v>10475</v>
      </c>
      <c r="AP605">
        <v>2.8335825656577E-2</v>
      </c>
      <c r="AQ605">
        <f>(Table2[[#This Row],[Sharpe Ratio]]-AVERAGE(Table2[Sharpe Ratio]))/_xlfn.STDEV.P(Table2[Sharpe Ratio])</f>
        <v>-0.29473379716897569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570</v>
      </c>
      <c r="AT605">
        <f>_xlfn.RANK.AVG(Table2[[#This Row],[6M Return vs Nifty Z-Score]],Table2[6M Return vs Nifty Z-Score])</f>
        <v>703</v>
      </c>
      <c r="AU605">
        <f>_xlfn.RANK.AVG(Table2[[#This Row],[Sharpe Ratio Z-Score]],Table2[Sharpe Ratio Z-Score])</f>
        <v>419</v>
      </c>
      <c r="AV605">
        <f>(Table2[[#This Row],[Rank 1Y]]+Table2[[#This Row],[Rank 6M]]+Table2[[#This Row],[Rank Sharpe]])/3</f>
        <v>564</v>
      </c>
    </row>
    <row r="606" spans="1:48" x14ac:dyDescent="0.3">
      <c r="A606" t="s">
        <v>1521</v>
      </c>
      <c r="B606" t="s">
        <v>1522</v>
      </c>
      <c r="C606" t="s">
        <v>10441</v>
      </c>
      <c r="D606" t="s">
        <v>388</v>
      </c>
      <c r="E606">
        <v>6298.6504532640001</v>
      </c>
      <c r="F606">
        <v>64.09</v>
      </c>
      <c r="G606">
        <v>-36.738043525225898</v>
      </c>
      <c r="H606">
        <f>(Table2[[#This Row],[1Y Return vs Nifty]]-AVERAGE(Table2[1Y Return vs Nifty]))/_xlfn.STDEV.P(Table2[1Y Return vs Nifty])</f>
        <v>-0.96505785569404912</v>
      </c>
      <c r="I606">
        <v>-7.8275921839038798</v>
      </c>
      <c r="J606">
        <f>(Table2[[#This Row],[1M Return vs Nifty]]-AVERAGE(Table2[1M Return vs Nifty]))/_xlfn.STDEV.P(Table2[1M Return vs Nifty])</f>
        <v>-1.0317106075974807</v>
      </c>
      <c r="K606">
        <v>-41.729578334413603</v>
      </c>
      <c r="L606">
        <f>(Table2[[#This Row],[6M Return vs Nifty]]-AVERAGE(Table2[6M Return vs Nifty]))/_xlfn.STDEV.P(Table2[6M Return vs Nifty])</f>
        <v>-1.4847835262545288</v>
      </c>
      <c r="M606">
        <v>5.0185927529665504</v>
      </c>
      <c r="N606">
        <f>(Table2[[#This Row],[1W Return vs Nifty]]-AVERAGE(Table2[1W Return vs Nifty]))/_xlfn.STDEV.P(Table2[1W Return vs Nifty])</f>
        <v>0.52592924373196603</v>
      </c>
      <c r="O606">
        <v>63.33</v>
      </c>
      <c r="P606">
        <v>66.219190814698393</v>
      </c>
      <c r="Q606">
        <v>70.769262211501001</v>
      </c>
      <c r="R606">
        <v>63.409767893895904</v>
      </c>
      <c r="S606" s="2">
        <f>(Table2[[#This Row],[Close Price]]-Table2[[#This Row],[20D EMA]])/Table2[[#This Row],[20D EMA]]</f>
        <v>1.2000631612190196E-2</v>
      </c>
      <c r="T606" s="2">
        <f>(Table2[[#This Row],[Close Price]]-Table2[[#This Row],[50D EMA]])/Table2[[#This Row],[50D EMA]]</f>
        <v>-3.2153682165288293E-2</v>
      </c>
      <c r="U606" s="2">
        <f>(Table2[[#This Row],[Close Price]]-Table2[[#This Row],[200D EMA]])/Table2[[#This Row],[200D EMA]]</f>
        <v>-9.4380837142817114E-2</v>
      </c>
      <c r="V606">
        <v>1.92799222762293</v>
      </c>
      <c r="W606">
        <v>64.09</v>
      </c>
      <c r="X606">
        <v>65.3</v>
      </c>
      <c r="Y606">
        <v>63.54</v>
      </c>
      <c r="Z606">
        <v>64.790000000000006</v>
      </c>
      <c r="AA606">
        <v>60.55</v>
      </c>
      <c r="AB606">
        <v>66</v>
      </c>
      <c r="AC606" s="2">
        <f>(Table2[[#This Row],[Close Price]]/Table2[[#This Row],[Day Low]])-1</f>
        <v>0</v>
      </c>
      <c r="AD606" s="2">
        <f>(Table2[[#This Row],[Day High]]/Table2[[#This Row],[Close Price]])-1</f>
        <v>1.8879700421282397E-2</v>
      </c>
      <c r="AE606" s="2">
        <f>(Table2[[#This Row],[Close Price]]/Table2[[#This Row],[Current Week Low]])-1</f>
        <v>8.6559647466164513E-3</v>
      </c>
      <c r="AF606" s="2">
        <f>(Table2[[#This Row],[Current Week High]]/Table2[[#This Row],[Close Price]])-1</f>
        <v>1.0922140739584973E-2</v>
      </c>
      <c r="AG606" s="2">
        <f>(Table2[[#This Row],[Close Price]]/Table2[[#This Row],[Current Month Low]])-1</f>
        <v>5.8464079273327973E-2</v>
      </c>
      <c r="AH606" s="2">
        <f>(Table2[[#This Row],[Current Month High]]/Table2[[#This Row],[Close Price]])-1</f>
        <v>2.9801841160867371E-2</v>
      </c>
      <c r="AI606">
        <v>52.909970354189397</v>
      </c>
      <c r="AJ606">
        <v>8.0775716694772406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</v>
      </c>
      <c r="AM606" t="s">
        <v>10475</v>
      </c>
      <c r="AN606">
        <v>2.81</v>
      </c>
      <c r="AO606" t="s">
        <v>10474</v>
      </c>
      <c r="AP606">
        <v>6.7094261703745994E-2</v>
      </c>
      <c r="AQ606">
        <f>(Table2[[#This Row],[Sharpe Ratio]]-AVERAGE(Table2[Sharpe Ratio]))/_xlfn.STDEV.P(Table2[Sharpe Ratio])</f>
        <v>0.14224020589804851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686</v>
      </c>
      <c r="AT606">
        <f>_xlfn.RANK.AVG(Table2[[#This Row],[6M Return vs Nifty Z-Score]],Table2[6M Return vs Nifty Z-Score])</f>
        <v>714</v>
      </c>
      <c r="AU606">
        <f>_xlfn.RANK.AVG(Table2[[#This Row],[Sharpe Ratio Z-Score]],Table2[Sharpe Ratio Z-Score])</f>
        <v>292</v>
      </c>
      <c r="AV606">
        <f>(Table2[[#This Row],[Rank 1Y]]+Table2[[#This Row],[Rank 6M]]+Table2[[#This Row],[Rank Sharpe]])/3</f>
        <v>564</v>
      </c>
    </row>
    <row r="607" spans="1:48" x14ac:dyDescent="0.3">
      <c r="A607" t="s">
        <v>1032</v>
      </c>
      <c r="B607" t="s">
        <v>1033</v>
      </c>
      <c r="C607" t="s">
        <v>10436</v>
      </c>
      <c r="D607" t="s">
        <v>80</v>
      </c>
      <c r="E607">
        <v>12696.74017761</v>
      </c>
      <c r="F607">
        <v>614.85</v>
      </c>
      <c r="G607">
        <v>-26.586632891590799</v>
      </c>
      <c r="H607">
        <f>(Table2[[#This Row],[1Y Return vs Nifty]]-AVERAGE(Table2[1Y Return vs Nifty]))/_xlfn.STDEV.P(Table2[1Y Return vs Nifty])</f>
        <v>-0.84889591537316222</v>
      </c>
      <c r="I607">
        <v>-12.0981373237051</v>
      </c>
      <c r="J607">
        <f>(Table2[[#This Row],[1M Return vs Nifty]]-AVERAGE(Table2[1M Return vs Nifty]))/_xlfn.STDEV.P(Table2[1M Return vs Nifty])</f>
        <v>-1.3925567752948449</v>
      </c>
      <c r="K607">
        <v>-35.028055229647997</v>
      </c>
      <c r="L607">
        <f>(Table2[[#This Row],[6M Return vs Nifty]]-AVERAGE(Table2[6M Return vs Nifty]))/_xlfn.STDEV.P(Table2[6M Return vs Nifty])</f>
        <v>-1.2962144980161663</v>
      </c>
      <c r="M607">
        <v>-2.83119317307222</v>
      </c>
      <c r="N607">
        <f>(Table2[[#This Row],[1W Return vs Nifty]]-AVERAGE(Table2[1W Return vs Nifty]))/_xlfn.STDEV.P(Table2[1W Return vs Nifty])</f>
        <v>-0.91321966550779621</v>
      </c>
      <c r="O607">
        <v>646.17999999999995</v>
      </c>
      <c r="P607">
        <v>649.44474397225702</v>
      </c>
      <c r="Q607">
        <v>662.88147218158701</v>
      </c>
      <c r="R607">
        <v>24.605947684794302</v>
      </c>
      <c r="S607" s="2">
        <f>(Table2[[#This Row],[Close Price]]-Table2[[#This Row],[20D EMA]])/Table2[[#This Row],[20D EMA]]</f>
        <v>-4.8484942276145859E-2</v>
      </c>
      <c r="T607" s="2">
        <f>(Table2[[#This Row],[Close Price]]-Table2[[#This Row],[50D EMA]])/Table2[[#This Row],[50D EMA]]</f>
        <v>-5.3268186852451931E-2</v>
      </c>
      <c r="U607" s="2">
        <f>(Table2[[#This Row],[Close Price]]-Table2[[#This Row],[200D EMA]])/Table2[[#This Row],[200D EMA]]</f>
        <v>-7.2458613186928006E-2</v>
      </c>
      <c r="V607">
        <v>0.67218038845448902</v>
      </c>
      <c r="W607">
        <v>612</v>
      </c>
      <c r="X607">
        <v>621.75</v>
      </c>
      <c r="Y607">
        <v>612.25</v>
      </c>
      <c r="Z607">
        <v>633.54999999999995</v>
      </c>
      <c r="AA607">
        <v>612.25</v>
      </c>
      <c r="AB607">
        <v>657.25</v>
      </c>
      <c r="AC607" s="2">
        <f>(Table2[[#This Row],[Close Price]]/Table2[[#This Row],[Day Low]])-1</f>
        <v>4.6568627450980227E-3</v>
      </c>
      <c r="AD607" s="2">
        <f>(Table2[[#This Row],[Day High]]/Table2[[#This Row],[Close Price]])-1</f>
        <v>1.1222249329104539E-2</v>
      </c>
      <c r="AE607" s="2">
        <f>(Table2[[#This Row],[Close Price]]/Table2[[#This Row],[Current Week Low]])-1</f>
        <v>4.2466312780726767E-3</v>
      </c>
      <c r="AF607" s="2">
        <f>(Table2[[#This Row],[Current Week High]]/Table2[[#This Row],[Close Price]])-1</f>
        <v>3.0413922094819856E-2</v>
      </c>
      <c r="AG607" s="2">
        <f>(Table2[[#This Row],[Close Price]]/Table2[[#This Row],[Current Month Low]])-1</f>
        <v>4.2466312780726767E-3</v>
      </c>
      <c r="AH607" s="2">
        <f>(Table2[[#This Row],[Current Month High]]/Table2[[#This Row],[Close Price]])-1</f>
        <v>6.8959908920875002E-2</v>
      </c>
      <c r="AI607">
        <v>34.016426770757</v>
      </c>
      <c r="AJ607">
        <v>21.933564700049502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-0.13</v>
      </c>
      <c r="AM607" t="s">
        <v>10475</v>
      </c>
      <c r="AN607">
        <v>-6.8</v>
      </c>
      <c r="AO607" t="s">
        <v>10475</v>
      </c>
      <c r="AP607">
        <v>5.2619503669608998E-2</v>
      </c>
      <c r="AQ607">
        <f>(Table2[[#This Row],[Sharpe Ratio]]-AVERAGE(Table2[Sharpe Ratio]))/_xlfn.STDEV.P(Table2[Sharpe Ratio])</f>
        <v>-2.0952471791675038E-2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647</v>
      </c>
      <c r="AT607">
        <f>_xlfn.RANK.AVG(Table2[[#This Row],[6M Return vs Nifty Z-Score]],Table2[6M Return vs Nifty Z-Score])</f>
        <v>700</v>
      </c>
      <c r="AU607">
        <f>_xlfn.RANK.AVG(Table2[[#This Row],[Sharpe Ratio Z-Score]],Table2[Sharpe Ratio Z-Score])</f>
        <v>346</v>
      </c>
      <c r="AV607">
        <f>(Table2[[#This Row],[Rank 1Y]]+Table2[[#This Row],[Rank 6M]]+Table2[[#This Row],[Rank Sharpe]])/3</f>
        <v>564.33333333333337</v>
      </c>
    </row>
    <row r="608" spans="1:48" x14ac:dyDescent="0.3">
      <c r="A608" t="s">
        <v>1317</v>
      </c>
      <c r="B608" t="s">
        <v>1318</v>
      </c>
      <c r="C608" t="s">
        <v>10440</v>
      </c>
      <c r="D608" t="s">
        <v>80</v>
      </c>
      <c r="E608">
        <v>8275.1821751999996</v>
      </c>
      <c r="F608">
        <v>164.4</v>
      </c>
      <c r="G608">
        <v>5.7924204246508797</v>
      </c>
      <c r="H608">
        <f>(Table2[[#This Row],[1Y Return vs Nifty]]-AVERAGE(Table2[1Y Return vs Nifty]))/_xlfn.STDEV.P(Table2[1Y Return vs Nifty])</f>
        <v>-0.47838448649785914</v>
      </c>
      <c r="I608">
        <v>-2.7720796471319602</v>
      </c>
      <c r="J608">
        <f>(Table2[[#This Row],[1M Return vs Nifty]]-AVERAGE(Table2[1M Return vs Nifty]))/_xlfn.STDEV.P(Table2[1M Return vs Nifty])</f>
        <v>-0.60453743299779938</v>
      </c>
      <c r="K608">
        <v>-22.345769619122098</v>
      </c>
      <c r="L608">
        <f>(Table2[[#This Row],[6M Return vs Nifty]]-AVERAGE(Table2[6M Return vs Nifty]))/_xlfn.STDEV.P(Table2[6M Return vs Nifty])</f>
        <v>-0.93935737225059279</v>
      </c>
      <c r="M608">
        <v>-5.78191907057729</v>
      </c>
      <c r="N608">
        <f>(Table2[[#This Row],[1W Return vs Nifty]]-AVERAGE(Table2[1W Return vs Nifty]))/_xlfn.STDEV.P(Table2[1W Return vs Nifty])</f>
        <v>-1.4541941579170261</v>
      </c>
      <c r="O608">
        <v>166.4</v>
      </c>
      <c r="P608">
        <v>163.86753068269701</v>
      </c>
      <c r="Q608">
        <v>159.27799417300599</v>
      </c>
      <c r="R608">
        <v>40.393698226466</v>
      </c>
      <c r="S608" s="2">
        <f>(Table2[[#This Row],[Close Price]]-Table2[[#This Row],[20D EMA]])/Table2[[#This Row],[20D EMA]]</f>
        <v>-1.2019230769230768E-2</v>
      </c>
      <c r="T608" s="2">
        <f>(Table2[[#This Row],[Close Price]]-Table2[[#This Row],[50D EMA]])/Table2[[#This Row],[50D EMA]]</f>
        <v>3.2493887903518718E-3</v>
      </c>
      <c r="U608" s="2">
        <f>(Table2[[#This Row],[Close Price]]-Table2[[#This Row],[200D EMA]])/Table2[[#This Row],[200D EMA]]</f>
        <v>3.2157648980878972E-2</v>
      </c>
      <c r="V608">
        <v>1.9404257652927099</v>
      </c>
      <c r="W608">
        <v>163.55000000000001</v>
      </c>
      <c r="X608">
        <v>166.69</v>
      </c>
      <c r="Y608">
        <v>163.32</v>
      </c>
      <c r="Z608">
        <v>167.28</v>
      </c>
      <c r="AA608">
        <v>163.32</v>
      </c>
      <c r="AB608">
        <v>180.83</v>
      </c>
      <c r="AC608" s="2">
        <f>(Table2[[#This Row],[Close Price]]/Table2[[#This Row],[Day Low]])-1</f>
        <v>5.1971874044633992E-3</v>
      </c>
      <c r="AD608" s="2">
        <f>(Table2[[#This Row],[Day High]]/Table2[[#This Row],[Close Price]])-1</f>
        <v>1.3929440389294445E-2</v>
      </c>
      <c r="AE608" s="2">
        <f>(Table2[[#This Row],[Close Price]]/Table2[[#This Row],[Current Week Low]])-1</f>
        <v>6.6127847171197907E-3</v>
      </c>
      <c r="AF608" s="2">
        <f>(Table2[[#This Row],[Current Week High]]/Table2[[#This Row],[Close Price]])-1</f>
        <v>1.7518248175182549E-2</v>
      </c>
      <c r="AG608" s="2">
        <f>(Table2[[#This Row],[Close Price]]/Table2[[#This Row],[Current Month Low]])-1</f>
        <v>6.6127847171197907E-3</v>
      </c>
      <c r="AH608" s="2">
        <f>(Table2[[#This Row],[Current Month High]]/Table2[[#This Row],[Close Price]])-1</f>
        <v>9.993917274939168E-2</v>
      </c>
      <c r="AI608">
        <v>21.046228710462199</v>
      </c>
      <c r="AJ608">
        <v>37.0571071279699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-0.12</v>
      </c>
      <c r="AM608" t="s">
        <v>10475</v>
      </c>
      <c r="AN608">
        <v>-4.67</v>
      </c>
      <c r="AO608" t="s">
        <v>10475</v>
      </c>
      <c r="AP608">
        <v>-1.9359961573511001E-2</v>
      </c>
      <c r="AQ608">
        <f>(Table2[[#This Row],[Sharpe Ratio]]-AVERAGE(Table2[Sharpe Ratio]))/_xlfn.STDEV.P(Table2[Sharpe Ratio])</f>
        <v>-0.83247012507447016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-4.3089435747377474</v>
      </c>
      <c r="AS608">
        <f>_xlfn.RANK.AVG(Table2[[#This Row],[1Y Return vs Nifty Z-Score]],Table2[1Y Return vs Nifty Z-Score])</f>
        <v>477</v>
      </c>
      <c r="AT608">
        <f>_xlfn.RANK.AVG(Table2[[#This Row],[6M Return vs Nifty Z-Score]],Table2[6M Return vs Nifty Z-Score])</f>
        <v>641</v>
      </c>
      <c r="AU608">
        <f>_xlfn.RANK.AVG(Table2[[#This Row],[Sharpe Ratio Z-Score]],Table2[Sharpe Ratio Z-Score])</f>
        <v>579</v>
      </c>
      <c r="AV608">
        <f>(Table2[[#This Row],[Rank 1Y]]+Table2[[#This Row],[Rank 6M]]+Table2[[#This Row],[Rank Sharpe]])/3</f>
        <v>565.66666666666663</v>
      </c>
    </row>
    <row r="609" spans="1:48" x14ac:dyDescent="0.3">
      <c r="A609" t="s">
        <v>1127</v>
      </c>
      <c r="B609" t="s">
        <v>1128</v>
      </c>
      <c r="C609" t="s">
        <v>10445</v>
      </c>
      <c r="D609" t="s">
        <v>542</v>
      </c>
      <c r="E609">
        <v>10713.007864319999</v>
      </c>
      <c r="F609">
        <v>3021.6</v>
      </c>
      <c r="G609">
        <v>-9.5767303671100894</v>
      </c>
      <c r="H609">
        <f>(Table2[[#This Row],[1Y Return vs Nifty]]-AVERAGE(Table2[1Y Return vs Nifty]))/_xlfn.STDEV.P(Table2[1Y Return vs Nifty])</f>
        <v>-0.65425269255189333</v>
      </c>
      <c r="I609">
        <v>12.760588854950299</v>
      </c>
      <c r="J609">
        <f>(Table2[[#This Row],[1M Return vs Nifty]]-AVERAGE(Table2[1M Return vs Nifty]))/_xlfn.STDEV.P(Table2[1M Return vs Nifty])</f>
        <v>0.70791887400913966</v>
      </c>
      <c r="K609">
        <v>-3.63094354353799</v>
      </c>
      <c r="L609">
        <f>(Table2[[#This Row],[6M Return vs Nifty]]-AVERAGE(Table2[6M Return vs Nifty]))/_xlfn.STDEV.P(Table2[6M Return vs Nifty])</f>
        <v>-0.4127552086001709</v>
      </c>
      <c r="M609">
        <v>9.1258529666929196</v>
      </c>
      <c r="N609">
        <f>(Table2[[#This Row],[1W Return vs Nifty]]-AVERAGE(Table2[1W Return vs Nifty]))/_xlfn.STDEV.P(Table2[1W Return vs Nifty])</f>
        <v>1.2789381935608715</v>
      </c>
      <c r="O609">
        <v>2781.28</v>
      </c>
      <c r="P609">
        <v>2664.7258415818201</v>
      </c>
      <c r="Q609">
        <v>2621.50905961335</v>
      </c>
      <c r="R609">
        <v>74.162733815730505</v>
      </c>
      <c r="S609" s="2">
        <f>(Table2[[#This Row],[Close Price]]-Table2[[#This Row],[20D EMA]])/Table2[[#This Row],[20D EMA]]</f>
        <v>8.6406258988666981E-2</v>
      </c>
      <c r="T609" s="2">
        <f>(Table2[[#This Row],[Close Price]]-Table2[[#This Row],[50D EMA]])/Table2[[#This Row],[50D EMA]]</f>
        <v>0.13392528148649399</v>
      </c>
      <c r="U609" s="2">
        <f>(Table2[[#This Row],[Close Price]]-Table2[[#This Row],[200D EMA]])/Table2[[#This Row],[200D EMA]]</f>
        <v>0.15261856102288651</v>
      </c>
      <c r="V609">
        <v>1.6820397914880101</v>
      </c>
      <c r="W609">
        <v>2971.1</v>
      </c>
      <c r="X609">
        <v>3043.1</v>
      </c>
      <c r="Y609">
        <v>2960</v>
      </c>
      <c r="Z609">
        <v>3054.75</v>
      </c>
      <c r="AA609">
        <v>2732</v>
      </c>
      <c r="AB609">
        <v>3208.05</v>
      </c>
      <c r="AC609" s="2">
        <f>(Table2[[#This Row],[Close Price]]/Table2[[#This Row],[Day Low]])-1</f>
        <v>1.6997071791592377E-2</v>
      </c>
      <c r="AD609" s="2">
        <f>(Table2[[#This Row],[Day High]]/Table2[[#This Row],[Close Price]])-1</f>
        <v>7.1154355308444828E-3</v>
      </c>
      <c r="AE609" s="2">
        <f>(Table2[[#This Row],[Close Price]]/Table2[[#This Row],[Current Week Low]])-1</f>
        <v>2.0810810810810709E-2</v>
      </c>
      <c r="AF609" s="2">
        <f>(Table2[[#This Row],[Current Week High]]/Table2[[#This Row],[Close Price]])-1</f>
        <v>1.0971008737092891E-2</v>
      </c>
      <c r="AG609" s="2">
        <f>(Table2[[#This Row],[Close Price]]/Table2[[#This Row],[Current Month Low]])-1</f>
        <v>0.10600292825768665</v>
      </c>
      <c r="AH609" s="2">
        <f>(Table2[[#This Row],[Current Month High]]/Table2[[#This Row],[Close Price]])-1</f>
        <v>6.1705718824463851E-2</v>
      </c>
      <c r="AI609">
        <v>6.1705718824463798</v>
      </c>
      <c r="AJ609">
        <v>34.472630173564703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0.04</v>
      </c>
      <c r="AM609" t="s">
        <v>10474</v>
      </c>
      <c r="AN609">
        <v>11.73</v>
      </c>
      <c r="AO609" t="s">
        <v>10474</v>
      </c>
      <c r="AP609">
        <v>-7.3158531742611999E-2</v>
      </c>
      <c r="AQ609">
        <f>(Table2[[#This Row],[Sharpe Ratio]]-AVERAGE(Table2[Sharpe Ratio]))/_xlfn.STDEV.P(Table2[Sharpe Ratio])</f>
        <v>-1.4390110220669168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-0.51916185564897011</v>
      </c>
      <c r="AS609">
        <f>_xlfn.RANK.AVG(Table2[[#This Row],[1Y Return vs Nifty Z-Score]],Table2[1Y Return vs Nifty Z-Score])</f>
        <v>564</v>
      </c>
      <c r="AT609">
        <f>_xlfn.RANK.AVG(Table2[[#This Row],[6M Return vs Nifty Z-Score]],Table2[6M Return vs Nifty Z-Score])</f>
        <v>459</v>
      </c>
      <c r="AU609">
        <f>_xlfn.RANK.AVG(Table2[[#This Row],[Sharpe Ratio Z-Score]],Table2[Sharpe Ratio Z-Score])</f>
        <v>676</v>
      </c>
      <c r="AV609">
        <f>(Table2[[#This Row],[Rank 1Y]]+Table2[[#This Row],[Rank 6M]]+Table2[[#This Row],[Rank Sharpe]])/3</f>
        <v>566.33333333333337</v>
      </c>
    </row>
    <row r="610" spans="1:48" x14ac:dyDescent="0.3">
      <c r="A610" t="s">
        <v>1099</v>
      </c>
      <c r="B610" t="s">
        <v>1100</v>
      </c>
      <c r="C610" t="s">
        <v>10432</v>
      </c>
      <c r="D610" t="s">
        <v>21</v>
      </c>
      <c r="E610">
        <v>11283.72708572</v>
      </c>
      <c r="F610">
        <v>1797.1</v>
      </c>
      <c r="G610">
        <v>-10.0955044584659</v>
      </c>
      <c r="H610">
        <f>(Table2[[#This Row],[1Y Return vs Nifty]]-AVERAGE(Table2[1Y Return vs Nifty]))/_xlfn.STDEV.P(Table2[1Y Return vs Nifty])</f>
        <v>-0.66018899118219687</v>
      </c>
      <c r="I610">
        <v>11.357500309219599</v>
      </c>
      <c r="J610">
        <f>(Table2[[#This Row],[1M Return vs Nifty]]-AVERAGE(Table2[1M Return vs Nifty]))/_xlfn.STDEV.P(Table2[1M Return vs Nifty])</f>
        <v>0.58936278618130855</v>
      </c>
      <c r="K610">
        <v>-3.0469295749540901</v>
      </c>
      <c r="L610">
        <f>(Table2[[#This Row],[6M Return vs Nifty]]-AVERAGE(Table2[6M Return vs Nifty]))/_xlfn.STDEV.P(Table2[6M Return vs Nifty])</f>
        <v>-0.39632208663492963</v>
      </c>
      <c r="M610">
        <v>-3.3342717365418699</v>
      </c>
      <c r="N610">
        <f>(Table2[[#This Row],[1W Return vs Nifty]]-AVERAGE(Table2[1W Return vs Nifty]))/_xlfn.STDEV.P(Table2[1W Return vs Nifty])</f>
        <v>-1.0054521126981881</v>
      </c>
      <c r="O610">
        <v>1689.89</v>
      </c>
      <c r="P610">
        <v>1603.59168754385</v>
      </c>
      <c r="Q610">
        <v>1556.17802781618</v>
      </c>
      <c r="R610">
        <v>62.963189108981602</v>
      </c>
      <c r="S610" s="2">
        <f>(Table2[[#This Row],[Close Price]]-Table2[[#This Row],[20D EMA]])/Table2[[#This Row],[20D EMA]]</f>
        <v>6.3441999183378686E-2</v>
      </c>
      <c r="T610" s="2">
        <f>(Table2[[#This Row],[Close Price]]-Table2[[#This Row],[50D EMA]])/Table2[[#This Row],[50D EMA]]</f>
        <v>0.1206718106356226</v>
      </c>
      <c r="U610" s="2">
        <f>(Table2[[#This Row],[Close Price]]-Table2[[#This Row],[200D EMA]])/Table2[[#This Row],[200D EMA]]</f>
        <v>0.15481645922087151</v>
      </c>
      <c r="V610">
        <v>4.3272644535008098</v>
      </c>
      <c r="W610">
        <v>1767.5</v>
      </c>
      <c r="X610">
        <v>1812.8</v>
      </c>
      <c r="Y610">
        <v>1751.25</v>
      </c>
      <c r="Z610">
        <v>1819</v>
      </c>
      <c r="AA610">
        <v>1751.25</v>
      </c>
      <c r="AB610">
        <v>1910.7</v>
      </c>
      <c r="AC610" s="2">
        <f>(Table2[[#This Row],[Close Price]]/Table2[[#This Row],[Day Low]])-1</f>
        <v>1.674681753889673E-2</v>
      </c>
      <c r="AD610" s="2">
        <f>(Table2[[#This Row],[Day High]]/Table2[[#This Row],[Close Price]])-1</f>
        <v>8.7362973679818712E-3</v>
      </c>
      <c r="AE610" s="2">
        <f>(Table2[[#This Row],[Close Price]]/Table2[[#This Row],[Current Week Low]])-1</f>
        <v>2.6181299072091324E-2</v>
      </c>
      <c r="AF610" s="2">
        <f>(Table2[[#This Row],[Current Week High]]/Table2[[#This Row],[Close Price]])-1</f>
        <v>1.2186300150242024E-2</v>
      </c>
      <c r="AG610" s="2">
        <f>(Table2[[#This Row],[Close Price]]/Table2[[#This Row],[Current Month Low]])-1</f>
        <v>2.6181299072091324E-2</v>
      </c>
      <c r="AH610" s="2">
        <f>(Table2[[#This Row],[Current Month High]]/Table2[[#This Row],[Close Price]])-1</f>
        <v>6.321295420399542E-2</v>
      </c>
      <c r="AI610">
        <v>7.3952478993934703</v>
      </c>
      <c r="AJ610">
        <v>29.656217308177901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0.04</v>
      </c>
      <c r="AM610" t="s">
        <v>10474</v>
      </c>
      <c r="AN610">
        <v>18.45</v>
      </c>
      <c r="AO610" t="s">
        <v>10474</v>
      </c>
      <c r="AP610">
        <v>-7.3497416763413995E-2</v>
      </c>
      <c r="AQ610">
        <f>(Table2[[#This Row],[Sharpe Ratio]]-AVERAGE(Table2[Sharpe Ratio]))/_xlfn.STDEV.P(Table2[Sharpe Ratio])</f>
        <v>-1.4428317114244305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-2.9154321157584366</v>
      </c>
      <c r="AS610">
        <f>_xlfn.RANK.AVG(Table2[[#This Row],[1Y Return vs Nifty Z-Score]],Table2[1Y Return vs Nifty Z-Score])</f>
        <v>571</v>
      </c>
      <c r="AT610">
        <f>_xlfn.RANK.AVG(Table2[[#This Row],[6M Return vs Nifty Z-Score]],Table2[6M Return vs Nifty Z-Score])</f>
        <v>455</v>
      </c>
      <c r="AU610">
        <f>_xlfn.RANK.AVG(Table2[[#This Row],[Sharpe Ratio Z-Score]],Table2[Sharpe Ratio Z-Score])</f>
        <v>677</v>
      </c>
      <c r="AV610">
        <f>(Table2[[#This Row],[Rank 1Y]]+Table2[[#This Row],[Rank 6M]]+Table2[[#This Row],[Rank Sharpe]])/3</f>
        <v>567.66666666666663</v>
      </c>
    </row>
    <row r="611" spans="1:48" x14ac:dyDescent="0.3">
      <c r="A611" t="s">
        <v>1609</v>
      </c>
      <c r="B611" t="s">
        <v>1610</v>
      </c>
      <c r="C611" t="s">
        <v>10431</v>
      </c>
      <c r="D611" t="s">
        <v>403</v>
      </c>
      <c r="E611">
        <v>5429.9923067250002</v>
      </c>
      <c r="F611">
        <v>299.25</v>
      </c>
      <c r="G611">
        <v>-6.4771866236167703</v>
      </c>
      <c r="H611">
        <f>(Table2[[#This Row],[1Y Return vs Nifty]]-AVERAGE(Table2[1Y Return vs Nifty]))/_xlfn.STDEV.P(Table2[1Y Return vs Nifty])</f>
        <v>-0.61878481243672145</v>
      </c>
      <c r="I611">
        <v>-5.1072834329737704</v>
      </c>
      <c r="J611">
        <f>(Table2[[#This Row],[1M Return vs Nifty]]-AVERAGE(Table2[1M Return vs Nifty]))/_xlfn.STDEV.P(Table2[1M Return vs Nifty])</f>
        <v>-0.80185400718875055</v>
      </c>
      <c r="K611">
        <v>-14.7696064362926</v>
      </c>
      <c r="L611">
        <f>(Table2[[#This Row],[6M Return vs Nifty]]-AVERAGE(Table2[6M Return vs Nifty]))/_xlfn.STDEV.P(Table2[6M Return vs Nifty])</f>
        <v>-0.72617751644356199</v>
      </c>
      <c r="M611">
        <v>-0.55674300061369197</v>
      </c>
      <c r="N611">
        <f>(Table2[[#This Row],[1W Return vs Nifty]]-AVERAGE(Table2[1W Return vs Nifty]))/_xlfn.STDEV.P(Table2[1W Return vs Nifty])</f>
        <v>-0.49623090738688924</v>
      </c>
      <c r="O611">
        <v>299.3</v>
      </c>
      <c r="P611">
        <v>298.35750903226301</v>
      </c>
      <c r="Q611">
        <v>295.09261157070398</v>
      </c>
      <c r="R611">
        <v>50.1188654481656</v>
      </c>
      <c r="S611" s="2">
        <f>(Table2[[#This Row],[Close Price]]-Table2[[#This Row],[20D EMA]])/Table2[[#This Row],[20D EMA]]</f>
        <v>-1.6705646508523677E-4</v>
      </c>
      <c r="T611" s="2">
        <f>(Table2[[#This Row],[Close Price]]-Table2[[#This Row],[50D EMA]])/Table2[[#This Row],[50D EMA]]</f>
        <v>2.9913474295714133E-3</v>
      </c>
      <c r="U611" s="2">
        <f>(Table2[[#This Row],[Close Price]]-Table2[[#This Row],[200D EMA]])/Table2[[#This Row],[200D EMA]]</f>
        <v>1.4088419249696846E-2</v>
      </c>
      <c r="V611">
        <v>1.6000839981881501</v>
      </c>
      <c r="W611">
        <v>296.10000000000002</v>
      </c>
      <c r="X611">
        <v>299.64999999999998</v>
      </c>
      <c r="Y611">
        <v>297.25</v>
      </c>
      <c r="Z611">
        <v>304.7</v>
      </c>
      <c r="AA611">
        <v>288.8</v>
      </c>
      <c r="AB611">
        <v>304.7</v>
      </c>
      <c r="AC611" s="2">
        <f>(Table2[[#This Row],[Close Price]]/Table2[[#This Row],[Day Low]])-1</f>
        <v>1.0638297872340274E-2</v>
      </c>
      <c r="AD611" s="2">
        <f>(Table2[[#This Row],[Day High]]/Table2[[#This Row],[Close Price]])-1</f>
        <v>1.3366750208854139E-3</v>
      </c>
      <c r="AE611" s="2">
        <f>(Table2[[#This Row],[Close Price]]/Table2[[#This Row],[Current Week Low]])-1</f>
        <v>6.728343145500526E-3</v>
      </c>
      <c r="AF611" s="2">
        <f>(Table2[[#This Row],[Current Week High]]/Table2[[#This Row],[Close Price]])-1</f>
        <v>1.8212197159565457E-2</v>
      </c>
      <c r="AG611" s="2">
        <f>(Table2[[#This Row],[Close Price]]/Table2[[#This Row],[Current Month Low]])-1</f>
        <v>3.6184210526315708E-2</v>
      </c>
      <c r="AH611" s="2">
        <f>(Table2[[#This Row],[Current Month High]]/Table2[[#This Row],[Close Price]])-1</f>
        <v>1.8212197159565457E-2</v>
      </c>
      <c r="AI611">
        <v>29.640768588137</v>
      </c>
      <c r="AJ611">
        <v>21.317567567567501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-0.08</v>
      </c>
      <c r="AM611" t="s">
        <v>10475</v>
      </c>
      <c r="AN611">
        <v>-4.83</v>
      </c>
      <c r="AO611" t="s">
        <v>10475</v>
      </c>
      <c r="AP611">
        <v>-2.5268813101842001E-2</v>
      </c>
      <c r="AQ611">
        <f>(Table2[[#This Row],[Sharpe Ratio]]-AVERAGE(Table2[Sharpe Ratio]))/_xlfn.STDEV.P(Table2[Sharpe Ratio])</f>
        <v>-0.89908825442110296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-3.5421354978770263</v>
      </c>
      <c r="AS611">
        <f>_xlfn.RANK.AVG(Table2[[#This Row],[1Y Return vs Nifty Z-Score]],Table2[1Y Return vs Nifty Z-Score])</f>
        <v>547</v>
      </c>
      <c r="AT611">
        <f>_xlfn.RANK.AVG(Table2[[#This Row],[6M Return vs Nifty Z-Score]],Table2[6M Return vs Nifty Z-Score])</f>
        <v>573</v>
      </c>
      <c r="AU611">
        <f>_xlfn.RANK.AVG(Table2[[#This Row],[Sharpe Ratio Z-Score]],Table2[Sharpe Ratio Z-Score])</f>
        <v>588</v>
      </c>
      <c r="AV611">
        <f>(Table2[[#This Row],[Rank 1Y]]+Table2[[#This Row],[Rank 6M]]+Table2[[#This Row],[Rank Sharpe]])/3</f>
        <v>569.33333333333337</v>
      </c>
    </row>
    <row r="612" spans="1:48" x14ac:dyDescent="0.3">
      <c r="A612" t="s">
        <v>406</v>
      </c>
      <c r="B612" t="s">
        <v>407</v>
      </c>
      <c r="C612" t="s">
        <v>10431</v>
      </c>
      <c r="D612" t="s">
        <v>24</v>
      </c>
      <c r="E612">
        <v>59644.496407063998</v>
      </c>
      <c r="F612">
        <v>79.760000000000005</v>
      </c>
      <c r="G612">
        <v>-24.989578179207001</v>
      </c>
      <c r="H612">
        <f>(Table2[[#This Row],[1Y Return vs Nifty]]-AVERAGE(Table2[1Y Return vs Nifty]))/_xlfn.STDEV.P(Table2[1Y Return vs Nifty])</f>
        <v>-0.83062092080497496</v>
      </c>
      <c r="I612">
        <v>-0.73859547873020204</v>
      </c>
      <c r="J612">
        <f>(Table2[[#This Row],[1M Return vs Nifty]]-AVERAGE(Table2[1M Return vs Nifty]))/_xlfn.STDEV.P(Table2[1M Return vs Nifty])</f>
        <v>-0.43271511401507795</v>
      </c>
      <c r="K612">
        <v>-19.758153635355399</v>
      </c>
      <c r="L612">
        <f>(Table2[[#This Row],[6M Return vs Nifty]]-AVERAGE(Table2[6M Return vs Nifty]))/_xlfn.STDEV.P(Table2[6M Return vs Nifty])</f>
        <v>-0.86654642705427587</v>
      </c>
      <c r="M612">
        <v>-1.9099691235854099</v>
      </c>
      <c r="N612">
        <f>(Table2[[#This Row],[1W Return vs Nifty]]-AVERAGE(Table2[1W Return vs Nifty]))/_xlfn.STDEV.P(Table2[1W Return vs Nifty])</f>
        <v>-0.74432606783826005</v>
      </c>
      <c r="O612">
        <v>80.540000000000006</v>
      </c>
      <c r="P612">
        <v>79.987550494169199</v>
      </c>
      <c r="Q612">
        <v>80.327734459380295</v>
      </c>
      <c r="R612">
        <v>41.278300505575302</v>
      </c>
      <c r="S612" s="2">
        <f>(Table2[[#This Row],[Close Price]]-Table2[[#This Row],[20D EMA]])/Table2[[#This Row],[20D EMA]]</f>
        <v>-9.6846287558977045E-3</v>
      </c>
      <c r="T612" s="2">
        <f>(Table2[[#This Row],[Close Price]]-Table2[[#This Row],[50D EMA]])/Table2[[#This Row],[50D EMA]]</f>
        <v>-2.8448238852592576E-3</v>
      </c>
      <c r="U612" s="2">
        <f>(Table2[[#This Row],[Close Price]]-Table2[[#This Row],[200D EMA]])/Table2[[#This Row],[200D EMA]]</f>
        <v>-7.0677265231148647E-3</v>
      </c>
      <c r="V612">
        <v>0.80339158420192103</v>
      </c>
      <c r="W612">
        <v>79.78</v>
      </c>
      <c r="X612">
        <v>80.400000000000006</v>
      </c>
      <c r="Y612">
        <v>79.459999999999994</v>
      </c>
      <c r="Z612">
        <v>81.349999999999994</v>
      </c>
      <c r="AA612">
        <v>77.849999999999994</v>
      </c>
      <c r="AB612">
        <v>82.2</v>
      </c>
      <c r="AC612" s="2">
        <f>(Table2[[#This Row],[Close Price]]/Table2[[#This Row],[Day Low]])-1</f>
        <v>-2.5068939583849925E-4</v>
      </c>
      <c r="AD612" s="2">
        <f>(Table2[[#This Row],[Day High]]/Table2[[#This Row],[Close Price]])-1</f>
        <v>8.0240722166500245E-3</v>
      </c>
      <c r="AE612" s="2">
        <f>(Table2[[#This Row],[Close Price]]/Table2[[#This Row],[Current Week Low]])-1</f>
        <v>3.7754845205135723E-3</v>
      </c>
      <c r="AF612" s="2">
        <f>(Table2[[#This Row],[Current Week High]]/Table2[[#This Row],[Close Price]])-1</f>
        <v>1.9934804413239693E-2</v>
      </c>
      <c r="AG612" s="2">
        <f>(Table2[[#This Row],[Close Price]]/Table2[[#This Row],[Current Month Low]])-1</f>
        <v>2.4534360950545953E-2</v>
      </c>
      <c r="AH612" s="2">
        <f>(Table2[[#This Row],[Current Month High]]/Table2[[#This Row],[Close Price]])-1</f>
        <v>3.0591775325977899E-2</v>
      </c>
      <c r="AI612">
        <v>26.2537612838515</v>
      </c>
      <c r="AJ612">
        <v>12.655367231638399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-0.13</v>
      </c>
      <c r="AM612" t="s">
        <v>10475</v>
      </c>
      <c r="AN612">
        <v>-4.87</v>
      </c>
      <c r="AO612" t="s">
        <v>10475</v>
      </c>
      <c r="AP612">
        <v>1.9851650835388999E-2</v>
      </c>
      <c r="AQ612">
        <f>(Table2[[#This Row],[Sharpe Ratio]]-AVERAGE(Table2[Sharpe Ratio]))/_xlfn.STDEV.P(Table2[Sharpe Ratio])</f>
        <v>-0.39038687847037584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642</v>
      </c>
      <c r="AT612">
        <f>_xlfn.RANK.AVG(Table2[[#This Row],[6M Return vs Nifty Z-Score]],Table2[6M Return vs Nifty Z-Score])</f>
        <v>622</v>
      </c>
      <c r="AU612">
        <f>_xlfn.RANK.AVG(Table2[[#This Row],[Sharpe Ratio Z-Score]],Table2[Sharpe Ratio Z-Score])</f>
        <v>444</v>
      </c>
      <c r="AV612">
        <f>(Table2[[#This Row],[Rank 1Y]]+Table2[[#This Row],[Rank 6M]]+Table2[[#This Row],[Rank Sharpe]])/3</f>
        <v>569.33333333333337</v>
      </c>
    </row>
    <row r="613" spans="1:48" x14ac:dyDescent="0.3">
      <c r="A613" t="s">
        <v>755</v>
      </c>
      <c r="B613" t="s">
        <v>756</v>
      </c>
      <c r="C613" t="s">
        <v>10431</v>
      </c>
      <c r="D613" t="s">
        <v>49</v>
      </c>
      <c r="E613">
        <v>20888.529013014999</v>
      </c>
      <c r="F613">
        <v>1310.3499999999999</v>
      </c>
      <c r="G613">
        <v>-22.594532544442899</v>
      </c>
      <c r="H613">
        <f>(Table2[[#This Row],[1Y Return vs Nifty]]-AVERAGE(Table2[1Y Return vs Nifty]))/_xlfn.STDEV.P(Table2[1Y Return vs Nifty])</f>
        <v>-0.80321456733036978</v>
      </c>
      <c r="I613">
        <v>-16.195125974260598</v>
      </c>
      <c r="J613">
        <f>(Table2[[#This Row],[1M Return vs Nifty]]-AVERAGE(Table2[1M Return vs Nifty]))/_xlfn.STDEV.P(Table2[1M Return vs Nifty])</f>
        <v>-1.738738025054767</v>
      </c>
      <c r="K613">
        <v>-37.406830031937901</v>
      </c>
      <c r="L613">
        <f>(Table2[[#This Row],[6M Return vs Nifty]]-AVERAGE(Table2[6M Return vs Nifty]))/_xlfn.STDEV.P(Table2[6M Return vs Nifty])</f>
        <v>-1.3631490210870076</v>
      </c>
      <c r="M613">
        <v>-2.43097766680865</v>
      </c>
      <c r="N613">
        <f>(Table2[[#This Row],[1W Return vs Nifty]]-AVERAGE(Table2[1W Return vs Nifty]))/_xlfn.STDEV.P(Table2[1W Return vs Nifty])</f>
        <v>-0.83984572706834282</v>
      </c>
      <c r="O613">
        <v>1374.9</v>
      </c>
      <c r="P613">
        <v>1405.3592462491199</v>
      </c>
      <c r="Q613">
        <v>1431.4644409309501</v>
      </c>
      <c r="R613">
        <v>30.2878299207451</v>
      </c>
      <c r="S613" s="2">
        <f>(Table2[[#This Row],[Close Price]]-Table2[[#This Row],[20D EMA]])/Table2[[#This Row],[20D EMA]]</f>
        <v>-4.6948869008655303E-2</v>
      </c>
      <c r="T613" s="2">
        <f>(Table2[[#This Row],[Close Price]]-Table2[[#This Row],[50D EMA]])/Table2[[#This Row],[50D EMA]]</f>
        <v>-6.7604953326132144E-2</v>
      </c>
      <c r="U613" s="2">
        <f>(Table2[[#This Row],[Close Price]]-Table2[[#This Row],[200D EMA]])/Table2[[#This Row],[200D EMA]]</f>
        <v>-8.4608766706201696E-2</v>
      </c>
      <c r="V613">
        <v>1.40374144270687</v>
      </c>
      <c r="W613">
        <v>1293</v>
      </c>
      <c r="X613">
        <v>1314.4</v>
      </c>
      <c r="Y613">
        <v>1302.5</v>
      </c>
      <c r="Z613">
        <v>1336.8</v>
      </c>
      <c r="AA613">
        <v>1302.5</v>
      </c>
      <c r="AB613">
        <v>1407.95</v>
      </c>
      <c r="AC613" s="2">
        <f>(Table2[[#This Row],[Close Price]]/Table2[[#This Row],[Day Low]])-1</f>
        <v>1.3418406805877803E-2</v>
      </c>
      <c r="AD613" s="2">
        <f>(Table2[[#This Row],[Day High]]/Table2[[#This Row],[Close Price]])-1</f>
        <v>3.0907772732478023E-3</v>
      </c>
      <c r="AE613" s="2">
        <f>(Table2[[#This Row],[Close Price]]/Table2[[#This Row],[Current Week Low]])-1</f>
        <v>6.0268714011515456E-3</v>
      </c>
      <c r="AF613" s="2">
        <f>(Table2[[#This Row],[Current Week High]]/Table2[[#This Row],[Close Price]])-1</f>
        <v>2.0185446636394877E-2</v>
      </c>
      <c r="AG613" s="2">
        <f>(Table2[[#This Row],[Close Price]]/Table2[[#This Row],[Current Month Low]])-1</f>
        <v>6.0268714011515456E-3</v>
      </c>
      <c r="AH613" s="2">
        <f>(Table2[[#This Row],[Current Month High]]/Table2[[#This Row],[Close Price]])-1</f>
        <v>7.4483916510855952E-2</v>
      </c>
      <c r="AI613">
        <v>37.062616858091303</v>
      </c>
      <c r="AJ613">
        <v>10.104192924964201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-0.19</v>
      </c>
      <c r="AM613" t="s">
        <v>10475</v>
      </c>
      <c r="AN613">
        <v>-11.53</v>
      </c>
      <c r="AO613" t="s">
        <v>10475</v>
      </c>
      <c r="AP613">
        <v>4.3847976890100997E-2</v>
      </c>
      <c r="AQ613">
        <f>(Table2[[#This Row],[Sharpe Ratio]]-AVERAGE(Table2[Sharpe Ratio]))/_xlfn.STDEV.P(Table2[Sharpe Ratio])</f>
        <v>-0.11984524355332563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634</v>
      </c>
      <c r="AT613">
        <f>_xlfn.RANK.AVG(Table2[[#This Row],[6M Return vs Nifty Z-Score]],Table2[6M Return vs Nifty Z-Score])</f>
        <v>709</v>
      </c>
      <c r="AU613">
        <f>_xlfn.RANK.AVG(Table2[[#This Row],[Sharpe Ratio Z-Score]],Table2[Sharpe Ratio Z-Score])</f>
        <v>370</v>
      </c>
      <c r="AV613">
        <f>(Table2[[#This Row],[Rank 1Y]]+Table2[[#This Row],[Rank 6M]]+Table2[[#This Row],[Rank Sharpe]])/3</f>
        <v>571</v>
      </c>
    </row>
    <row r="614" spans="1:48" x14ac:dyDescent="0.3">
      <c r="A614" t="s">
        <v>243</v>
      </c>
      <c r="B614" t="s">
        <v>244</v>
      </c>
      <c r="C614" t="s">
        <v>10433</v>
      </c>
      <c r="D614" t="s">
        <v>182</v>
      </c>
      <c r="E614">
        <v>110494.753048445</v>
      </c>
      <c r="F614">
        <v>623.45000000000005</v>
      </c>
      <c r="G614">
        <v>-16.850287784877001</v>
      </c>
      <c r="H614">
        <f>(Table2[[#This Row],[1Y Return vs Nifty]]-AVERAGE(Table2[1Y Return vs Nifty]))/_xlfn.STDEV.P(Table2[1Y Return vs Nifty])</f>
        <v>-0.73748354323620191</v>
      </c>
      <c r="I614">
        <v>-4.9206830317826196</v>
      </c>
      <c r="J614">
        <f>(Table2[[#This Row],[1M Return vs Nifty]]-AVERAGE(Table2[1M Return vs Nifty]))/_xlfn.STDEV.P(Table2[1M Return vs Nifty])</f>
        <v>-0.78608692419199966</v>
      </c>
      <c r="K614">
        <v>-0.41063087170843199</v>
      </c>
      <c r="L614">
        <f>(Table2[[#This Row],[6M Return vs Nifty]]-AVERAGE(Table2[6M Return vs Nifty]))/_xlfn.STDEV.P(Table2[6M Return vs Nifty])</f>
        <v>-0.32214129566465421</v>
      </c>
      <c r="M614">
        <v>-0.28134843631751899</v>
      </c>
      <c r="N614">
        <f>(Table2[[#This Row],[1W Return vs Nifty]]-AVERAGE(Table2[1W Return vs Nifty]))/_xlfn.STDEV.P(Table2[1W Return vs Nifty])</f>
        <v>-0.44574115001621939</v>
      </c>
      <c r="O614">
        <v>600.57000000000005</v>
      </c>
      <c r="P614">
        <v>579.18534551234302</v>
      </c>
      <c r="Q614">
        <v>553.14503605392395</v>
      </c>
      <c r="R614">
        <v>69.811688022826701</v>
      </c>
      <c r="S614" s="2">
        <f>(Table2[[#This Row],[Close Price]]-Table2[[#This Row],[20D EMA]])/Table2[[#This Row],[20D EMA]]</f>
        <v>3.8097141049336453E-2</v>
      </c>
      <c r="T614" s="2">
        <f>(Table2[[#This Row],[Close Price]]-Table2[[#This Row],[50D EMA]])/Table2[[#This Row],[50D EMA]]</f>
        <v>7.6425715585916362E-2</v>
      </c>
      <c r="U614" s="2">
        <f>(Table2[[#This Row],[Close Price]]-Table2[[#This Row],[200D EMA]])/Table2[[#This Row],[200D EMA]]</f>
        <v>0.12710041555759771</v>
      </c>
      <c r="V614">
        <v>0.65344686158684695</v>
      </c>
      <c r="W614">
        <v>618.04999999999995</v>
      </c>
      <c r="X614">
        <v>627.04999999999995</v>
      </c>
      <c r="Y614">
        <v>610.4</v>
      </c>
      <c r="Z614">
        <v>633</v>
      </c>
      <c r="AA614">
        <v>600.70000000000005</v>
      </c>
      <c r="AB614">
        <v>633</v>
      </c>
      <c r="AC614" s="2">
        <f>(Table2[[#This Row],[Close Price]]/Table2[[#This Row],[Day Low]])-1</f>
        <v>8.7371571879300003E-3</v>
      </c>
      <c r="AD614" s="2">
        <f>(Table2[[#This Row],[Day High]]/Table2[[#This Row],[Close Price]])-1</f>
        <v>5.7743203143794108E-3</v>
      </c>
      <c r="AE614" s="2">
        <f>(Table2[[#This Row],[Close Price]]/Table2[[#This Row],[Current Week Low]])-1</f>
        <v>2.1379423328964808E-2</v>
      </c>
      <c r="AF614" s="2">
        <f>(Table2[[#This Row],[Current Week High]]/Table2[[#This Row],[Close Price]])-1</f>
        <v>1.531798861175715E-2</v>
      </c>
      <c r="AG614" s="2">
        <f>(Table2[[#This Row],[Close Price]]/Table2[[#This Row],[Current Month Low]])-1</f>
        <v>3.7872482104211791E-2</v>
      </c>
      <c r="AH614" s="2">
        <f>(Table2[[#This Row],[Current Month High]]/Table2[[#This Row],[Close Price]])-1</f>
        <v>1.531798861175715E-2</v>
      </c>
      <c r="AI614">
        <v>1.5959579757799101</v>
      </c>
      <c r="AJ614">
        <v>27.4427636958299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0.12</v>
      </c>
      <c r="AM614" t="s">
        <v>10474</v>
      </c>
      <c r="AN614">
        <v>3.78</v>
      </c>
      <c r="AO614" t="s">
        <v>10474</v>
      </c>
      <c r="AP614">
        <v>-8.4224582142941998E-2</v>
      </c>
      <c r="AQ614">
        <f>(Table2[[#This Row],[Sharpe Ratio]]-AVERAGE(Table2[Sharpe Ratio]))/_xlfn.STDEV.P(Table2[Sharpe Ratio])</f>
        <v>-1.5637729277250487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-3.855225840834124</v>
      </c>
      <c r="AS614">
        <f>_xlfn.RANK.AVG(Table2[[#This Row],[1Y Return vs Nifty Z-Score]],Table2[1Y Return vs Nifty Z-Score])</f>
        <v>602</v>
      </c>
      <c r="AT614">
        <f>_xlfn.RANK.AVG(Table2[[#This Row],[6M Return vs Nifty Z-Score]],Table2[6M Return vs Nifty Z-Score])</f>
        <v>432</v>
      </c>
      <c r="AU614">
        <f>_xlfn.RANK.AVG(Table2[[#This Row],[Sharpe Ratio Z-Score]],Table2[Sharpe Ratio Z-Score])</f>
        <v>688</v>
      </c>
      <c r="AV614">
        <f>(Table2[[#This Row],[Rank 1Y]]+Table2[[#This Row],[Rank 6M]]+Table2[[#This Row],[Rank Sharpe]])/3</f>
        <v>574</v>
      </c>
    </row>
    <row r="615" spans="1:48" x14ac:dyDescent="0.3">
      <c r="A615" t="s">
        <v>482</v>
      </c>
      <c r="B615" t="s">
        <v>483</v>
      </c>
      <c r="C615" t="s">
        <v>629</v>
      </c>
      <c r="D615" t="s">
        <v>484</v>
      </c>
      <c r="E615">
        <v>44013.465650849997</v>
      </c>
      <c r="F615">
        <v>39460.25</v>
      </c>
      <c r="G615">
        <v>-17.4067783137844</v>
      </c>
      <c r="H615">
        <f>(Table2[[#This Row],[1Y Return vs Nifty]]-AVERAGE(Table2[1Y Return vs Nifty]))/_xlfn.STDEV.P(Table2[1Y Return vs Nifty])</f>
        <v>-0.74385142864061016</v>
      </c>
      <c r="I615">
        <v>-2.1796497165289499</v>
      </c>
      <c r="J615">
        <f>(Table2[[#This Row],[1M Return vs Nifty]]-AVERAGE(Table2[1M Return vs Nifty]))/_xlfn.STDEV.P(Table2[1M Return vs Nifty])</f>
        <v>-0.55447917038984063</v>
      </c>
      <c r="K615">
        <v>-8.4118634173042697</v>
      </c>
      <c r="L615">
        <f>(Table2[[#This Row],[6M Return vs Nifty]]-AVERAGE(Table2[6M Return vs Nifty]))/_xlfn.STDEV.P(Table2[6M Return vs Nifty])</f>
        <v>-0.54728185285518816</v>
      </c>
      <c r="M615">
        <v>0.31461716930208999</v>
      </c>
      <c r="N615">
        <f>(Table2[[#This Row],[1W Return vs Nifty]]-AVERAGE(Table2[1W Return vs Nifty]))/_xlfn.STDEV.P(Table2[1W Return vs Nifty])</f>
        <v>-0.33647915747871249</v>
      </c>
      <c r="O615">
        <v>38871.360000000001</v>
      </c>
      <c r="P615">
        <v>37768.851588571102</v>
      </c>
      <c r="Q615">
        <v>37366.901938726602</v>
      </c>
      <c r="R615">
        <v>57.088821827406498</v>
      </c>
      <c r="S615" s="2">
        <f>(Table2[[#This Row],[Close Price]]-Table2[[#This Row],[20D EMA]])/Table2[[#This Row],[20D EMA]]</f>
        <v>1.5149714339812125E-2</v>
      </c>
      <c r="T615" s="2">
        <f>(Table2[[#This Row],[Close Price]]-Table2[[#This Row],[50D EMA]])/Table2[[#This Row],[50D EMA]]</f>
        <v>4.4782892258781758E-2</v>
      </c>
      <c r="U615" s="2">
        <f>(Table2[[#This Row],[Close Price]]-Table2[[#This Row],[200D EMA]])/Table2[[#This Row],[200D EMA]]</f>
        <v>5.6021450873985301E-2</v>
      </c>
      <c r="V615">
        <v>0.70186169958781497</v>
      </c>
      <c r="W615">
        <v>39200</v>
      </c>
      <c r="X615">
        <v>39960</v>
      </c>
      <c r="Y615">
        <v>38850</v>
      </c>
      <c r="Z615">
        <v>39600</v>
      </c>
      <c r="AA615">
        <v>38300</v>
      </c>
      <c r="AB615">
        <v>39605.949999999997</v>
      </c>
      <c r="AC615" s="2">
        <f>(Table2[[#This Row],[Close Price]]/Table2[[#This Row],[Day Low]])-1</f>
        <v>6.6390306122448006E-3</v>
      </c>
      <c r="AD615" s="2">
        <f>(Table2[[#This Row],[Day High]]/Table2[[#This Row],[Close Price]])-1</f>
        <v>1.2664643533682574E-2</v>
      </c>
      <c r="AE615" s="2">
        <f>(Table2[[#This Row],[Close Price]]/Table2[[#This Row],[Current Week Low]])-1</f>
        <v>1.5707850707850746E-2</v>
      </c>
      <c r="AF615" s="2">
        <f>(Table2[[#This Row],[Current Week High]]/Table2[[#This Row],[Close Price]])-1</f>
        <v>3.5415386369828106E-3</v>
      </c>
      <c r="AG615" s="2">
        <f>(Table2[[#This Row],[Close Price]]/Table2[[#This Row],[Current Month Low]])-1</f>
        <v>3.0293733681462154E-2</v>
      </c>
      <c r="AH615" s="2">
        <f>(Table2[[#This Row],[Current Month High]]/Table2[[#This Row],[Close Price]])-1</f>
        <v>3.6923232873586898E-3</v>
      </c>
      <c r="AI615">
        <v>8.6789870819368797</v>
      </c>
      <c r="AJ615">
        <v>19.3232244886233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</v>
      </c>
      <c r="AM615" t="s">
        <v>10476</v>
      </c>
      <c r="AN615">
        <v>-0.25</v>
      </c>
      <c r="AO615" t="s">
        <v>10475</v>
      </c>
      <c r="AP615">
        <v>-3.6319999893083002E-2</v>
      </c>
      <c r="AQ615">
        <f>(Table2[[#This Row],[Sharpe Ratio]]-AVERAGE(Table2[Sharpe Ratio]))/_xlfn.STDEV.P(Table2[Sharpe Ratio])</f>
        <v>-1.0236825833804297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-3.2057741927447809</v>
      </c>
      <c r="AS615">
        <f>_xlfn.RANK.AVG(Table2[[#This Row],[1Y Return vs Nifty Z-Score]],Table2[1Y Return vs Nifty Z-Score])</f>
        <v>608</v>
      </c>
      <c r="AT615">
        <f>_xlfn.RANK.AVG(Table2[[#This Row],[6M Return vs Nifty Z-Score]],Table2[6M Return vs Nifty Z-Score])</f>
        <v>506</v>
      </c>
      <c r="AU615">
        <f>_xlfn.RANK.AVG(Table2[[#This Row],[Sharpe Ratio Z-Score]],Table2[Sharpe Ratio Z-Score])</f>
        <v>608</v>
      </c>
      <c r="AV615">
        <f>(Table2[[#This Row],[Rank 1Y]]+Table2[[#This Row],[Rank 6M]]+Table2[[#This Row],[Rank Sharpe]])/3</f>
        <v>574</v>
      </c>
    </row>
    <row r="616" spans="1:48" x14ac:dyDescent="0.3">
      <c r="A616" t="s">
        <v>1632</v>
      </c>
      <c r="B616" t="s">
        <v>1633</v>
      </c>
      <c r="C616" t="s">
        <v>10440</v>
      </c>
      <c r="D616" t="s">
        <v>80</v>
      </c>
      <c r="E616">
        <v>5155.901615232</v>
      </c>
      <c r="F616">
        <v>227.52</v>
      </c>
      <c r="G616">
        <v>2.1620434827878001</v>
      </c>
      <c r="H616">
        <f>(Table2[[#This Row],[1Y Return vs Nifty]]-AVERAGE(Table2[1Y Return vs Nifty]))/_xlfn.STDEV.P(Table2[1Y Return vs Nifty])</f>
        <v>-0.51992665683089134</v>
      </c>
      <c r="I616">
        <v>3.6429735536355201</v>
      </c>
      <c r="J616">
        <f>(Table2[[#This Row],[1M Return vs Nifty]]-AVERAGE(Table2[1M Return vs Nifty]))/_xlfn.STDEV.P(Table2[1M Return vs Nifty])</f>
        <v>-6.2487814672162433E-2</v>
      </c>
      <c r="K616">
        <v>-11.2550631978224</v>
      </c>
      <c r="L616">
        <f>(Table2[[#This Row],[6M Return vs Nifty]]-AVERAGE(Table2[6M Return vs Nifty]))/_xlfn.STDEV.P(Table2[6M Return vs Nifty])</f>
        <v>-0.62728447484399685</v>
      </c>
      <c r="M616">
        <v>4.7760603116340201</v>
      </c>
      <c r="N616">
        <f>(Table2[[#This Row],[1W Return vs Nifty]]-AVERAGE(Table2[1W Return vs Nifty]))/_xlfn.STDEV.P(Table2[1W Return vs Nifty])</f>
        <v>0.48146429886752651</v>
      </c>
      <c r="O616">
        <v>220.95</v>
      </c>
      <c r="P616">
        <v>213.08365958873699</v>
      </c>
      <c r="Q616">
        <v>204.66500267116899</v>
      </c>
      <c r="R616">
        <v>59.143385575300698</v>
      </c>
      <c r="S616" s="2">
        <f>(Table2[[#This Row],[Close Price]]-Table2[[#This Row],[20D EMA]])/Table2[[#This Row],[20D EMA]]</f>
        <v>2.9735234215886048E-2</v>
      </c>
      <c r="T616" s="2">
        <f>(Table2[[#This Row],[Close Price]]-Table2[[#This Row],[50D EMA]])/Table2[[#This Row],[50D EMA]]</f>
        <v>6.7749636171661104E-2</v>
      </c>
      <c r="U616" s="2">
        <f>(Table2[[#This Row],[Close Price]]-Table2[[#This Row],[200D EMA]])/Table2[[#This Row],[200D EMA]]</f>
        <v>0.11167027596580187</v>
      </c>
      <c r="V616">
        <v>1.9635932363838999</v>
      </c>
      <c r="W616">
        <v>226.01</v>
      </c>
      <c r="X616">
        <v>230.02</v>
      </c>
      <c r="Y616">
        <v>226.81</v>
      </c>
      <c r="Z616">
        <v>234.52</v>
      </c>
      <c r="AA616">
        <v>219.25</v>
      </c>
      <c r="AB616">
        <v>234.52</v>
      </c>
      <c r="AC616" s="2">
        <f>(Table2[[#This Row],[Close Price]]/Table2[[#This Row],[Day Low]])-1</f>
        <v>6.6811203044114809E-3</v>
      </c>
      <c r="AD616" s="2">
        <f>(Table2[[#This Row],[Day High]]/Table2[[#This Row],[Close Price]])-1</f>
        <v>1.0988045007032321E-2</v>
      </c>
      <c r="AE616" s="2">
        <f>(Table2[[#This Row],[Close Price]]/Table2[[#This Row],[Current Week Low]])-1</f>
        <v>3.1303734403245187E-3</v>
      </c>
      <c r="AF616" s="2">
        <f>(Table2[[#This Row],[Current Week High]]/Table2[[#This Row],[Close Price]])-1</f>
        <v>3.0766526019690543E-2</v>
      </c>
      <c r="AG616" s="2">
        <f>(Table2[[#This Row],[Close Price]]/Table2[[#This Row],[Current Month Low]])-1</f>
        <v>3.7719498289623843E-2</v>
      </c>
      <c r="AH616" s="2">
        <f>(Table2[[#This Row],[Current Month High]]/Table2[[#This Row],[Close Price]])-1</f>
        <v>3.0766526019690543E-2</v>
      </c>
      <c r="AI616">
        <v>8.5618846694795998</v>
      </c>
      <c r="AJ616">
        <v>31.324675324675301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0.04</v>
      </c>
      <c r="AM616" t="s">
        <v>10474</v>
      </c>
      <c r="AN616">
        <v>5.39</v>
      </c>
      <c r="AO616" t="s">
        <v>10474</v>
      </c>
      <c r="AP616">
        <v>-9.6871294591530002E-2</v>
      </c>
      <c r="AQ616">
        <f>(Table2[[#This Row],[Sharpe Ratio]]-AVERAGE(Table2[Sharpe Ratio]))/_xlfn.STDEV.P(Table2[Sharpe Ratio])</f>
        <v>-1.7063556820335968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-2.4345903295131208</v>
      </c>
      <c r="AS616">
        <f>_xlfn.RANK.AVG(Table2[[#This Row],[1Y Return vs Nifty Z-Score]],Table2[1Y Return vs Nifty Z-Score])</f>
        <v>499</v>
      </c>
      <c r="AT616">
        <f>_xlfn.RANK.AVG(Table2[[#This Row],[6M Return vs Nifty Z-Score]],Table2[6M Return vs Nifty Z-Score])</f>
        <v>533</v>
      </c>
      <c r="AU616">
        <f>_xlfn.RANK.AVG(Table2[[#This Row],[Sharpe Ratio Z-Score]],Table2[Sharpe Ratio Z-Score])</f>
        <v>699</v>
      </c>
      <c r="AV616">
        <f>(Table2[[#This Row],[Rank 1Y]]+Table2[[#This Row],[Rank 6M]]+Table2[[#This Row],[Rank Sharpe]])/3</f>
        <v>577</v>
      </c>
    </row>
    <row r="617" spans="1:48" x14ac:dyDescent="0.3">
      <c r="A617" t="s">
        <v>2081</v>
      </c>
      <c r="B617" t="s">
        <v>2082</v>
      </c>
      <c r="C617" t="s">
        <v>10434</v>
      </c>
      <c r="D617" t="s">
        <v>46</v>
      </c>
      <c r="E617">
        <v>2772.745071495</v>
      </c>
      <c r="F617">
        <v>699.45</v>
      </c>
      <c r="G617">
        <v>-28.9433320264747</v>
      </c>
      <c r="H617">
        <f>(Table2[[#This Row],[1Y Return vs Nifty]]-AVERAGE(Table2[1Y Return vs Nifty]))/_xlfn.STDEV.P(Table2[1Y Return vs Nifty])</f>
        <v>-0.87586347231087613</v>
      </c>
      <c r="I617">
        <v>-2.4004609103232002</v>
      </c>
      <c r="J617">
        <f>(Table2[[#This Row],[1M Return vs Nifty]]-AVERAGE(Table2[1M Return vs Nifty]))/_xlfn.STDEV.P(Table2[1M Return vs Nifty])</f>
        <v>-0.57313694602666332</v>
      </c>
      <c r="K617">
        <v>-18.655594500202199</v>
      </c>
      <c r="L617">
        <f>(Table2[[#This Row],[6M Return vs Nifty]]-AVERAGE(Table2[6M Return vs Nifty]))/_xlfn.STDEV.P(Table2[6M Return vs Nifty])</f>
        <v>-0.83552235962349741</v>
      </c>
      <c r="M617">
        <v>-1.20579730141152</v>
      </c>
      <c r="N617">
        <f>(Table2[[#This Row],[1W Return vs Nifty]]-AVERAGE(Table2[1W Return vs Nifty]))/_xlfn.STDEV.P(Table2[1W Return vs Nifty])</f>
        <v>-0.61522597270861801</v>
      </c>
      <c r="O617">
        <v>674.52</v>
      </c>
      <c r="P617">
        <v>670.94704951791903</v>
      </c>
      <c r="Q617">
        <v>699.53737684180601</v>
      </c>
      <c r="R617">
        <v>70.863747843705497</v>
      </c>
      <c r="S617" s="2">
        <f>(Table2[[#This Row],[Close Price]]-Table2[[#This Row],[20D EMA]])/Table2[[#This Row],[20D EMA]]</f>
        <v>3.6959615726739108E-2</v>
      </c>
      <c r="T617" s="2">
        <f>(Table2[[#This Row],[Close Price]]-Table2[[#This Row],[50D EMA]])/Table2[[#This Row],[50D EMA]]</f>
        <v>4.2481669011825332E-2</v>
      </c>
      <c r="U617" s="2">
        <f>(Table2[[#This Row],[Close Price]]-Table2[[#This Row],[200D EMA]])/Table2[[#This Row],[200D EMA]]</f>
        <v>-1.2490660928003863E-4</v>
      </c>
      <c r="V617">
        <v>0.94861497519688698</v>
      </c>
      <c r="W617">
        <v>693.65</v>
      </c>
      <c r="X617">
        <v>709.65</v>
      </c>
      <c r="Y617">
        <v>679.95</v>
      </c>
      <c r="Z617">
        <v>709.5</v>
      </c>
      <c r="AA617">
        <v>659.95</v>
      </c>
      <c r="AB617">
        <v>709.5</v>
      </c>
      <c r="AC617" s="2">
        <f>(Table2[[#This Row],[Close Price]]/Table2[[#This Row],[Day Low]])-1</f>
        <v>8.3615656310820352E-3</v>
      </c>
      <c r="AD617" s="2">
        <f>(Table2[[#This Row],[Day High]]/Table2[[#This Row],[Close Price]])-1</f>
        <v>1.4582886553720753E-2</v>
      </c>
      <c r="AE617" s="2">
        <f>(Table2[[#This Row],[Close Price]]/Table2[[#This Row],[Current Week Low]])-1</f>
        <v>2.867857930730211E-2</v>
      </c>
      <c r="AF617" s="2">
        <f>(Table2[[#This Row],[Current Week High]]/Table2[[#This Row],[Close Price]])-1</f>
        <v>1.4368432339695314E-2</v>
      </c>
      <c r="AG617" s="2">
        <f>(Table2[[#This Row],[Close Price]]/Table2[[#This Row],[Current Month Low]])-1</f>
        <v>5.9853019168118804E-2</v>
      </c>
      <c r="AH617" s="2">
        <f>(Table2[[#This Row],[Current Month High]]/Table2[[#This Row],[Close Price]])-1</f>
        <v>1.4368432339695314E-2</v>
      </c>
      <c r="AI617">
        <v>20.952176710272301</v>
      </c>
      <c r="AJ617">
        <v>16.594432405400902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-0.13</v>
      </c>
      <c r="AM617" t="s">
        <v>10475</v>
      </c>
      <c r="AN617">
        <v>6.1</v>
      </c>
      <c r="AO617" t="s">
        <v>10474</v>
      </c>
      <c r="AP617">
        <v>1.0408318597349E-2</v>
      </c>
      <c r="AQ617">
        <f>(Table2[[#This Row],[Sharpe Ratio]]-AVERAGE(Table2[Sharpe Ratio]))/_xlfn.STDEV.P(Table2[Sharpe Ratio])</f>
        <v>-0.496853782483899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655</v>
      </c>
      <c r="AT617">
        <f>_xlfn.RANK.AVG(Table2[[#This Row],[6M Return vs Nifty Z-Score]],Table2[6M Return vs Nifty Z-Score])</f>
        <v>610</v>
      </c>
      <c r="AU617">
        <f>_xlfn.RANK.AVG(Table2[[#This Row],[Sharpe Ratio Z-Score]],Table2[Sharpe Ratio Z-Score])</f>
        <v>472</v>
      </c>
      <c r="AV617">
        <f>(Table2[[#This Row],[Rank 1Y]]+Table2[[#This Row],[Rank 6M]]+Table2[[#This Row],[Rank Sharpe]])/3</f>
        <v>579</v>
      </c>
    </row>
    <row r="618" spans="1:48" x14ac:dyDescent="0.3">
      <c r="A618" t="s">
        <v>1589</v>
      </c>
      <c r="B618" t="s">
        <v>1590</v>
      </c>
      <c r="C618" t="s">
        <v>10443</v>
      </c>
      <c r="D618" t="s">
        <v>333</v>
      </c>
      <c r="E618">
        <v>5683.0007198650001</v>
      </c>
      <c r="F618">
        <v>266.35000000000002</v>
      </c>
      <c r="G618">
        <v>-22.27149185219</v>
      </c>
      <c r="H618">
        <f>(Table2[[#This Row],[1Y Return vs Nifty]]-AVERAGE(Table2[1Y Return vs Nifty]))/_xlfn.STDEV.P(Table2[1Y Return vs Nifty])</f>
        <v>-0.79951803342301664</v>
      </c>
      <c r="I618">
        <v>9.6549747861642992</v>
      </c>
      <c r="J618">
        <f>(Table2[[#This Row],[1M Return vs Nifty]]-AVERAGE(Table2[1M Return vs Nifty]))/_xlfn.STDEV.P(Table2[1M Return vs Nifty])</f>
        <v>0.44550531827264445</v>
      </c>
      <c r="K618">
        <v>1.11597706408963</v>
      </c>
      <c r="L618">
        <f>(Table2[[#This Row],[6M Return vs Nifty]]-AVERAGE(Table2[6M Return vs Nifty]))/_xlfn.STDEV.P(Table2[6M Return vs Nifty])</f>
        <v>-0.27918524366660891</v>
      </c>
      <c r="M618">
        <v>-0.73231803314789601</v>
      </c>
      <c r="N618">
        <f>(Table2[[#This Row],[1W Return vs Nifty]]-AVERAGE(Table2[1W Return vs Nifty]))/_xlfn.STDEV.P(Table2[1W Return vs Nifty])</f>
        <v>-0.52842014400328763</v>
      </c>
      <c r="O618">
        <v>260.70999999999998</v>
      </c>
      <c r="P618">
        <v>243.346210159219</v>
      </c>
      <c r="Q618">
        <v>228.810864547492</v>
      </c>
      <c r="R618">
        <v>50.738104253775099</v>
      </c>
      <c r="S618" s="2">
        <f>(Table2[[#This Row],[Close Price]]-Table2[[#This Row],[20D EMA]])/Table2[[#This Row],[20D EMA]]</f>
        <v>2.1633232327106913E-2</v>
      </c>
      <c r="T618" s="2">
        <f>(Table2[[#This Row],[Close Price]]-Table2[[#This Row],[50D EMA]])/Table2[[#This Row],[50D EMA]]</f>
        <v>9.4531120191803583E-2</v>
      </c>
      <c r="U618" s="2">
        <f>(Table2[[#This Row],[Close Price]]-Table2[[#This Row],[200D EMA]])/Table2[[#This Row],[200D EMA]]</f>
        <v>0.16406185749416805</v>
      </c>
      <c r="V618">
        <v>1.1776650104644699</v>
      </c>
      <c r="W618">
        <v>267.64999999999998</v>
      </c>
      <c r="X618">
        <v>278.7</v>
      </c>
      <c r="Y618">
        <v>265.10000000000002</v>
      </c>
      <c r="Z618">
        <v>275.85000000000002</v>
      </c>
      <c r="AA618">
        <v>265.10000000000002</v>
      </c>
      <c r="AB618">
        <v>287.05</v>
      </c>
      <c r="AC618" s="2">
        <f>(Table2[[#This Row],[Close Price]]/Table2[[#This Row],[Day Low]])-1</f>
        <v>-4.8570894825329392E-3</v>
      </c>
      <c r="AD618" s="2">
        <f>(Table2[[#This Row],[Day High]]/Table2[[#This Row],[Close Price]])-1</f>
        <v>4.6367561479256469E-2</v>
      </c>
      <c r="AE618" s="2">
        <f>(Table2[[#This Row],[Close Price]]/Table2[[#This Row],[Current Week Low]])-1</f>
        <v>4.7152018106375593E-3</v>
      </c>
      <c r="AF618" s="2">
        <f>(Table2[[#This Row],[Current Week High]]/Table2[[#This Row],[Close Price]])-1</f>
        <v>3.5667354984043609E-2</v>
      </c>
      <c r="AG618" s="2">
        <f>(Table2[[#This Row],[Close Price]]/Table2[[#This Row],[Current Month Low]])-1</f>
        <v>4.7152018106375593E-3</v>
      </c>
      <c r="AH618" s="2">
        <f>(Table2[[#This Row],[Current Month High]]/Table2[[#This Row],[Close Price]])-1</f>
        <v>7.7717289281021174E-2</v>
      </c>
      <c r="AI618">
        <v>7.7717289281021102</v>
      </c>
      <c r="AJ618">
        <v>40.925925925925903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0.13</v>
      </c>
      <c r="AM618" t="s">
        <v>10474</v>
      </c>
      <c r="AN618">
        <v>6.38</v>
      </c>
      <c r="AO618" t="s">
        <v>10474</v>
      </c>
      <c r="AP618">
        <v>-9.2771290061169007E-2</v>
      </c>
      <c r="AQ618">
        <f>(Table2[[#This Row],[Sharpe Ratio]]-AVERAGE(Table2[Sharpe Ratio]))/_xlfn.STDEV.P(Table2[Sharpe Ratio])</f>
        <v>-1.6601310255473443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-2.8217491283676126</v>
      </c>
      <c r="AS618">
        <f>_xlfn.RANK.AVG(Table2[[#This Row],[1Y Return vs Nifty Z-Score]],Table2[1Y Return vs Nifty Z-Score])</f>
        <v>633</v>
      </c>
      <c r="AT618">
        <f>_xlfn.RANK.AVG(Table2[[#This Row],[6M Return vs Nifty Z-Score]],Table2[6M Return vs Nifty Z-Score])</f>
        <v>412</v>
      </c>
      <c r="AU618">
        <f>_xlfn.RANK.AVG(Table2[[#This Row],[Sharpe Ratio Z-Score]],Table2[Sharpe Ratio Z-Score])</f>
        <v>693</v>
      </c>
      <c r="AV618">
        <f>(Table2[[#This Row],[Rank 1Y]]+Table2[[#This Row],[Rank 6M]]+Table2[[#This Row],[Rank Sharpe]])/3</f>
        <v>579.33333333333337</v>
      </c>
    </row>
    <row r="619" spans="1:48" x14ac:dyDescent="0.3">
      <c r="A619" t="s">
        <v>1546</v>
      </c>
      <c r="B619" t="s">
        <v>1547</v>
      </c>
      <c r="C619" t="s">
        <v>10436</v>
      </c>
      <c r="D619" t="s">
        <v>239</v>
      </c>
      <c r="E619">
        <v>6079.7869591050003</v>
      </c>
      <c r="F619">
        <v>1976.55</v>
      </c>
      <c r="G619">
        <v>-23.601975856288899</v>
      </c>
      <c r="H619">
        <f>(Table2[[#This Row],[1Y Return vs Nifty]]-AVERAGE(Table2[1Y Return vs Nifty]))/_xlfn.STDEV.P(Table2[1Y Return vs Nifty])</f>
        <v>-0.81474267648591747</v>
      </c>
      <c r="I619">
        <v>11.4870349750342</v>
      </c>
      <c r="J619">
        <f>(Table2[[#This Row],[1M Return vs Nifty]]-AVERAGE(Table2[1M Return vs Nifty]))/_xlfn.STDEV.P(Table2[1M Return vs Nifty])</f>
        <v>0.60030801359677932</v>
      </c>
      <c r="K619">
        <v>-21.934213390468798</v>
      </c>
      <c r="L619">
        <f>(Table2[[#This Row],[6M Return vs Nifty]]-AVERAGE(Table2[6M Return vs Nifty]))/_xlfn.STDEV.P(Table2[6M Return vs Nifty])</f>
        <v>-0.92777690660280454</v>
      </c>
      <c r="M619">
        <v>6.8230285661841403</v>
      </c>
      <c r="N619">
        <f>(Table2[[#This Row],[1W Return vs Nifty]]-AVERAGE(Table2[1W Return vs Nifty]))/_xlfn.STDEV.P(Table2[1W Return vs Nifty])</f>
        <v>0.8567474159538554</v>
      </c>
      <c r="O619">
        <v>1889.81</v>
      </c>
      <c r="P619">
        <v>1879.0497840124799</v>
      </c>
      <c r="Q619">
        <v>1971.22896857109</v>
      </c>
      <c r="R619">
        <v>68.749019412763502</v>
      </c>
      <c r="S619" s="2">
        <f>(Table2[[#This Row],[Close Price]]-Table2[[#This Row],[20D EMA]])/Table2[[#This Row],[20D EMA]]</f>
        <v>4.5898794058661985E-2</v>
      </c>
      <c r="T619" s="2">
        <f>(Table2[[#This Row],[Close Price]]-Table2[[#This Row],[50D EMA]])/Table2[[#This Row],[50D EMA]]</f>
        <v>5.1888042997626345E-2</v>
      </c>
      <c r="U619" s="2">
        <f>(Table2[[#This Row],[Close Price]]-Table2[[#This Row],[200D EMA]])/Table2[[#This Row],[200D EMA]]</f>
        <v>2.699347216253139E-3</v>
      </c>
      <c r="V619">
        <v>1.16826938767565</v>
      </c>
      <c r="W619">
        <v>1921.9</v>
      </c>
      <c r="X619">
        <v>1983.7</v>
      </c>
      <c r="Y619">
        <v>1965</v>
      </c>
      <c r="Z619">
        <v>2054</v>
      </c>
      <c r="AA619">
        <v>1840</v>
      </c>
      <c r="AB619">
        <v>2075.65</v>
      </c>
      <c r="AC619" s="2">
        <f>(Table2[[#This Row],[Close Price]]/Table2[[#This Row],[Day Low]])-1</f>
        <v>2.8435402466309379E-2</v>
      </c>
      <c r="AD619" s="2">
        <f>(Table2[[#This Row],[Day High]]/Table2[[#This Row],[Close Price]])-1</f>
        <v>3.6174141812754801E-3</v>
      </c>
      <c r="AE619" s="2">
        <f>(Table2[[#This Row],[Close Price]]/Table2[[#This Row],[Current Week Low]])-1</f>
        <v>5.8778625954198915E-3</v>
      </c>
      <c r="AF619" s="2">
        <f>(Table2[[#This Row],[Current Week High]]/Table2[[#This Row],[Close Price]])-1</f>
        <v>3.918443753003964E-2</v>
      </c>
      <c r="AG619" s="2">
        <f>(Table2[[#This Row],[Close Price]]/Table2[[#This Row],[Current Month Low]])-1</f>
        <v>7.4211956521739175E-2</v>
      </c>
      <c r="AH619" s="2">
        <f>(Table2[[#This Row],[Current Month High]]/Table2[[#This Row],[Close Price]])-1</f>
        <v>5.0137866484531113E-2</v>
      </c>
      <c r="AI619">
        <v>47.749867192836</v>
      </c>
      <c r="AJ619">
        <v>23.534374999999901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-0.02</v>
      </c>
      <c r="AM619" t="s">
        <v>10475</v>
      </c>
      <c r="AN619">
        <v>5.21</v>
      </c>
      <c r="AO619" t="s">
        <v>10474</v>
      </c>
      <c r="AP619">
        <v>1.2698046193415E-2</v>
      </c>
      <c r="AQ619">
        <f>(Table2[[#This Row],[Sharpe Ratio]]-AVERAGE(Table2[Sharpe Ratio]))/_xlfn.STDEV.P(Table2[Sharpe Ratio])</f>
        <v>-0.47103872038055916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638</v>
      </c>
      <c r="AT619">
        <f>_xlfn.RANK.AVG(Table2[[#This Row],[6M Return vs Nifty Z-Score]],Table2[6M Return vs Nifty Z-Score])</f>
        <v>639</v>
      </c>
      <c r="AU619">
        <f>_xlfn.RANK.AVG(Table2[[#This Row],[Sharpe Ratio Z-Score]],Table2[Sharpe Ratio Z-Score])</f>
        <v>463</v>
      </c>
      <c r="AV619">
        <f>(Table2[[#This Row],[Rank 1Y]]+Table2[[#This Row],[Rank 6M]]+Table2[[#This Row],[Rank Sharpe]])/3</f>
        <v>580</v>
      </c>
    </row>
    <row r="620" spans="1:48" x14ac:dyDescent="0.3">
      <c r="A620" t="s">
        <v>1258</v>
      </c>
      <c r="B620" t="s">
        <v>1259</v>
      </c>
      <c r="C620" t="s">
        <v>10431</v>
      </c>
      <c r="D620" t="s">
        <v>24</v>
      </c>
      <c r="E620">
        <v>8679.1659598440001</v>
      </c>
      <c r="F620">
        <v>44.91</v>
      </c>
      <c r="G620">
        <v>-17.9420697613151</v>
      </c>
      <c r="H620">
        <f>(Table2[[#This Row],[1Y Return vs Nifty]]-AVERAGE(Table2[1Y Return vs Nifty]))/_xlfn.STDEV.P(Table2[1Y Return vs Nifty])</f>
        <v>-0.74997673431747025</v>
      </c>
      <c r="I620">
        <v>-15.2531949416177</v>
      </c>
      <c r="J620">
        <f>(Table2[[#This Row],[1M Return vs Nifty]]-AVERAGE(Table2[1M Return vs Nifty]))/_xlfn.STDEV.P(Table2[1M Return vs Nifty])</f>
        <v>-1.659148138462389</v>
      </c>
      <c r="K620">
        <v>-35.467482406268303</v>
      </c>
      <c r="L620">
        <f>(Table2[[#This Row],[6M Return vs Nifty]]-AVERAGE(Table2[6M Return vs Nifty]))/_xlfn.STDEV.P(Table2[6M Return vs Nifty])</f>
        <v>-1.3085792029319627</v>
      </c>
      <c r="M620">
        <v>-2.9578976153720098</v>
      </c>
      <c r="N620">
        <f>(Table2[[#This Row],[1W Return vs Nifty]]-AVERAGE(Table2[1W Return vs Nifty]))/_xlfn.STDEV.P(Table2[1W Return vs Nifty])</f>
        <v>-0.93644916012709623</v>
      </c>
      <c r="O620">
        <v>46.41</v>
      </c>
      <c r="P620">
        <v>48.859380077815104</v>
      </c>
      <c r="Q620">
        <v>49.875783889751197</v>
      </c>
      <c r="R620">
        <v>39.626999220529498</v>
      </c>
      <c r="S620" s="2">
        <f>(Table2[[#This Row],[Close Price]]-Table2[[#This Row],[20D EMA]])/Table2[[#This Row],[20D EMA]]</f>
        <v>-3.2320620555914677E-2</v>
      </c>
      <c r="T620" s="2">
        <f>(Table2[[#This Row],[Close Price]]-Table2[[#This Row],[50D EMA]])/Table2[[#This Row],[50D EMA]]</f>
        <v>-8.0831563387116057E-2</v>
      </c>
      <c r="U620" s="2">
        <f>(Table2[[#This Row],[Close Price]]-Table2[[#This Row],[200D EMA]])/Table2[[#This Row],[200D EMA]]</f>
        <v>-9.9563024427403585E-2</v>
      </c>
      <c r="V620">
        <v>2.3829150480464198</v>
      </c>
      <c r="W620">
        <v>44.87</v>
      </c>
      <c r="X620">
        <v>45.9</v>
      </c>
      <c r="Y620">
        <v>44.6</v>
      </c>
      <c r="Z620">
        <v>45.39</v>
      </c>
      <c r="AA620">
        <v>43.78</v>
      </c>
      <c r="AB620">
        <v>45.8</v>
      </c>
      <c r="AC620" s="2">
        <f>(Table2[[#This Row],[Close Price]]/Table2[[#This Row],[Day Low]])-1</f>
        <v>8.9146422999775154E-4</v>
      </c>
      <c r="AD620" s="2">
        <f>(Table2[[#This Row],[Day High]]/Table2[[#This Row],[Close Price]])-1</f>
        <v>2.2044088176352838E-2</v>
      </c>
      <c r="AE620" s="2">
        <f>(Table2[[#This Row],[Close Price]]/Table2[[#This Row],[Current Week Low]])-1</f>
        <v>6.950672645739786E-3</v>
      </c>
      <c r="AF620" s="2">
        <f>(Table2[[#This Row],[Current Week High]]/Table2[[#This Row],[Close Price]])-1</f>
        <v>1.0688042752171167E-2</v>
      </c>
      <c r="AG620" s="2">
        <f>(Table2[[#This Row],[Close Price]]/Table2[[#This Row],[Current Month Low]])-1</f>
        <v>2.5810872544540731E-2</v>
      </c>
      <c r="AH620" s="2">
        <f>(Table2[[#This Row],[Current Month High]]/Table2[[#This Row],[Close Price]])-1</f>
        <v>1.9817412602983753E-2</v>
      </c>
      <c r="AI620">
        <v>40.2805611222444</v>
      </c>
      <c r="AJ620">
        <v>12.274999999999901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-0.23</v>
      </c>
      <c r="AM620" t="s">
        <v>10475</v>
      </c>
      <c r="AN620">
        <v>-7.9</v>
      </c>
      <c r="AO620" t="s">
        <v>10475</v>
      </c>
      <c r="AP620">
        <v>2.4938107707023999E-2</v>
      </c>
      <c r="AQ620">
        <f>(Table2[[#This Row],[Sharpe Ratio]]-AVERAGE(Table2[Sharpe Ratio]))/_xlfn.STDEV.P(Table2[Sharpe Ratio])</f>
        <v>-0.33304066826929457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613</v>
      </c>
      <c r="AT620">
        <f>_xlfn.RANK.AVG(Table2[[#This Row],[6M Return vs Nifty Z-Score]],Table2[6M Return vs Nifty Z-Score])</f>
        <v>702</v>
      </c>
      <c r="AU620">
        <f>_xlfn.RANK.AVG(Table2[[#This Row],[Sharpe Ratio Z-Score]],Table2[Sharpe Ratio Z-Score])</f>
        <v>427</v>
      </c>
      <c r="AV620">
        <f>(Table2[[#This Row],[Rank 1Y]]+Table2[[#This Row],[Rank 6M]]+Table2[[#This Row],[Rank Sharpe]])/3</f>
        <v>580.66666666666663</v>
      </c>
    </row>
    <row r="621" spans="1:48" x14ac:dyDescent="0.3">
      <c r="A621" t="s">
        <v>1634</v>
      </c>
      <c r="B621" t="s">
        <v>1635</v>
      </c>
      <c r="C621" t="s">
        <v>10441</v>
      </c>
      <c r="D621" t="s">
        <v>388</v>
      </c>
      <c r="E621">
        <v>5089.3543815749999</v>
      </c>
      <c r="F621">
        <v>581.85</v>
      </c>
      <c r="G621">
        <v>-44.257300502662702</v>
      </c>
      <c r="H621">
        <f>(Table2[[#This Row],[1Y Return vs Nifty]]-AVERAGE(Table2[1Y Return vs Nifty]))/_xlfn.STDEV.P(Table2[1Y Return vs Nifty])</f>
        <v>-1.0511002306696395</v>
      </c>
      <c r="I621">
        <v>-4.9347885857029796</v>
      </c>
      <c r="J621">
        <f>(Table2[[#This Row],[1M Return vs Nifty]]-AVERAGE(Table2[1M Return vs Nifty]))/_xlfn.STDEV.P(Table2[1M Return vs Nifty])</f>
        <v>-0.78727879429494563</v>
      </c>
      <c r="K621">
        <v>-31.3730439815564</v>
      </c>
      <c r="L621">
        <f>(Table2[[#This Row],[6M Return vs Nifty]]-AVERAGE(Table2[6M Return vs Nifty]))/_xlfn.STDEV.P(Table2[6M Return vs Nifty])</f>
        <v>-1.1933689346303153</v>
      </c>
      <c r="M621">
        <v>1.39660817603968</v>
      </c>
      <c r="N621">
        <f>(Table2[[#This Row],[1W Return vs Nifty]]-AVERAGE(Table2[1W Return vs Nifty]))/_xlfn.STDEV.P(Table2[1W Return vs Nifty])</f>
        <v>-0.13811117753312233</v>
      </c>
      <c r="O621">
        <v>574.85</v>
      </c>
      <c r="P621">
        <v>572.86257460627496</v>
      </c>
      <c r="Q621">
        <v>612.48873927595503</v>
      </c>
      <c r="R621">
        <v>55.640502672907502</v>
      </c>
      <c r="S621" s="2">
        <f>(Table2[[#This Row],[Close Price]]-Table2[[#This Row],[20D EMA]])/Table2[[#This Row],[20D EMA]]</f>
        <v>1.217708967556754E-2</v>
      </c>
      <c r="T621" s="2">
        <f>(Table2[[#This Row],[Close Price]]-Table2[[#This Row],[50D EMA]])/Table2[[#This Row],[50D EMA]]</f>
        <v>1.5688623750472905E-2</v>
      </c>
      <c r="U621" s="2">
        <f>(Table2[[#This Row],[Close Price]]-Table2[[#This Row],[200D EMA]])/Table2[[#This Row],[200D EMA]]</f>
        <v>-5.0023351143033516E-2</v>
      </c>
      <c r="V621">
        <v>1.6943217960360799</v>
      </c>
      <c r="W621">
        <v>576.70000000000005</v>
      </c>
      <c r="X621">
        <v>586.70000000000005</v>
      </c>
      <c r="Y621">
        <v>574.20000000000005</v>
      </c>
      <c r="Z621">
        <v>584.79999999999995</v>
      </c>
      <c r="AA621">
        <v>563.54999999999995</v>
      </c>
      <c r="AB621">
        <v>603</v>
      </c>
      <c r="AC621" s="2">
        <f>(Table2[[#This Row],[Close Price]]/Table2[[#This Row],[Day Low]])-1</f>
        <v>8.9301196462632237E-3</v>
      </c>
      <c r="AD621" s="2">
        <f>(Table2[[#This Row],[Day High]]/Table2[[#This Row],[Close Price]])-1</f>
        <v>8.3354816533471876E-3</v>
      </c>
      <c r="AE621" s="2">
        <f>(Table2[[#This Row],[Close Price]]/Table2[[#This Row],[Current Week Low]])-1</f>
        <v>1.3322884012539227E-2</v>
      </c>
      <c r="AF621" s="2">
        <f>(Table2[[#This Row],[Current Week High]]/Table2[[#This Row],[Close Price]])-1</f>
        <v>5.0700352324482001E-3</v>
      </c>
      <c r="AG621" s="2">
        <f>(Table2[[#This Row],[Close Price]]/Table2[[#This Row],[Current Month Low]])-1</f>
        <v>3.2472717593825084E-2</v>
      </c>
      <c r="AH621" s="2">
        <f>(Table2[[#This Row],[Current Month High]]/Table2[[#This Row],[Close Price]])-1</f>
        <v>3.6349574632637216E-2</v>
      </c>
      <c r="AI621">
        <v>37.320615278851903</v>
      </c>
      <c r="AJ621">
        <v>13.809290953545201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-0.06</v>
      </c>
      <c r="AM621" t="s">
        <v>10475</v>
      </c>
      <c r="AN621">
        <v>3.3</v>
      </c>
      <c r="AO621" t="s">
        <v>10474</v>
      </c>
      <c r="AP621">
        <v>5.1821211658401999E-2</v>
      </c>
      <c r="AQ621">
        <f>(Table2[[#This Row],[Sharpe Ratio]]-AVERAGE(Table2[Sharpe Ratio]))/_xlfn.STDEV.P(Table2[Sharpe Ratio])</f>
        <v>-2.9952650625749224E-2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707</v>
      </c>
      <c r="AT621">
        <f>_xlfn.RANK.AVG(Table2[[#This Row],[6M Return vs Nifty Z-Score]],Table2[6M Return vs Nifty Z-Score])</f>
        <v>688</v>
      </c>
      <c r="AU621">
        <f>_xlfn.RANK.AVG(Table2[[#This Row],[Sharpe Ratio Z-Score]],Table2[Sharpe Ratio Z-Score])</f>
        <v>348</v>
      </c>
      <c r="AV621">
        <f>(Table2[[#This Row],[Rank 1Y]]+Table2[[#This Row],[Rank 6M]]+Table2[[#This Row],[Rank Sharpe]])/3</f>
        <v>581</v>
      </c>
    </row>
    <row r="622" spans="1:48" x14ac:dyDescent="0.3">
      <c r="A622" t="s">
        <v>2099</v>
      </c>
      <c r="B622" t="s">
        <v>2100</v>
      </c>
      <c r="C622" t="s">
        <v>10437</v>
      </c>
      <c r="D622" t="s">
        <v>211</v>
      </c>
      <c r="E622">
        <v>2694.003921385</v>
      </c>
      <c r="F622">
        <v>171.83</v>
      </c>
      <c r="G622">
        <v>-2.7110297359011399</v>
      </c>
      <c r="H622">
        <f>(Table2[[#This Row],[1Y Return vs Nifty]]-AVERAGE(Table2[1Y Return vs Nifty]))/_xlfn.STDEV.P(Table2[1Y Return vs Nifty])</f>
        <v>-0.57568892089822088</v>
      </c>
      <c r="I622">
        <v>3.89916625391588</v>
      </c>
      <c r="J622">
        <f>(Table2[[#This Row],[1M Return vs Nifty]]-AVERAGE(Table2[1M Return vs Nifty]))/_xlfn.STDEV.P(Table2[1M Return vs Nifty])</f>
        <v>-4.0840425155865133E-2</v>
      </c>
      <c r="K622">
        <v>-20.243303933165301</v>
      </c>
      <c r="L622">
        <f>(Table2[[#This Row],[6M Return vs Nifty]]-AVERAGE(Table2[6M Return vs Nifty]))/_xlfn.STDEV.P(Table2[6M Return vs Nifty])</f>
        <v>-0.88019769987351137</v>
      </c>
      <c r="M622">
        <v>-4.3826785720131101</v>
      </c>
      <c r="N622">
        <f>(Table2[[#This Row],[1W Return vs Nifty]]-AVERAGE(Table2[1W Return vs Nifty]))/_xlfn.STDEV.P(Table2[1W Return vs Nifty])</f>
        <v>-1.1976629026387153</v>
      </c>
      <c r="O622">
        <v>173.24</v>
      </c>
      <c r="P622">
        <v>183.84340051121799</v>
      </c>
      <c r="Q622">
        <v>185.99717623145401</v>
      </c>
      <c r="R622">
        <v>48.502995567754702</v>
      </c>
      <c r="S622" s="2">
        <f>(Table2[[#This Row],[Close Price]]-Table2[[#This Row],[20D EMA]])/Table2[[#This Row],[20D EMA]]</f>
        <v>-8.1389979219579564E-3</v>
      </c>
      <c r="T622" s="2">
        <f>(Table2[[#This Row],[Close Price]]-Table2[[#This Row],[50D EMA]])/Table2[[#This Row],[50D EMA]]</f>
        <v>-6.5345834975919795E-2</v>
      </c>
      <c r="U622" s="2">
        <f>(Table2[[#This Row],[Close Price]]-Table2[[#This Row],[200D EMA]])/Table2[[#This Row],[200D EMA]]</f>
        <v>-7.6168770507700753E-2</v>
      </c>
      <c r="V622">
        <v>0.88762503919277302</v>
      </c>
      <c r="W622">
        <v>169.6</v>
      </c>
      <c r="X622">
        <v>174.06</v>
      </c>
      <c r="Y622">
        <v>171.55</v>
      </c>
      <c r="Z622">
        <v>178</v>
      </c>
      <c r="AA622">
        <v>168.61</v>
      </c>
      <c r="AB622">
        <v>181.01</v>
      </c>
      <c r="AC622" s="2">
        <f>(Table2[[#This Row],[Close Price]]/Table2[[#This Row],[Day Low]])-1</f>
        <v>1.314858490566051E-2</v>
      </c>
      <c r="AD622" s="2">
        <f>(Table2[[#This Row],[Day High]]/Table2[[#This Row],[Close Price]])-1</f>
        <v>1.2977943316068163E-2</v>
      </c>
      <c r="AE622" s="2">
        <f>(Table2[[#This Row],[Close Price]]/Table2[[#This Row],[Current Week Low]])-1</f>
        <v>1.6321772078111696E-3</v>
      </c>
      <c r="AF622" s="2">
        <f>(Table2[[#This Row],[Current Week High]]/Table2[[#This Row],[Close Price]])-1</f>
        <v>3.5907583076296268E-2</v>
      </c>
      <c r="AG622" s="2">
        <f>(Table2[[#This Row],[Close Price]]/Table2[[#This Row],[Current Month Low]])-1</f>
        <v>1.9097325188304426E-2</v>
      </c>
      <c r="AH622" s="2">
        <f>(Table2[[#This Row],[Current Month High]]/Table2[[#This Row],[Close Price]])-1</f>
        <v>5.3424896700226876E-2</v>
      </c>
      <c r="AI622">
        <v>64.697666298085295</v>
      </c>
      <c r="AJ622">
        <v>29.195488721804502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-0.28999999999999998</v>
      </c>
      <c r="AM622" t="s">
        <v>10475</v>
      </c>
      <c r="AN622">
        <v>-3.38</v>
      </c>
      <c r="AO622" t="s">
        <v>10475</v>
      </c>
      <c r="AP622">
        <v>-3.2961364925776997E-2</v>
      </c>
      <c r="AQ622">
        <f>(Table2[[#This Row],[Sharpe Ratio]]-AVERAGE(Table2[Sharpe Ratio]))/_xlfn.STDEV.P(Table2[Sharpe Ratio])</f>
        <v>-0.98581634531245199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525</v>
      </c>
      <c r="AT622">
        <f>_xlfn.RANK.AVG(Table2[[#This Row],[6M Return vs Nifty Z-Score]],Table2[6M Return vs Nifty Z-Score])</f>
        <v>627</v>
      </c>
      <c r="AU622">
        <f>_xlfn.RANK.AVG(Table2[[#This Row],[Sharpe Ratio Z-Score]],Table2[Sharpe Ratio Z-Score])</f>
        <v>598</v>
      </c>
      <c r="AV622">
        <f>(Table2[[#This Row],[Rank 1Y]]+Table2[[#This Row],[Rank 6M]]+Table2[[#This Row],[Rank Sharpe]])/3</f>
        <v>583.33333333333337</v>
      </c>
    </row>
    <row r="623" spans="1:48" x14ac:dyDescent="0.3">
      <c r="A623" t="s">
        <v>425</v>
      </c>
      <c r="B623" t="s">
        <v>426</v>
      </c>
      <c r="C623" t="s">
        <v>10433</v>
      </c>
      <c r="D623" t="s">
        <v>182</v>
      </c>
      <c r="E623">
        <v>54666.476282880001</v>
      </c>
      <c r="F623">
        <v>16840.8</v>
      </c>
      <c r="G623">
        <v>-10.289268279902601</v>
      </c>
      <c r="H623">
        <f>(Table2[[#This Row],[1Y Return vs Nifty]]-AVERAGE(Table2[1Y Return vs Nifty]))/_xlfn.STDEV.P(Table2[1Y Return vs Nifty])</f>
        <v>-0.66240621815432821</v>
      </c>
      <c r="I623">
        <v>-5.27942059805501</v>
      </c>
      <c r="J623">
        <f>(Table2[[#This Row],[1M Return vs Nifty]]-AVERAGE(Table2[1M Return vs Nifty]))/_xlfn.STDEV.P(Table2[1M Return vs Nifty])</f>
        <v>-0.8163989971852138</v>
      </c>
      <c r="K623">
        <v>-15.230905064701201</v>
      </c>
      <c r="L623">
        <f>(Table2[[#This Row],[6M Return vs Nifty]]-AVERAGE(Table2[6M Return vs Nifty]))/_xlfn.STDEV.P(Table2[6M Return vs Nifty])</f>
        <v>-0.73915764539735784</v>
      </c>
      <c r="M623">
        <v>-1.25481689196223</v>
      </c>
      <c r="N623">
        <f>(Table2[[#This Row],[1W Return vs Nifty]]-AVERAGE(Table2[1W Return vs Nifty]))/_xlfn.STDEV.P(Table2[1W Return vs Nifty])</f>
        <v>-0.62421303183827181</v>
      </c>
      <c r="O623">
        <v>16511.8</v>
      </c>
      <c r="P623">
        <v>16350.928820366</v>
      </c>
      <c r="Q623">
        <v>16276.804891653001</v>
      </c>
      <c r="R623">
        <v>63.6729657837217</v>
      </c>
      <c r="S623" s="2">
        <f>(Table2[[#This Row],[Close Price]]-Table2[[#This Row],[20D EMA]])/Table2[[#This Row],[20D EMA]]</f>
        <v>1.9925144442156519E-2</v>
      </c>
      <c r="T623" s="2">
        <f>(Table2[[#This Row],[Close Price]]-Table2[[#This Row],[50D EMA]])/Table2[[#This Row],[50D EMA]]</f>
        <v>2.9959838062767259E-2</v>
      </c>
      <c r="U623" s="2">
        <f>(Table2[[#This Row],[Close Price]]-Table2[[#This Row],[200D EMA]])/Table2[[#This Row],[200D EMA]]</f>
        <v>3.46502346192172E-2</v>
      </c>
      <c r="V623">
        <v>0.74363590870730301</v>
      </c>
      <c r="W623">
        <v>16649</v>
      </c>
      <c r="X623">
        <v>17000</v>
      </c>
      <c r="Y623">
        <v>16500</v>
      </c>
      <c r="Z623">
        <v>16927</v>
      </c>
      <c r="AA623">
        <v>16420.05</v>
      </c>
      <c r="AB623">
        <v>16927</v>
      </c>
      <c r="AC623" s="2">
        <f>(Table2[[#This Row],[Close Price]]/Table2[[#This Row],[Day Low]])-1</f>
        <v>1.1520211424109528E-2</v>
      </c>
      <c r="AD623" s="2">
        <f>(Table2[[#This Row],[Day High]]/Table2[[#This Row],[Close Price]])-1</f>
        <v>9.4532326255285515E-3</v>
      </c>
      <c r="AE623" s="2">
        <f>(Table2[[#This Row],[Close Price]]/Table2[[#This Row],[Current Week Low]])-1</f>
        <v>2.0654545454545481E-2</v>
      </c>
      <c r="AF623" s="2">
        <f>(Table2[[#This Row],[Current Week High]]/Table2[[#This Row],[Close Price]])-1</f>
        <v>5.1185216854305882E-3</v>
      </c>
      <c r="AG623" s="2">
        <f>(Table2[[#This Row],[Close Price]]/Table2[[#This Row],[Current Month Low]])-1</f>
        <v>2.5624160705966181E-2</v>
      </c>
      <c r="AH623" s="2">
        <f>(Table2[[#This Row],[Current Month High]]/Table2[[#This Row],[Close Price]])-1</f>
        <v>5.1185216854305882E-3</v>
      </c>
      <c r="AI623">
        <v>14.305733694361299</v>
      </c>
      <c r="AJ623">
        <v>16.626038781163398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-0.06</v>
      </c>
      <c r="AM623" t="s">
        <v>10475</v>
      </c>
      <c r="AN623">
        <v>3.75</v>
      </c>
      <c r="AO623" t="s">
        <v>10474</v>
      </c>
      <c r="AP623">
        <v>-3.3820911690105003E-2</v>
      </c>
      <c r="AQ623">
        <f>(Table2[[#This Row],[Sharpe Ratio]]-AVERAGE(Table2[Sharpe Ratio]))/_xlfn.STDEV.P(Table2[Sharpe Ratio])</f>
        <v>-0.99550712824225374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-3.8376830208174253</v>
      </c>
      <c r="AS623">
        <f>_xlfn.RANK.AVG(Table2[[#This Row],[1Y Return vs Nifty Z-Score]],Table2[1Y Return vs Nifty Z-Score])</f>
        <v>572</v>
      </c>
      <c r="AT623">
        <f>_xlfn.RANK.AVG(Table2[[#This Row],[6M Return vs Nifty Z-Score]],Table2[6M Return vs Nifty Z-Score])</f>
        <v>578</v>
      </c>
      <c r="AU623">
        <f>_xlfn.RANK.AVG(Table2[[#This Row],[Sharpe Ratio Z-Score]],Table2[Sharpe Ratio Z-Score])</f>
        <v>601</v>
      </c>
      <c r="AV623">
        <f>(Table2[[#This Row],[Rank 1Y]]+Table2[[#This Row],[Rank 6M]]+Table2[[#This Row],[Rank Sharpe]])/3</f>
        <v>583.66666666666663</v>
      </c>
    </row>
    <row r="624" spans="1:48" x14ac:dyDescent="0.3">
      <c r="A624" t="s">
        <v>1900</v>
      </c>
      <c r="B624" t="s">
        <v>1901</v>
      </c>
      <c r="C624" t="s">
        <v>10436</v>
      </c>
      <c r="D624" t="s">
        <v>125</v>
      </c>
      <c r="E624">
        <v>3525.2620127949999</v>
      </c>
      <c r="F624">
        <v>536.04999999999995</v>
      </c>
      <c r="G624">
        <v>-38.6727917102112</v>
      </c>
      <c r="H624">
        <f>(Table2[[#This Row],[1Y Return vs Nifty]]-AVERAGE(Table2[1Y Return vs Nifty]))/_xlfn.STDEV.P(Table2[1Y Return vs Nifty])</f>
        <v>-0.98719705499464228</v>
      </c>
      <c r="I624">
        <v>3.5768208400450598</v>
      </c>
      <c r="J624">
        <f>(Table2[[#This Row],[1M Return vs Nifty]]-AVERAGE(Table2[1M Return vs Nifty]))/_xlfn.STDEV.P(Table2[1M Return vs Nifty])</f>
        <v>-6.8077488215107354E-2</v>
      </c>
      <c r="K624">
        <v>-12.498744558899199</v>
      </c>
      <c r="L624">
        <f>(Table2[[#This Row],[6M Return vs Nifty]]-AVERAGE(Table2[6M Return vs Nifty]))/_xlfn.STDEV.P(Table2[6M Return vs Nifty])</f>
        <v>-0.66227947255274799</v>
      </c>
      <c r="M624">
        <v>-1.0192351537838</v>
      </c>
      <c r="N624">
        <f>(Table2[[#This Row],[1W Return vs Nifty]]-AVERAGE(Table2[1W Return vs Nifty]))/_xlfn.STDEV.P(Table2[1W Return vs Nifty])</f>
        <v>-0.58102240158023333</v>
      </c>
      <c r="O624">
        <v>530.85</v>
      </c>
      <c r="P624">
        <v>518.16469265740704</v>
      </c>
      <c r="Q624">
        <v>512.04146885879697</v>
      </c>
      <c r="R624">
        <v>50.627697088632502</v>
      </c>
      <c r="S624" s="2">
        <f>(Table2[[#This Row],[Close Price]]-Table2[[#This Row],[20D EMA]])/Table2[[#This Row],[20D EMA]]</f>
        <v>9.7956108128471921E-3</v>
      </c>
      <c r="T624" s="2">
        <f>(Table2[[#This Row],[Close Price]]-Table2[[#This Row],[50D EMA]])/Table2[[#This Row],[50D EMA]]</f>
        <v>3.4516646147517559E-2</v>
      </c>
      <c r="U624" s="2">
        <f>(Table2[[#This Row],[Close Price]]-Table2[[#This Row],[200D EMA]])/Table2[[#This Row],[200D EMA]]</f>
        <v>4.6887864755781508E-2</v>
      </c>
      <c r="V624">
        <v>1.4149921121959499</v>
      </c>
      <c r="W624">
        <v>526.79999999999995</v>
      </c>
      <c r="X624">
        <v>540.95000000000005</v>
      </c>
      <c r="Y624">
        <v>531</v>
      </c>
      <c r="Z624">
        <v>545.95000000000005</v>
      </c>
      <c r="AA624">
        <v>531</v>
      </c>
      <c r="AB624">
        <v>560</v>
      </c>
      <c r="AC624" s="2">
        <f>(Table2[[#This Row],[Close Price]]/Table2[[#This Row],[Day Low]])-1</f>
        <v>1.7558845861807226E-2</v>
      </c>
      <c r="AD624" s="2">
        <f>(Table2[[#This Row],[Day High]]/Table2[[#This Row],[Close Price]])-1</f>
        <v>9.1409383453038284E-3</v>
      </c>
      <c r="AE624" s="2">
        <f>(Table2[[#This Row],[Close Price]]/Table2[[#This Row],[Current Week Low]])-1</f>
        <v>9.5103578154425161E-3</v>
      </c>
      <c r="AF624" s="2">
        <f>(Table2[[#This Row],[Current Week High]]/Table2[[#This Row],[Close Price]])-1</f>
        <v>1.846842645275637E-2</v>
      </c>
      <c r="AG624" s="2">
        <f>(Table2[[#This Row],[Close Price]]/Table2[[#This Row],[Current Month Low]])-1</f>
        <v>9.5103578154425161E-3</v>
      </c>
      <c r="AH624" s="2">
        <f>(Table2[[#This Row],[Current Month High]]/Table2[[#This Row],[Close Price]])-1</f>
        <v>4.4678668034698443E-2</v>
      </c>
      <c r="AI624">
        <v>36.573080869321899</v>
      </c>
      <c r="AJ624">
        <v>19.321090706733401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-0.06</v>
      </c>
      <c r="AM624" t="s">
        <v>10475</v>
      </c>
      <c r="AN624">
        <v>2.4300000000000002</v>
      </c>
      <c r="AO624" t="s">
        <v>10474</v>
      </c>
      <c r="AQ624">
        <f>(Table2[[#This Row],[Sharpe Ratio]]-AVERAGE(Table2[Sharpe Ratio]))/_xlfn.STDEV.P(Table2[Sharpe Ratio])</f>
        <v>-0.61420022642052829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-2.9127766437632596</v>
      </c>
      <c r="AS624">
        <f>_xlfn.RANK.AVG(Table2[[#This Row],[1Y Return vs Nifty Z-Score]],Table2[1Y Return vs Nifty Z-Score])</f>
        <v>691</v>
      </c>
      <c r="AT624">
        <f>_xlfn.RANK.AVG(Table2[[#This Row],[6M Return vs Nifty Z-Score]],Table2[6M Return vs Nifty Z-Score])</f>
        <v>543</v>
      </c>
      <c r="AU624">
        <f>_xlfn.RANK.AVG(Table2[[#This Row],[Sharpe Ratio Z-Score]],Table2[Sharpe Ratio Z-Score])</f>
        <v>519.5</v>
      </c>
      <c r="AV624">
        <f>(Table2[[#This Row],[Rank 1Y]]+Table2[[#This Row],[Rank 6M]]+Table2[[#This Row],[Rank Sharpe]])/3</f>
        <v>584.5</v>
      </c>
    </row>
    <row r="625" spans="1:48" x14ac:dyDescent="0.3">
      <c r="A625" t="s">
        <v>2105</v>
      </c>
      <c r="B625" t="s">
        <v>2106</v>
      </c>
      <c r="C625" t="s">
        <v>10429</v>
      </c>
      <c r="D625" t="s">
        <v>445</v>
      </c>
      <c r="E625">
        <v>2687.1655557839999</v>
      </c>
      <c r="F625">
        <v>80.88</v>
      </c>
      <c r="G625">
        <v>-19.761879984037101</v>
      </c>
      <c r="H625">
        <f>(Table2[[#This Row],[1Y Return vs Nifty]]-AVERAGE(Table2[1Y Return vs Nifty]))/_xlfn.STDEV.P(Table2[1Y Return vs Nifty])</f>
        <v>-0.77080070589308136</v>
      </c>
      <c r="I625">
        <v>-0.153092056876345</v>
      </c>
      <c r="J625">
        <f>(Table2[[#This Row],[1M Return vs Nifty]]-AVERAGE(Table2[1M Return vs Nifty]))/_xlfn.STDEV.P(Table2[1M Return vs Nifty])</f>
        <v>-0.38324211723521212</v>
      </c>
      <c r="K625">
        <v>-22.171801449674401</v>
      </c>
      <c r="L625">
        <f>(Table2[[#This Row],[6M Return vs Nifty]]-AVERAGE(Table2[6M Return vs Nifty]))/_xlfn.STDEV.P(Table2[6M Return vs Nifty])</f>
        <v>-0.93446221511328031</v>
      </c>
      <c r="M625">
        <v>-1.10605781109736</v>
      </c>
      <c r="N625">
        <f>(Table2[[#This Row],[1W Return vs Nifty]]-AVERAGE(Table2[1W Return vs Nifty]))/_xlfn.STDEV.P(Table2[1W Return vs Nifty])</f>
        <v>-0.5969401264388986</v>
      </c>
      <c r="O625">
        <v>82.01</v>
      </c>
      <c r="P625">
        <v>83.999350837763402</v>
      </c>
      <c r="Q625">
        <v>86.220575998365504</v>
      </c>
      <c r="R625">
        <v>42.802160554746102</v>
      </c>
      <c r="S625" s="2">
        <f>(Table2[[#This Row],[Close Price]]-Table2[[#This Row],[20D EMA]])/Table2[[#This Row],[20D EMA]]</f>
        <v>-1.377880746250469E-2</v>
      </c>
      <c r="T625" s="2">
        <f>(Table2[[#This Row],[Close Price]]-Table2[[#This Row],[50D EMA]])/Table2[[#This Row],[50D EMA]]</f>
        <v>-3.7135416008013317E-2</v>
      </c>
      <c r="U625" s="2">
        <f>(Table2[[#This Row],[Close Price]]-Table2[[#This Row],[200D EMA]])/Table2[[#This Row],[200D EMA]]</f>
        <v>-6.1940852708601148E-2</v>
      </c>
      <c r="V625">
        <v>0.64907256203767805</v>
      </c>
      <c r="W625">
        <v>80.81</v>
      </c>
      <c r="X625">
        <v>83.33</v>
      </c>
      <c r="Y625">
        <v>80.5</v>
      </c>
      <c r="Z625">
        <v>84.55</v>
      </c>
      <c r="AA625">
        <v>80.239999999999995</v>
      </c>
      <c r="AB625">
        <v>84.69</v>
      </c>
      <c r="AC625" s="2">
        <f>(Table2[[#This Row],[Close Price]]/Table2[[#This Row],[Day Low]])-1</f>
        <v>8.662294270509463E-4</v>
      </c>
      <c r="AD625" s="2">
        <f>(Table2[[#This Row],[Day High]]/Table2[[#This Row],[Close Price]])-1</f>
        <v>3.0291790306627098E-2</v>
      </c>
      <c r="AE625" s="2">
        <f>(Table2[[#This Row],[Close Price]]/Table2[[#This Row],[Current Week Low]])-1</f>
        <v>4.7204968944098979E-3</v>
      </c>
      <c r="AF625" s="2">
        <f>(Table2[[#This Row],[Current Week High]]/Table2[[#This Row],[Close Price]])-1</f>
        <v>4.5375865479723165E-2</v>
      </c>
      <c r="AG625" s="2">
        <f>(Table2[[#This Row],[Close Price]]/Table2[[#This Row],[Current Month Low]])-1</f>
        <v>7.9760717846459883E-3</v>
      </c>
      <c r="AH625" s="2">
        <f>(Table2[[#This Row],[Current Month High]]/Table2[[#This Row],[Close Price]])-1</f>
        <v>4.7106824925815971E-2</v>
      </c>
      <c r="AI625">
        <v>48.367952522255202</v>
      </c>
      <c r="AJ625">
        <v>29.304556354915999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-0.16</v>
      </c>
      <c r="AM625" t="s">
        <v>10475</v>
      </c>
      <c r="AN625">
        <v>-1.28</v>
      </c>
      <c r="AO625" t="s">
        <v>10475</v>
      </c>
      <c r="AP625">
        <v>4.119585535225E-3</v>
      </c>
      <c r="AQ625">
        <f>(Table2[[#This Row],[Sharpe Ratio]]-AVERAGE(Table2[Sharpe Ratio]))/_xlfn.STDEV.P(Table2[Sharpe Ratio])</f>
        <v>-0.56775480792857747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626</v>
      </c>
      <c r="AT625">
        <f>_xlfn.RANK.AVG(Table2[[#This Row],[6M Return vs Nifty Z-Score]],Table2[6M Return vs Nifty Z-Score])</f>
        <v>640</v>
      </c>
      <c r="AU625">
        <f>_xlfn.RANK.AVG(Table2[[#This Row],[Sharpe Ratio Z-Score]],Table2[Sharpe Ratio Z-Score])</f>
        <v>491</v>
      </c>
      <c r="AV625">
        <f>(Table2[[#This Row],[Rank 1Y]]+Table2[[#This Row],[Rank 6M]]+Table2[[#This Row],[Rank Sharpe]])/3</f>
        <v>585.66666666666663</v>
      </c>
    </row>
    <row r="626" spans="1:48" x14ac:dyDescent="0.3">
      <c r="A626" t="s">
        <v>1894</v>
      </c>
      <c r="B626" t="s">
        <v>1895</v>
      </c>
      <c r="C626" t="s">
        <v>10436</v>
      </c>
      <c r="D626" t="s">
        <v>62</v>
      </c>
      <c r="E626">
        <v>3527.4880499999999</v>
      </c>
      <c r="F626">
        <v>822.45</v>
      </c>
      <c r="G626">
        <v>-54.989628113966198</v>
      </c>
      <c r="H626">
        <f>(Table2[[#This Row],[1Y Return vs Nifty]]-AVERAGE(Table2[1Y Return vs Nifty]))/_xlfn.STDEV.P(Table2[1Y Return vs Nifty])</f>
        <v>-1.1739095666803159</v>
      </c>
      <c r="I626">
        <v>16.313533099798001</v>
      </c>
      <c r="J626">
        <f>(Table2[[#This Row],[1M Return vs Nifty]]-AVERAGE(Table2[1M Return vs Nifty]))/_xlfn.STDEV.P(Table2[1M Return vs Nifty])</f>
        <v>1.0081302692352243</v>
      </c>
      <c r="K626">
        <v>-9.9642960126030609</v>
      </c>
      <c r="L626">
        <f>(Table2[[#This Row],[6M Return vs Nifty]]-AVERAGE(Table2[6M Return vs Nifty]))/_xlfn.STDEV.P(Table2[6M Return vs Nifty])</f>
        <v>-0.59096456517664209</v>
      </c>
      <c r="M626">
        <v>5.3446724771086904</v>
      </c>
      <c r="N626">
        <f>(Table2[[#This Row],[1W Return vs Nifty]]-AVERAGE(Table2[1W Return vs Nifty]))/_xlfn.STDEV.P(Table2[1W Return vs Nifty])</f>
        <v>0.5857114191627264</v>
      </c>
      <c r="O626">
        <v>779.6</v>
      </c>
      <c r="P626">
        <v>744.96781897634401</v>
      </c>
      <c r="Q626">
        <v>804.60686235739797</v>
      </c>
      <c r="R626">
        <v>65.757311149252899</v>
      </c>
      <c r="S626" s="2">
        <f>(Table2[[#This Row],[Close Price]]-Table2[[#This Row],[20D EMA]])/Table2[[#This Row],[20D EMA]]</f>
        <v>5.4964084145715776E-2</v>
      </c>
      <c r="T626" s="2">
        <f>(Table2[[#This Row],[Close Price]]-Table2[[#This Row],[50D EMA]])/Table2[[#This Row],[50D EMA]]</f>
        <v>0.10400742025356727</v>
      </c>
      <c r="U626" s="2">
        <f>(Table2[[#This Row],[Close Price]]-Table2[[#This Row],[200D EMA]])/Table2[[#This Row],[200D EMA]]</f>
        <v>2.2176218570052832E-2</v>
      </c>
      <c r="V626">
        <v>1.4720035611292599</v>
      </c>
      <c r="W626">
        <v>802.3</v>
      </c>
      <c r="X626">
        <v>828.65</v>
      </c>
      <c r="Y626">
        <v>817.65</v>
      </c>
      <c r="Z626">
        <v>847.15</v>
      </c>
      <c r="AA626">
        <v>775</v>
      </c>
      <c r="AB626">
        <v>852</v>
      </c>
      <c r="AC626" s="2">
        <f>(Table2[[#This Row],[Close Price]]/Table2[[#This Row],[Day Low]])-1</f>
        <v>2.5115293531098315E-2</v>
      </c>
      <c r="AD626" s="2">
        <f>(Table2[[#This Row],[Day High]]/Table2[[#This Row],[Close Price]])-1</f>
        <v>7.5384521855430542E-3</v>
      </c>
      <c r="AE626" s="2">
        <f>(Table2[[#This Row],[Close Price]]/Table2[[#This Row],[Current Week Low]])-1</f>
        <v>5.8704824802788824E-3</v>
      </c>
      <c r="AF626" s="2">
        <f>(Table2[[#This Row],[Current Week High]]/Table2[[#This Row],[Close Price]])-1</f>
        <v>3.0032220803696275E-2</v>
      </c>
      <c r="AG626" s="2">
        <f>(Table2[[#This Row],[Close Price]]/Table2[[#This Row],[Current Month Low]])-1</f>
        <v>6.1225806451612907E-2</v>
      </c>
      <c r="AH626" s="2">
        <f>(Table2[[#This Row],[Current Month High]]/Table2[[#This Row],[Close Price]])-1</f>
        <v>3.5929235819806671E-2</v>
      </c>
      <c r="AI626">
        <v>60.4960787889841</v>
      </c>
      <c r="AJ626">
        <v>32.910471881060097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7.0000000000000007E-2</v>
      </c>
      <c r="AM626" t="s">
        <v>10474</v>
      </c>
      <c r="AN626">
        <v>3.17</v>
      </c>
      <c r="AO626" t="s">
        <v>10474</v>
      </c>
      <c r="AQ626">
        <f>(Table2[[#This Row],[Sharpe Ratio]]-AVERAGE(Table2[Sharpe Ratio]))/_xlfn.STDEV.P(Table2[Sharpe Ratio])</f>
        <v>-0.61420022642052829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719</v>
      </c>
      <c r="AT626">
        <f>_xlfn.RANK.AVG(Table2[[#This Row],[6M Return vs Nifty Z-Score]],Table2[6M Return vs Nifty Z-Score])</f>
        <v>519</v>
      </c>
      <c r="AU626">
        <f>_xlfn.RANK.AVG(Table2[[#This Row],[Sharpe Ratio Z-Score]],Table2[Sharpe Ratio Z-Score])</f>
        <v>519.5</v>
      </c>
      <c r="AV626">
        <f>(Table2[[#This Row],[Rank 1Y]]+Table2[[#This Row],[Rank 6M]]+Table2[[#This Row],[Rank Sharpe]])/3</f>
        <v>585.83333333333337</v>
      </c>
    </row>
    <row r="627" spans="1:48" x14ac:dyDescent="0.3">
      <c r="A627" t="s">
        <v>446</v>
      </c>
      <c r="B627" t="s">
        <v>447</v>
      </c>
      <c r="C627" t="s">
        <v>10442</v>
      </c>
      <c r="D627" t="s">
        <v>448</v>
      </c>
      <c r="E627">
        <v>50554.506097311998</v>
      </c>
      <c r="F627">
        <v>176.96</v>
      </c>
      <c r="G627">
        <v>0.42158080160196199</v>
      </c>
      <c r="H627">
        <f>(Table2[[#This Row],[1Y Return vs Nifty]]-AVERAGE(Table2[1Y Return vs Nifty]))/_xlfn.STDEV.P(Table2[1Y Return vs Nifty])</f>
        <v>-0.53984265958155964</v>
      </c>
      <c r="I627">
        <v>4.8836476839481301E-2</v>
      </c>
      <c r="J627">
        <f>(Table2[[#This Row],[1M Return vs Nifty]]-AVERAGE(Table2[1M Return vs Nifty]))/_xlfn.STDEV.P(Table2[1M Return vs Nifty])</f>
        <v>-0.36617986050807783</v>
      </c>
      <c r="K627">
        <v>-13.0653713346238</v>
      </c>
      <c r="L627">
        <f>(Table2[[#This Row],[6M Return vs Nifty]]-AVERAGE(Table2[6M Return vs Nifty]))/_xlfn.STDEV.P(Table2[6M Return vs Nifty])</f>
        <v>-0.67822334960903119</v>
      </c>
      <c r="M627">
        <v>-0.74317697514639502</v>
      </c>
      <c r="N627">
        <f>(Table2[[#This Row],[1W Return vs Nifty]]-AVERAGE(Table2[1W Return vs Nifty]))/_xlfn.STDEV.P(Table2[1W Return vs Nifty])</f>
        <v>-0.53041097976363605</v>
      </c>
      <c r="O627">
        <v>173.85</v>
      </c>
      <c r="P627">
        <v>171.430089835308</v>
      </c>
      <c r="Q627">
        <v>164.98719847006799</v>
      </c>
      <c r="R627">
        <v>59.470323984910202</v>
      </c>
      <c r="S627" s="2">
        <f>(Table2[[#This Row],[Close Price]]-Table2[[#This Row],[20D EMA]])/Table2[[#This Row],[20D EMA]]</f>
        <v>1.7888984756974483E-2</v>
      </c>
      <c r="T627" s="2">
        <f>(Table2[[#This Row],[Close Price]]-Table2[[#This Row],[50D EMA]])/Table2[[#This Row],[50D EMA]]</f>
        <v>3.2257523577130291E-2</v>
      </c>
      <c r="U627" s="2">
        <f>(Table2[[#This Row],[Close Price]]-Table2[[#This Row],[200D EMA]])/Table2[[#This Row],[200D EMA]]</f>
        <v>7.2568063710131553E-2</v>
      </c>
      <c r="V627">
        <v>1.04525326426064</v>
      </c>
      <c r="W627">
        <v>173.61</v>
      </c>
      <c r="X627">
        <v>177.99</v>
      </c>
      <c r="Y627">
        <v>176</v>
      </c>
      <c r="Z627">
        <v>182.1</v>
      </c>
      <c r="AA627">
        <v>170.5</v>
      </c>
      <c r="AB627">
        <v>182.1</v>
      </c>
      <c r="AC627" s="2">
        <f>(Table2[[#This Row],[Close Price]]/Table2[[#This Row],[Day Low]])-1</f>
        <v>1.9296123495190276E-2</v>
      </c>
      <c r="AD627" s="2">
        <f>(Table2[[#This Row],[Day High]]/Table2[[#This Row],[Close Price]])-1</f>
        <v>5.8205244122966349E-3</v>
      </c>
      <c r="AE627" s="2">
        <f>(Table2[[#This Row],[Close Price]]/Table2[[#This Row],[Current Week Low]])-1</f>
        <v>5.4545454545456007E-3</v>
      </c>
      <c r="AF627" s="2">
        <f>(Table2[[#This Row],[Current Week High]]/Table2[[#This Row],[Close Price]])-1</f>
        <v>2.9046112115732381E-2</v>
      </c>
      <c r="AG627" s="2">
        <f>(Table2[[#This Row],[Close Price]]/Table2[[#This Row],[Current Month Low]])-1</f>
        <v>3.788856304985333E-2</v>
      </c>
      <c r="AH627" s="2">
        <f>(Table2[[#This Row],[Current Month High]]/Table2[[#This Row],[Close Price]])-1</f>
        <v>2.9046112115732381E-2</v>
      </c>
      <c r="AI627">
        <v>10.476943942133801</v>
      </c>
      <c r="AJ627">
        <v>36.018447348193703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-0.06</v>
      </c>
      <c r="AM627" t="s">
        <v>10475</v>
      </c>
      <c r="AN627">
        <v>1.99</v>
      </c>
      <c r="AO627" t="s">
        <v>10474</v>
      </c>
      <c r="AP627">
        <v>-9.4650602963439995E-2</v>
      </c>
      <c r="AQ627">
        <f>(Table2[[#This Row],[Sharpe Ratio]]-AVERAGE(Table2[Sharpe Ratio]))/_xlfn.STDEV.P(Table2[Sharpe Ratio])</f>
        <v>-1.6813189517299549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-3.7959758011922595</v>
      </c>
      <c r="AS627">
        <f>_xlfn.RANK.AVG(Table2[[#This Row],[1Y Return vs Nifty Z-Score]],Table2[1Y Return vs Nifty Z-Score])</f>
        <v>511</v>
      </c>
      <c r="AT627">
        <f>_xlfn.RANK.AVG(Table2[[#This Row],[6M Return vs Nifty Z-Score]],Table2[6M Return vs Nifty Z-Score])</f>
        <v>551</v>
      </c>
      <c r="AU627">
        <f>_xlfn.RANK.AVG(Table2[[#This Row],[Sharpe Ratio Z-Score]],Table2[Sharpe Ratio Z-Score])</f>
        <v>696</v>
      </c>
      <c r="AV627">
        <f>(Table2[[#This Row],[Rank 1Y]]+Table2[[#This Row],[Rank 6M]]+Table2[[#This Row],[Rank Sharpe]])/3</f>
        <v>586</v>
      </c>
    </row>
    <row r="628" spans="1:48" x14ac:dyDescent="0.3">
      <c r="A628" t="s">
        <v>488</v>
      </c>
      <c r="B628" t="s">
        <v>489</v>
      </c>
      <c r="C628" t="s">
        <v>10430</v>
      </c>
      <c r="D628" t="s">
        <v>297</v>
      </c>
      <c r="E628">
        <v>43761.654388000003</v>
      </c>
      <c r="F628">
        <v>7027</v>
      </c>
      <c r="G628">
        <v>-31.994001366343301</v>
      </c>
      <c r="H628">
        <f>(Table2[[#This Row],[1Y Return vs Nifty]]-AVERAGE(Table2[1Y Return vs Nifty]))/_xlfn.STDEV.P(Table2[1Y Return vs Nifty])</f>
        <v>-0.91077208576233304</v>
      </c>
      <c r="I628">
        <v>-5.8614897381006204</v>
      </c>
      <c r="J628">
        <f>(Table2[[#This Row],[1M Return vs Nifty]]-AVERAGE(Table2[1M Return vs Nifty]))/_xlfn.STDEV.P(Table2[1M Return vs Nifty])</f>
        <v>-0.86558180913182536</v>
      </c>
      <c r="K628">
        <v>-31.2391162748455</v>
      </c>
      <c r="L628">
        <f>(Table2[[#This Row],[6M Return vs Nifty]]-AVERAGE(Table2[6M Return vs Nifty]))/_xlfn.STDEV.P(Table2[6M Return vs Nifty])</f>
        <v>-1.1896004454206448</v>
      </c>
      <c r="M628">
        <v>-0.227733595163846</v>
      </c>
      <c r="N628">
        <f>(Table2[[#This Row],[1W Return vs Nifty]]-AVERAGE(Table2[1W Return vs Nifty]))/_xlfn.STDEV.P(Table2[1W Return vs Nifty])</f>
        <v>-0.43591161569612757</v>
      </c>
      <c r="O628">
        <v>7100.27</v>
      </c>
      <c r="P628">
        <v>7199.3677837968698</v>
      </c>
      <c r="Q628">
        <v>7487.4413285683004</v>
      </c>
      <c r="R628">
        <v>40.335600263261902</v>
      </c>
      <c r="S628" s="2">
        <f>(Table2[[#This Row],[Close Price]]-Table2[[#This Row],[20D EMA]])/Table2[[#This Row],[20D EMA]]</f>
        <v>-1.0319325884790358E-2</v>
      </c>
      <c r="T628" s="2">
        <f>(Table2[[#This Row],[Close Price]]-Table2[[#This Row],[50D EMA]])/Table2[[#This Row],[50D EMA]]</f>
        <v>-2.3942072272624598E-2</v>
      </c>
      <c r="U628" s="2">
        <f>(Table2[[#This Row],[Close Price]]-Table2[[#This Row],[200D EMA]])/Table2[[#This Row],[200D EMA]]</f>
        <v>-6.1495150127118654E-2</v>
      </c>
      <c r="V628">
        <v>0.83443570081860297</v>
      </c>
      <c r="W628">
        <v>6971.15</v>
      </c>
      <c r="X628">
        <v>7027</v>
      </c>
      <c r="Y628">
        <v>7012.4</v>
      </c>
      <c r="Z628">
        <v>7095.95</v>
      </c>
      <c r="AA628">
        <v>6980</v>
      </c>
      <c r="AB628">
        <v>7127.75</v>
      </c>
      <c r="AC628" s="2">
        <f>(Table2[[#This Row],[Close Price]]/Table2[[#This Row],[Day Low]])-1</f>
        <v>8.0115906270845638E-3</v>
      </c>
      <c r="AD628" s="2">
        <f>(Table2[[#This Row],[Day High]]/Table2[[#This Row],[Close Price]])-1</f>
        <v>0</v>
      </c>
      <c r="AE628" s="2">
        <f>(Table2[[#This Row],[Close Price]]/Table2[[#This Row],[Current Week Low]])-1</f>
        <v>2.0820261251497385E-3</v>
      </c>
      <c r="AF628" s="2">
        <f>(Table2[[#This Row],[Current Week High]]/Table2[[#This Row],[Close Price]])-1</f>
        <v>9.812153123665901E-3</v>
      </c>
      <c r="AG628" s="2">
        <f>(Table2[[#This Row],[Close Price]]/Table2[[#This Row],[Current Month Low]])-1</f>
        <v>6.733524355300835E-3</v>
      </c>
      <c r="AH628" s="2">
        <f>(Table2[[#This Row],[Current Month High]]/Table2[[#This Row],[Close Price]])-1</f>
        <v>1.4337555144442904E-2</v>
      </c>
      <c r="AI628">
        <v>30.9235804753095</v>
      </c>
      <c r="AJ628">
        <v>9.6050661342650301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-0.17</v>
      </c>
      <c r="AM628" t="s">
        <v>10475</v>
      </c>
      <c r="AN628">
        <v>-2.82</v>
      </c>
      <c r="AO628" t="s">
        <v>10475</v>
      </c>
      <c r="AP628">
        <v>3.2118036162565998E-2</v>
      </c>
      <c r="AQ628">
        <f>(Table2[[#This Row],[Sharpe Ratio]]-AVERAGE(Table2[Sharpe Ratio]))/_xlfn.STDEV.P(Table2[Sharpe Ratio])</f>
        <v>-0.25209204394568258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671</v>
      </c>
      <c r="AT628">
        <f>_xlfn.RANK.AVG(Table2[[#This Row],[6M Return vs Nifty Z-Score]],Table2[6M Return vs Nifty Z-Score])</f>
        <v>687</v>
      </c>
      <c r="AU628">
        <f>_xlfn.RANK.AVG(Table2[[#This Row],[Sharpe Ratio Z-Score]],Table2[Sharpe Ratio Z-Score])</f>
        <v>404</v>
      </c>
      <c r="AV628">
        <f>(Table2[[#This Row],[Rank 1Y]]+Table2[[#This Row],[Rank 6M]]+Table2[[#This Row],[Rank Sharpe]])/3</f>
        <v>587.33333333333337</v>
      </c>
    </row>
    <row r="629" spans="1:48" x14ac:dyDescent="0.3">
      <c r="A629" t="s">
        <v>1952</v>
      </c>
      <c r="B629" t="s">
        <v>1953</v>
      </c>
      <c r="C629" t="s">
        <v>10440</v>
      </c>
      <c r="D629" t="s">
        <v>80</v>
      </c>
      <c r="E629">
        <v>3278.14530384</v>
      </c>
      <c r="F629">
        <v>250.8</v>
      </c>
      <c r="G629">
        <v>-2.0365655530983102</v>
      </c>
      <c r="H629">
        <f>(Table2[[#This Row],[1Y Return vs Nifty]]-AVERAGE(Table2[1Y Return vs Nifty]))/_xlfn.STDEV.P(Table2[1Y Return vs Nifty])</f>
        <v>-0.56797107054432749</v>
      </c>
      <c r="I629">
        <v>6.1273961129383103E-2</v>
      </c>
      <c r="J629">
        <f>(Table2[[#This Row],[1M Return vs Nifty]]-AVERAGE(Table2[1M Return vs Nifty]))/_xlfn.STDEV.P(Table2[1M Return vs Nifty])</f>
        <v>-0.36512893647030586</v>
      </c>
      <c r="K629">
        <v>-26.106572881203899</v>
      </c>
      <c r="L629">
        <f>(Table2[[#This Row],[6M Return vs Nifty]]-AVERAGE(Table2[6M Return vs Nifty]))/_xlfn.STDEV.P(Table2[6M Return vs Nifty])</f>
        <v>-1.0451797361281601</v>
      </c>
      <c r="M629">
        <v>0.34897018931236101</v>
      </c>
      <c r="N629">
        <f>(Table2[[#This Row],[1W Return vs Nifty]]-AVERAGE(Table2[1W Return vs Nifty]))/_xlfn.STDEV.P(Table2[1W Return vs Nifty])</f>
        <v>-0.33018100976580778</v>
      </c>
      <c r="O629">
        <v>247.54</v>
      </c>
      <c r="P629">
        <v>238.117140087118</v>
      </c>
      <c r="Q629">
        <v>235.95982749545001</v>
      </c>
      <c r="R629">
        <v>51.0432285478648</v>
      </c>
      <c r="S629" s="2">
        <f>(Table2[[#This Row],[Close Price]]-Table2[[#This Row],[20D EMA]])/Table2[[#This Row],[20D EMA]]</f>
        <v>1.3169588753332873E-2</v>
      </c>
      <c r="T629" s="2">
        <f>(Table2[[#This Row],[Close Price]]-Table2[[#This Row],[50D EMA]])/Table2[[#This Row],[50D EMA]]</f>
        <v>5.3263112047464672E-2</v>
      </c>
      <c r="U629" s="2">
        <f>(Table2[[#This Row],[Close Price]]-Table2[[#This Row],[200D EMA]])/Table2[[#This Row],[200D EMA]]</f>
        <v>6.2892792650630996E-2</v>
      </c>
      <c r="V629">
        <v>1.4122818880956001</v>
      </c>
      <c r="W629">
        <v>247.9</v>
      </c>
      <c r="X629">
        <v>252.55</v>
      </c>
      <c r="Y629">
        <v>250</v>
      </c>
      <c r="Z629">
        <v>255.9</v>
      </c>
      <c r="AA629">
        <v>246.85</v>
      </c>
      <c r="AB629">
        <v>267</v>
      </c>
      <c r="AC629" s="2">
        <f>(Table2[[#This Row],[Close Price]]/Table2[[#This Row],[Day Low]])-1</f>
        <v>1.1698265429608723E-2</v>
      </c>
      <c r="AD629" s="2">
        <f>(Table2[[#This Row],[Day High]]/Table2[[#This Row],[Close Price]])-1</f>
        <v>6.9776714513556382E-3</v>
      </c>
      <c r="AE629" s="2">
        <f>(Table2[[#This Row],[Close Price]]/Table2[[#This Row],[Current Week Low]])-1</f>
        <v>3.2000000000000917E-3</v>
      </c>
      <c r="AF629" s="2">
        <f>(Table2[[#This Row],[Current Week High]]/Table2[[#This Row],[Close Price]])-1</f>
        <v>2.0334928229664984E-2</v>
      </c>
      <c r="AG629" s="2">
        <f>(Table2[[#This Row],[Close Price]]/Table2[[#This Row],[Current Month Low]])-1</f>
        <v>1.6001620417257501E-2</v>
      </c>
      <c r="AH629" s="2">
        <f>(Table2[[#This Row],[Current Month High]]/Table2[[#This Row],[Close Price]])-1</f>
        <v>6.4593301435406758E-2</v>
      </c>
      <c r="AI629">
        <v>21.6108452950558</v>
      </c>
      <c r="AJ629">
        <v>31.757289204097699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0.08</v>
      </c>
      <c r="AM629" t="s">
        <v>10474</v>
      </c>
      <c r="AN629">
        <v>-0.94</v>
      </c>
      <c r="AO629" t="s">
        <v>10475</v>
      </c>
      <c r="AP629">
        <v>-1.9032735227683999E-2</v>
      </c>
      <c r="AQ629">
        <f>(Table2[[#This Row],[Sharpe Ratio]]-AVERAGE(Table2[Sharpe Ratio]))/_xlfn.STDEV.P(Table2[Sharpe Ratio])</f>
        <v>-0.82878087904630215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-3.1372416319549035</v>
      </c>
      <c r="AS629">
        <f>_xlfn.RANK.AVG(Table2[[#This Row],[1Y Return vs Nifty Z-Score]],Table2[1Y Return vs Nifty Z-Score])</f>
        <v>522</v>
      </c>
      <c r="AT629">
        <f>_xlfn.RANK.AVG(Table2[[#This Row],[6M Return vs Nifty Z-Score]],Table2[6M Return vs Nifty Z-Score])</f>
        <v>665</v>
      </c>
      <c r="AU629">
        <f>_xlfn.RANK.AVG(Table2[[#This Row],[Sharpe Ratio Z-Score]],Table2[Sharpe Ratio Z-Score])</f>
        <v>577</v>
      </c>
      <c r="AV629">
        <f>(Table2[[#This Row],[Rank 1Y]]+Table2[[#This Row],[Rank 6M]]+Table2[[#This Row],[Rank Sharpe]])/3</f>
        <v>588</v>
      </c>
    </row>
    <row r="630" spans="1:48" x14ac:dyDescent="0.3">
      <c r="A630" t="s">
        <v>1300</v>
      </c>
      <c r="B630" t="s">
        <v>1301</v>
      </c>
      <c r="C630" t="s">
        <v>10441</v>
      </c>
      <c r="D630" t="s">
        <v>388</v>
      </c>
      <c r="E630">
        <v>8396.4441855999994</v>
      </c>
      <c r="F630">
        <v>190.72</v>
      </c>
      <c r="G630">
        <v>-30.2283998437549</v>
      </c>
      <c r="H630">
        <f>(Table2[[#This Row],[1Y Return vs Nifty]]-AVERAGE(Table2[1Y Return vs Nifty]))/_xlfn.STDEV.P(Table2[1Y Return vs Nifty])</f>
        <v>-0.89056842086301069</v>
      </c>
      <c r="I630">
        <v>8.60131689097045</v>
      </c>
      <c r="J630">
        <f>(Table2[[#This Row],[1M Return vs Nifty]]-AVERAGE(Table2[1M Return vs Nifty]))/_xlfn.STDEV.P(Table2[1M Return vs Nifty])</f>
        <v>0.35647490152297651</v>
      </c>
      <c r="K630">
        <v>-16.2379378625564</v>
      </c>
      <c r="L630">
        <f>(Table2[[#This Row],[6M Return vs Nifty]]-AVERAGE(Table2[6M Return vs Nifty]))/_xlfn.STDEV.P(Table2[6M Return vs Nifty])</f>
        <v>-0.76749377035388833</v>
      </c>
      <c r="M630">
        <v>4.4930640047883097</v>
      </c>
      <c r="N630">
        <f>(Table2[[#This Row],[1W Return vs Nifty]]-AVERAGE(Table2[1W Return vs Nifty]))/_xlfn.STDEV.P(Table2[1W Return vs Nifty])</f>
        <v>0.42958086788568223</v>
      </c>
      <c r="O630">
        <v>182.17</v>
      </c>
      <c r="P630">
        <v>177.685842449897</v>
      </c>
      <c r="Q630">
        <v>191.291369857728</v>
      </c>
      <c r="R630">
        <v>71.935728343484797</v>
      </c>
      <c r="S630" s="2">
        <f>(Table2[[#This Row],[Close Price]]-Table2[[#This Row],[20D EMA]])/Table2[[#This Row],[20D EMA]]</f>
        <v>4.6934182357139004E-2</v>
      </c>
      <c r="T630" s="2">
        <f>(Table2[[#This Row],[Close Price]]-Table2[[#This Row],[50D EMA]])/Table2[[#This Row],[50D EMA]]</f>
        <v>7.3355070783302917E-2</v>
      </c>
      <c r="U630" s="2">
        <f>(Table2[[#This Row],[Close Price]]-Table2[[#This Row],[200D EMA]])/Table2[[#This Row],[200D EMA]]</f>
        <v>-2.9869087045220847E-3</v>
      </c>
      <c r="V630">
        <v>1.20025534284893</v>
      </c>
      <c r="W630">
        <v>186.21</v>
      </c>
      <c r="X630">
        <v>191.12</v>
      </c>
      <c r="Y630">
        <v>188.43</v>
      </c>
      <c r="Z630">
        <v>193.38</v>
      </c>
      <c r="AA630">
        <v>180.9</v>
      </c>
      <c r="AB630">
        <v>197.1</v>
      </c>
      <c r="AC630" s="2">
        <f>(Table2[[#This Row],[Close Price]]/Table2[[#This Row],[Day Low]])-1</f>
        <v>2.4219966704258633E-2</v>
      </c>
      <c r="AD630" s="2">
        <f>(Table2[[#This Row],[Day High]]/Table2[[#This Row],[Close Price]])-1</f>
        <v>2.0973154362415869E-3</v>
      </c>
      <c r="AE630" s="2">
        <f>(Table2[[#This Row],[Close Price]]/Table2[[#This Row],[Current Week Low]])-1</f>
        <v>1.2153054184577794E-2</v>
      </c>
      <c r="AF630" s="2">
        <f>(Table2[[#This Row],[Current Week High]]/Table2[[#This Row],[Close Price]])-1</f>
        <v>1.3947147651006686E-2</v>
      </c>
      <c r="AG630" s="2">
        <f>(Table2[[#This Row],[Close Price]]/Table2[[#This Row],[Current Month Low]])-1</f>
        <v>5.4284134881149804E-2</v>
      </c>
      <c r="AH630" s="2">
        <f>(Table2[[#This Row],[Current Month High]]/Table2[[#This Row],[Close Price]])-1</f>
        <v>3.3452181208053711E-2</v>
      </c>
      <c r="AI630">
        <v>35.276845637583797</v>
      </c>
      <c r="AJ630">
        <v>31.531034482758599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0.06</v>
      </c>
      <c r="AM630" t="s">
        <v>10474</v>
      </c>
      <c r="AN630">
        <v>1.39</v>
      </c>
      <c r="AO630" t="s">
        <v>10474</v>
      </c>
      <c r="AQ630">
        <f>(Table2[[#This Row],[Sharpe Ratio]]-AVERAGE(Table2[Sharpe Ratio]))/_xlfn.STDEV.P(Table2[Sharpe Ratio])</f>
        <v>-0.61420022642052829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659</v>
      </c>
      <c r="AT630">
        <f>_xlfn.RANK.AVG(Table2[[#This Row],[6M Return vs Nifty Z-Score]],Table2[6M Return vs Nifty Z-Score])</f>
        <v>587</v>
      </c>
      <c r="AU630">
        <f>_xlfn.RANK.AVG(Table2[[#This Row],[Sharpe Ratio Z-Score]],Table2[Sharpe Ratio Z-Score])</f>
        <v>519.5</v>
      </c>
      <c r="AV630">
        <f>(Table2[[#This Row],[Rank 1Y]]+Table2[[#This Row],[Rank 6M]]+Table2[[#This Row],[Rank Sharpe]])/3</f>
        <v>588.5</v>
      </c>
    </row>
    <row r="631" spans="1:48" x14ac:dyDescent="0.3">
      <c r="A631" t="s">
        <v>1538</v>
      </c>
      <c r="B631" t="s">
        <v>1539</v>
      </c>
      <c r="C631" t="s">
        <v>10431</v>
      </c>
      <c r="D631" t="s">
        <v>24</v>
      </c>
      <c r="E631">
        <v>6215.2559870699997</v>
      </c>
      <c r="F631">
        <v>367.9</v>
      </c>
      <c r="G631">
        <v>-8.7044763486218799E-2</v>
      </c>
      <c r="H631">
        <f>(Table2[[#This Row],[1Y Return vs Nifty]]-AVERAGE(Table2[1Y Return vs Nifty]))/_xlfn.STDEV.P(Table2[1Y Return vs Nifty])</f>
        <v>-0.54566282927715726</v>
      </c>
      <c r="I631">
        <v>4.8216114342580996</v>
      </c>
      <c r="J631">
        <f>(Table2[[#This Row],[1M Return vs Nifty]]-AVERAGE(Table2[1M Return vs Nifty]))/_xlfn.STDEV.P(Table2[1M Return vs Nifty])</f>
        <v>3.7102974888113212E-2</v>
      </c>
      <c r="K631">
        <v>-23.236074341934</v>
      </c>
      <c r="L631">
        <f>(Table2[[#This Row],[6M Return vs Nifty]]-AVERAGE(Table2[6M Return vs Nifty]))/_xlfn.STDEV.P(Table2[6M Return vs Nifty])</f>
        <v>-0.96440897526562674</v>
      </c>
      <c r="M631">
        <v>-0.96764785219649596</v>
      </c>
      <c r="N631">
        <f>(Table2[[#This Row],[1W Return vs Nifty]]-AVERAGE(Table2[1W Return vs Nifty]))/_xlfn.STDEV.P(Table2[1W Return vs Nifty])</f>
        <v>-0.57156458839787361</v>
      </c>
      <c r="O631">
        <v>362.7</v>
      </c>
      <c r="P631">
        <v>358.49296707824698</v>
      </c>
      <c r="Q631">
        <v>352.48300177141601</v>
      </c>
      <c r="R631">
        <v>51.926681605175702</v>
      </c>
      <c r="S631" s="2">
        <f>(Table2[[#This Row],[Close Price]]-Table2[[#This Row],[20D EMA]])/Table2[[#This Row],[20D EMA]]</f>
        <v>1.4336917562723983E-2</v>
      </c>
      <c r="T631" s="2">
        <f>(Table2[[#This Row],[Close Price]]-Table2[[#This Row],[50D EMA]])/Table2[[#This Row],[50D EMA]]</f>
        <v>2.6240495032360735E-2</v>
      </c>
      <c r="U631" s="2">
        <f>(Table2[[#This Row],[Close Price]]-Table2[[#This Row],[200D EMA]])/Table2[[#This Row],[200D EMA]]</f>
        <v>4.3738274331259333E-2</v>
      </c>
      <c r="V631">
        <v>1.9583583798952799</v>
      </c>
      <c r="W631">
        <v>365</v>
      </c>
      <c r="X631">
        <v>374</v>
      </c>
      <c r="Y631">
        <v>365.1</v>
      </c>
      <c r="Z631">
        <v>378.8</v>
      </c>
      <c r="AA631">
        <v>365.1</v>
      </c>
      <c r="AB631">
        <v>403.2</v>
      </c>
      <c r="AC631" s="2">
        <f>(Table2[[#This Row],[Close Price]]/Table2[[#This Row],[Day Low]])-1</f>
        <v>7.9452054794519889E-3</v>
      </c>
      <c r="AD631" s="2">
        <f>(Table2[[#This Row],[Day High]]/Table2[[#This Row],[Close Price]])-1</f>
        <v>1.6580592552324136E-2</v>
      </c>
      <c r="AE631" s="2">
        <f>(Table2[[#This Row],[Close Price]]/Table2[[#This Row],[Current Week Low]])-1</f>
        <v>7.6691317447272755E-3</v>
      </c>
      <c r="AF631" s="2">
        <f>(Table2[[#This Row],[Current Week High]]/Table2[[#This Row],[Close Price]])-1</f>
        <v>2.9627616200054385E-2</v>
      </c>
      <c r="AG631" s="2">
        <f>(Table2[[#This Row],[Close Price]]/Table2[[#This Row],[Current Month Low]])-1</f>
        <v>7.6691317447272755E-3</v>
      </c>
      <c r="AH631" s="2">
        <f>(Table2[[#This Row],[Current Month High]]/Table2[[#This Row],[Close Price]])-1</f>
        <v>9.5949986409350485E-2</v>
      </c>
      <c r="AI631">
        <v>14.773036151128</v>
      </c>
      <c r="AJ631">
        <v>30.230088495575199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-0.17</v>
      </c>
      <c r="AM631" t="s">
        <v>10475</v>
      </c>
      <c r="AN631">
        <v>4.25</v>
      </c>
      <c r="AO631" t="s">
        <v>10474</v>
      </c>
      <c r="AP631">
        <v>-3.6761597307691997E-2</v>
      </c>
      <c r="AQ631">
        <f>(Table2[[#This Row],[Sharpe Ratio]]-AVERAGE(Table2[Sharpe Ratio]))/_xlfn.STDEV.P(Table2[Sharpe Ratio])</f>
        <v>-1.0286612824634089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-3.0731947005159532</v>
      </c>
      <c r="AS631">
        <f>_xlfn.RANK.AVG(Table2[[#This Row],[1Y Return vs Nifty Z-Score]],Table2[1Y Return vs Nifty Z-Score])</f>
        <v>514</v>
      </c>
      <c r="AT631">
        <f>_xlfn.RANK.AVG(Table2[[#This Row],[6M Return vs Nifty Z-Score]],Table2[6M Return vs Nifty Z-Score])</f>
        <v>645</v>
      </c>
      <c r="AU631">
        <f>_xlfn.RANK.AVG(Table2[[#This Row],[Sharpe Ratio Z-Score]],Table2[Sharpe Ratio Z-Score])</f>
        <v>609</v>
      </c>
      <c r="AV631">
        <f>(Table2[[#This Row],[Rank 1Y]]+Table2[[#This Row],[Rank 6M]]+Table2[[#This Row],[Rank Sharpe]])/3</f>
        <v>589.33333333333337</v>
      </c>
    </row>
    <row r="632" spans="1:48" x14ac:dyDescent="0.3">
      <c r="A632" t="s">
        <v>1384</v>
      </c>
      <c r="B632" t="s">
        <v>1385</v>
      </c>
      <c r="C632" t="s">
        <v>10445</v>
      </c>
      <c r="D632" t="s">
        <v>542</v>
      </c>
      <c r="E632">
        <v>7627.2627285799999</v>
      </c>
      <c r="F632">
        <v>275.89999999999998</v>
      </c>
      <c r="G632">
        <v>-15.991819587143301</v>
      </c>
      <c r="H632">
        <f>(Table2[[#This Row],[1Y Return vs Nifty]]-AVERAGE(Table2[1Y Return vs Nifty]))/_xlfn.STDEV.P(Table2[1Y Return vs Nifty])</f>
        <v>-0.72766014674959834</v>
      </c>
      <c r="I632">
        <v>6.1906899071706203</v>
      </c>
      <c r="J632">
        <f>(Table2[[#This Row],[1M Return vs Nifty]]-AVERAGE(Table2[1M Return vs Nifty]))/_xlfn.STDEV.P(Table2[1M Return vs Nifty])</f>
        <v>0.15278533019754287</v>
      </c>
      <c r="K632">
        <v>-16.053914197828401</v>
      </c>
      <c r="L632">
        <f>(Table2[[#This Row],[6M Return vs Nifty]]-AVERAGE(Table2[6M Return vs Nifty]))/_xlfn.STDEV.P(Table2[6M Return vs Nifty])</f>
        <v>-0.76231566933295114</v>
      </c>
      <c r="M632">
        <v>5.6448177604674701</v>
      </c>
      <c r="N632">
        <f>(Table2[[#This Row],[1W Return vs Nifty]]-AVERAGE(Table2[1W Return vs Nifty]))/_xlfn.STDEV.P(Table2[1W Return vs Nifty])</f>
        <v>0.64073887611876901</v>
      </c>
      <c r="O632">
        <v>258.17</v>
      </c>
      <c r="P632">
        <v>252.98025359385301</v>
      </c>
      <c r="Q632">
        <v>259.891849342608</v>
      </c>
      <c r="R632">
        <v>79.581116127313607</v>
      </c>
      <c r="S632" s="2">
        <f>(Table2[[#This Row],[Close Price]]-Table2[[#This Row],[20D EMA]])/Table2[[#This Row],[20D EMA]]</f>
        <v>6.8675678816283683E-2</v>
      </c>
      <c r="T632" s="2">
        <f>(Table2[[#This Row],[Close Price]]-Table2[[#This Row],[50D EMA]])/Table2[[#This Row],[50D EMA]]</f>
        <v>9.0598954189299946E-2</v>
      </c>
      <c r="U632" s="2">
        <f>(Table2[[#This Row],[Close Price]]-Table2[[#This Row],[200D EMA]])/Table2[[#This Row],[200D EMA]]</f>
        <v>6.1595431707013218E-2</v>
      </c>
      <c r="V632">
        <v>1.3077099569000801</v>
      </c>
      <c r="W632">
        <v>272.7</v>
      </c>
      <c r="X632">
        <v>279.7</v>
      </c>
      <c r="Y632">
        <v>265</v>
      </c>
      <c r="Z632">
        <v>278</v>
      </c>
      <c r="AA632">
        <v>251.4</v>
      </c>
      <c r="AB632">
        <v>278</v>
      </c>
      <c r="AC632" s="2">
        <f>(Table2[[#This Row],[Close Price]]/Table2[[#This Row],[Day Low]])-1</f>
        <v>1.1734506784011778E-2</v>
      </c>
      <c r="AD632" s="2">
        <f>(Table2[[#This Row],[Day High]]/Table2[[#This Row],[Close Price]])-1</f>
        <v>1.3773106197897844E-2</v>
      </c>
      <c r="AE632" s="2">
        <f>(Table2[[#This Row],[Close Price]]/Table2[[#This Row],[Current Week Low]])-1</f>
        <v>4.1132075471697949E-2</v>
      </c>
      <c r="AF632" s="2">
        <f>(Table2[[#This Row],[Current Week High]]/Table2[[#This Row],[Close Price]])-1</f>
        <v>7.6114534251541244E-3</v>
      </c>
      <c r="AG632" s="2">
        <f>(Table2[[#This Row],[Close Price]]/Table2[[#This Row],[Current Month Low]])-1</f>
        <v>9.7454256165473208E-2</v>
      </c>
      <c r="AH632" s="2">
        <f>(Table2[[#This Row],[Current Month High]]/Table2[[#This Row],[Close Price]])-1</f>
        <v>7.6114534251541244E-3</v>
      </c>
      <c r="AI632">
        <v>16.328379847770901</v>
      </c>
      <c r="AJ632">
        <v>25.4090909090908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0.01</v>
      </c>
      <c r="AM632" t="s">
        <v>10474</v>
      </c>
      <c r="AN632">
        <v>4.91</v>
      </c>
      <c r="AO632" t="s">
        <v>10474</v>
      </c>
      <c r="AP632">
        <v>-2.246488220455E-2</v>
      </c>
      <c r="AQ632">
        <f>(Table2[[#This Row],[Sharpe Ratio]]-AVERAGE(Table2[Sharpe Ratio]))/_xlfn.STDEV.P(Table2[Sharpe Ratio])</f>
        <v>-0.86747591312276273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599</v>
      </c>
      <c r="AT632">
        <f>_xlfn.RANK.AVG(Table2[[#This Row],[6M Return vs Nifty Z-Score]],Table2[6M Return vs Nifty Z-Score])</f>
        <v>585</v>
      </c>
      <c r="AU632">
        <f>_xlfn.RANK.AVG(Table2[[#This Row],[Sharpe Ratio Z-Score]],Table2[Sharpe Ratio Z-Score])</f>
        <v>586</v>
      </c>
      <c r="AV632">
        <f>(Table2[[#This Row],[Rank 1Y]]+Table2[[#This Row],[Rank 6M]]+Table2[[#This Row],[Rank Sharpe]])/3</f>
        <v>590</v>
      </c>
    </row>
    <row r="633" spans="1:48" x14ac:dyDescent="0.3">
      <c r="A633" t="s">
        <v>1364</v>
      </c>
      <c r="B633" t="s">
        <v>1365</v>
      </c>
      <c r="C633" t="s">
        <v>10433</v>
      </c>
      <c r="D633" t="s">
        <v>252</v>
      </c>
      <c r="E633">
        <v>7817.3857188000002</v>
      </c>
      <c r="F633">
        <v>587.65</v>
      </c>
      <c r="G633">
        <v>-44.697610881989398</v>
      </c>
      <c r="H633">
        <f>(Table2[[#This Row],[1Y Return vs Nifty]]-AVERAGE(Table2[1Y Return vs Nifty]))/_xlfn.STDEV.P(Table2[1Y Return vs Nifty])</f>
        <v>-1.0561386740793217</v>
      </c>
      <c r="I633">
        <v>-7.7385337067353701</v>
      </c>
      <c r="J633">
        <f>(Table2[[#This Row],[1M Return vs Nifty]]-AVERAGE(Table2[1M Return vs Nifty]))/_xlfn.STDEV.P(Table2[1M Return vs Nifty])</f>
        <v>-1.0241854769326131</v>
      </c>
      <c r="K633">
        <v>-19.880697431561199</v>
      </c>
      <c r="L633">
        <f>(Table2[[#This Row],[6M Return vs Nifty]]-AVERAGE(Table2[6M Return vs Nifty]))/_xlfn.STDEV.P(Table2[6M Return vs Nifty])</f>
        <v>-0.86999459312129057</v>
      </c>
      <c r="M633">
        <v>-2.2188389710371399</v>
      </c>
      <c r="N633">
        <f>(Table2[[#This Row],[1W Return vs Nifty]]-AVERAGE(Table2[1W Return vs Nifty]))/_xlfn.STDEV.P(Table2[1W Return vs Nifty])</f>
        <v>-0.80095305209559009</v>
      </c>
      <c r="O633">
        <v>591.65</v>
      </c>
      <c r="P633">
        <v>590.51994727729505</v>
      </c>
      <c r="Q633">
        <v>602.61293645042895</v>
      </c>
      <c r="R633">
        <v>41.185086247648002</v>
      </c>
      <c r="S633" s="2">
        <f>(Table2[[#This Row],[Close Price]]-Table2[[#This Row],[20D EMA]])/Table2[[#This Row],[20D EMA]]</f>
        <v>-6.7607538240513822E-3</v>
      </c>
      <c r="T633" s="2">
        <f>(Table2[[#This Row],[Close Price]]-Table2[[#This Row],[50D EMA]])/Table2[[#This Row],[50D EMA]]</f>
        <v>-4.8600344332609055E-3</v>
      </c>
      <c r="U633" s="2">
        <f>(Table2[[#This Row],[Close Price]]-Table2[[#This Row],[200D EMA]])/Table2[[#This Row],[200D EMA]]</f>
        <v>-2.4830094983631045E-2</v>
      </c>
      <c r="V633">
        <v>0.71478576442964403</v>
      </c>
      <c r="W633">
        <v>586.6</v>
      </c>
      <c r="X633">
        <v>603.95000000000005</v>
      </c>
      <c r="Y633">
        <v>585.20000000000005</v>
      </c>
      <c r="Z633">
        <v>596.54999999999995</v>
      </c>
      <c r="AA633">
        <v>585</v>
      </c>
      <c r="AB633">
        <v>603.25</v>
      </c>
      <c r="AC633" s="2">
        <f>(Table2[[#This Row],[Close Price]]/Table2[[#This Row],[Day Low]])-1</f>
        <v>1.7899761336515052E-3</v>
      </c>
      <c r="AD633" s="2">
        <f>(Table2[[#This Row],[Day High]]/Table2[[#This Row],[Close Price]])-1</f>
        <v>2.7737598910916539E-2</v>
      </c>
      <c r="AE633" s="2">
        <f>(Table2[[#This Row],[Close Price]]/Table2[[#This Row],[Current Week Low]])-1</f>
        <v>4.1866028708132941E-3</v>
      </c>
      <c r="AF633" s="2">
        <f>(Table2[[#This Row],[Current Week High]]/Table2[[#This Row],[Close Price]])-1</f>
        <v>1.5145069343997175E-2</v>
      </c>
      <c r="AG633" s="2">
        <f>(Table2[[#This Row],[Close Price]]/Table2[[#This Row],[Current Month Low]])-1</f>
        <v>4.5299145299144694E-3</v>
      </c>
      <c r="AH633" s="2">
        <f>(Table2[[#This Row],[Current Month High]]/Table2[[#This Row],[Close Price]])-1</f>
        <v>2.6546413681613146E-2</v>
      </c>
      <c r="AI633">
        <v>27.541904194673702</v>
      </c>
      <c r="AJ633">
        <v>6.5355329949238401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-7.0000000000000007E-2</v>
      </c>
      <c r="AM633" t="s">
        <v>10475</v>
      </c>
      <c r="AN633">
        <v>-3.51</v>
      </c>
      <c r="AO633" t="s">
        <v>10475</v>
      </c>
      <c r="AP633">
        <v>2.1484775290565E-2</v>
      </c>
      <c r="AQ633">
        <f>(Table2[[#This Row],[Sharpe Ratio]]-AVERAGE(Table2[Sharpe Ratio]))/_xlfn.STDEV.P(Table2[Sharpe Ratio])</f>
        <v>-0.3719745532202956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708</v>
      </c>
      <c r="AT633">
        <f>_xlfn.RANK.AVG(Table2[[#This Row],[6M Return vs Nifty Z-Score]],Table2[6M Return vs Nifty Z-Score])</f>
        <v>623</v>
      </c>
      <c r="AU633">
        <f>_xlfn.RANK.AVG(Table2[[#This Row],[Sharpe Ratio Z-Score]],Table2[Sharpe Ratio Z-Score])</f>
        <v>439</v>
      </c>
      <c r="AV633">
        <f>(Table2[[#This Row],[Rank 1Y]]+Table2[[#This Row],[Rank 6M]]+Table2[[#This Row],[Rank Sharpe]])/3</f>
        <v>590</v>
      </c>
    </row>
    <row r="634" spans="1:48" x14ac:dyDescent="0.3">
      <c r="A634" t="s">
        <v>1958</v>
      </c>
      <c r="B634" t="s">
        <v>1959</v>
      </c>
      <c r="C634" t="s">
        <v>10433</v>
      </c>
      <c r="D634" t="s">
        <v>986</v>
      </c>
      <c r="E634">
        <v>3270.3525377149999</v>
      </c>
      <c r="F634">
        <v>404.05</v>
      </c>
      <c r="G634">
        <v>-17.120812528618998</v>
      </c>
      <c r="H634">
        <f>(Table2[[#This Row],[1Y Return vs Nifty]]-AVERAGE(Table2[1Y Return vs Nifty]))/_xlfn.STDEV.P(Table2[1Y Return vs Nifty])</f>
        <v>-0.74057914051543727</v>
      </c>
      <c r="I634">
        <v>-7.8648368025260304E-2</v>
      </c>
      <c r="J634">
        <f>(Table2[[#This Row],[1M Return vs Nifty]]-AVERAGE(Table2[1M Return vs Nifty]))/_xlfn.STDEV.P(Table2[1M Return vs Nifty])</f>
        <v>-0.37695188520351897</v>
      </c>
      <c r="K634">
        <v>-12.776507920679499</v>
      </c>
      <c r="L634">
        <f>(Table2[[#This Row],[6M Return vs Nifty]]-AVERAGE(Table2[6M Return vs Nifty]))/_xlfn.STDEV.P(Table2[6M Return vs Nifty])</f>
        <v>-0.67009524314583679</v>
      </c>
      <c r="M634">
        <v>-2.80829976584111</v>
      </c>
      <c r="N634">
        <f>(Table2[[#This Row],[1W Return vs Nifty]]-AVERAGE(Table2[1W Return vs Nifty]))/_xlfn.STDEV.P(Table2[1W Return vs Nifty])</f>
        <v>-0.9090224781760825</v>
      </c>
      <c r="O634">
        <v>409.12</v>
      </c>
      <c r="P634">
        <v>399.49996969414099</v>
      </c>
      <c r="Q634">
        <v>394.761081879681</v>
      </c>
      <c r="R634">
        <v>40.4245425714902</v>
      </c>
      <c r="S634" s="2">
        <f>(Table2[[#This Row],[Close Price]]-Table2[[#This Row],[20D EMA]])/Table2[[#This Row],[20D EMA]]</f>
        <v>-1.2392452092295642E-2</v>
      </c>
      <c r="T634" s="2">
        <f>(Table2[[#This Row],[Close Price]]-Table2[[#This Row],[50D EMA]])/Table2[[#This Row],[50D EMA]]</f>
        <v>1.1389313269141294E-2</v>
      </c>
      <c r="U634" s="2">
        <f>(Table2[[#This Row],[Close Price]]-Table2[[#This Row],[200D EMA]])/Table2[[#This Row],[200D EMA]]</f>
        <v>2.3530480958480537E-2</v>
      </c>
      <c r="V634">
        <v>0.847211553955453</v>
      </c>
      <c r="W634">
        <v>401</v>
      </c>
      <c r="X634">
        <v>425.7</v>
      </c>
      <c r="Y634">
        <v>400.7</v>
      </c>
      <c r="Z634">
        <v>412.45</v>
      </c>
      <c r="AA634">
        <v>396.2</v>
      </c>
      <c r="AB634">
        <v>423.4</v>
      </c>
      <c r="AC634" s="2">
        <f>(Table2[[#This Row],[Close Price]]/Table2[[#This Row],[Day Low]])-1</f>
        <v>7.6059850374066151E-3</v>
      </c>
      <c r="AD634" s="2">
        <f>(Table2[[#This Row],[Day High]]/Table2[[#This Row],[Close Price]])-1</f>
        <v>5.3582477416161289E-2</v>
      </c>
      <c r="AE634" s="2">
        <f>(Table2[[#This Row],[Close Price]]/Table2[[#This Row],[Current Week Low]])-1</f>
        <v>8.3603693536311585E-3</v>
      </c>
      <c r="AF634" s="2">
        <f>(Table2[[#This Row],[Current Week High]]/Table2[[#This Row],[Close Price]])-1</f>
        <v>2.0789506249226486E-2</v>
      </c>
      <c r="AG634" s="2">
        <f>(Table2[[#This Row],[Close Price]]/Table2[[#This Row],[Current Month Low]])-1</f>
        <v>1.9813225643614318E-2</v>
      </c>
      <c r="AH634" s="2">
        <f>(Table2[[#This Row],[Current Month High]]/Table2[[#This Row],[Close Price]])-1</f>
        <v>4.7890112609825453E-2</v>
      </c>
      <c r="AI634">
        <v>21.272119787154999</v>
      </c>
      <c r="AJ634">
        <v>19.523739091850299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</v>
      </c>
      <c r="AM634" t="s">
        <v>10476</v>
      </c>
      <c r="AN634">
        <v>-6.31</v>
      </c>
      <c r="AO634" t="s">
        <v>10475</v>
      </c>
      <c r="AP634">
        <v>-4.0655983762068998E-2</v>
      </c>
      <c r="AQ634">
        <f>(Table2[[#This Row],[Sharpe Ratio]]-AVERAGE(Table2[Sharpe Ratio]))/_xlfn.STDEV.P(Table2[Sharpe Ratio])</f>
        <v>-1.0725677403088205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-3.7692164873496958</v>
      </c>
      <c r="AS634">
        <f>_xlfn.RANK.AVG(Table2[[#This Row],[1Y Return vs Nifty Z-Score]],Table2[1Y Return vs Nifty Z-Score])</f>
        <v>605</v>
      </c>
      <c r="AT634">
        <f>_xlfn.RANK.AVG(Table2[[#This Row],[6M Return vs Nifty Z-Score]],Table2[6M Return vs Nifty Z-Score])</f>
        <v>550</v>
      </c>
      <c r="AU634">
        <f>_xlfn.RANK.AVG(Table2[[#This Row],[Sharpe Ratio Z-Score]],Table2[Sharpe Ratio Z-Score])</f>
        <v>618</v>
      </c>
      <c r="AV634">
        <f>(Table2[[#This Row],[Rank 1Y]]+Table2[[#This Row],[Rank 6M]]+Table2[[#This Row],[Rank Sharpe]])/3</f>
        <v>591</v>
      </c>
    </row>
    <row r="635" spans="1:48" x14ac:dyDescent="0.3">
      <c r="A635" t="s">
        <v>2211</v>
      </c>
      <c r="B635" t="s">
        <v>2212</v>
      </c>
      <c r="C635" t="s">
        <v>10433</v>
      </c>
      <c r="D635" t="s">
        <v>280</v>
      </c>
      <c r="E635">
        <v>2421.273375795</v>
      </c>
      <c r="F635">
        <v>838.65</v>
      </c>
      <c r="G635">
        <v>-57.805699612260803</v>
      </c>
      <c r="H635">
        <f>(Table2[[#This Row],[1Y Return vs Nifty]]-AVERAGE(Table2[1Y Return vs Nifty]))/_xlfn.STDEV.P(Table2[1Y Return vs Nifty])</f>
        <v>-1.2061336920881076</v>
      </c>
      <c r="I635">
        <v>3.35011916446327</v>
      </c>
      <c r="J635">
        <f>(Table2[[#This Row],[1M Return vs Nifty]]-AVERAGE(Table2[1M Return vs Nifty]))/_xlfn.STDEV.P(Table2[1M Return vs Nifty])</f>
        <v>-8.7232989015660359E-2</v>
      </c>
      <c r="K635">
        <v>-16.491755107844799</v>
      </c>
      <c r="L635">
        <f>(Table2[[#This Row],[6M Return vs Nifty]]-AVERAGE(Table2[6M Return vs Nifty]))/_xlfn.STDEV.P(Table2[6M Return vs Nifty])</f>
        <v>-0.77463573950715969</v>
      </c>
      <c r="M635">
        <v>5.40479567237157</v>
      </c>
      <c r="N635">
        <f>(Table2[[#This Row],[1W Return vs Nifty]]-AVERAGE(Table2[1W Return vs Nifty]))/_xlfn.STDEV.P(Table2[1W Return vs Nifty])</f>
        <v>0.59673416955335346</v>
      </c>
      <c r="O635">
        <v>795.69</v>
      </c>
      <c r="P635">
        <v>781.26530176182598</v>
      </c>
      <c r="Q635">
        <v>817.065016259495</v>
      </c>
      <c r="R635">
        <v>67.073536317218597</v>
      </c>
      <c r="S635" s="2">
        <f>(Table2[[#This Row],[Close Price]]-Table2[[#This Row],[20D EMA]])/Table2[[#This Row],[20D EMA]]</f>
        <v>5.3990875843607337E-2</v>
      </c>
      <c r="T635" s="2">
        <f>(Table2[[#This Row],[Close Price]]-Table2[[#This Row],[50D EMA]])/Table2[[#This Row],[50D EMA]]</f>
        <v>7.345097511532403E-2</v>
      </c>
      <c r="U635" s="2">
        <f>(Table2[[#This Row],[Close Price]]-Table2[[#This Row],[200D EMA]])/Table2[[#This Row],[200D EMA]]</f>
        <v>2.641770643824716E-2</v>
      </c>
      <c r="V635">
        <v>1.8498102737123201</v>
      </c>
      <c r="W635">
        <v>836.05</v>
      </c>
      <c r="X635">
        <v>866.45</v>
      </c>
      <c r="Y635">
        <v>814.85</v>
      </c>
      <c r="Z635">
        <v>849.1</v>
      </c>
      <c r="AA635">
        <v>769.05</v>
      </c>
      <c r="AB635">
        <v>863.95</v>
      </c>
      <c r="AC635" s="2">
        <f>(Table2[[#This Row],[Close Price]]/Table2[[#This Row],[Day Low]])-1</f>
        <v>3.1098618503677677E-3</v>
      </c>
      <c r="AD635" s="2">
        <f>(Table2[[#This Row],[Day High]]/Table2[[#This Row],[Close Price]])-1</f>
        <v>3.3148512490311921E-2</v>
      </c>
      <c r="AE635" s="2">
        <f>(Table2[[#This Row],[Close Price]]/Table2[[#This Row],[Current Week Low]])-1</f>
        <v>2.9207829661900941E-2</v>
      </c>
      <c r="AF635" s="2">
        <f>(Table2[[#This Row],[Current Week High]]/Table2[[#This Row],[Close Price]])-1</f>
        <v>1.2460501997257456E-2</v>
      </c>
      <c r="AG635" s="2">
        <f>(Table2[[#This Row],[Close Price]]/Table2[[#This Row],[Current Month Low]])-1</f>
        <v>9.0501267797932439E-2</v>
      </c>
      <c r="AH635" s="2">
        <f>(Table2[[#This Row],[Current Month High]]/Table2[[#This Row],[Close Price]])-1</f>
        <v>3.0167531151255034E-2</v>
      </c>
      <c r="AI635">
        <v>53.103201573958103</v>
      </c>
      <c r="AJ635">
        <v>26.8183880235899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-0.01</v>
      </c>
      <c r="AM635" t="s">
        <v>10475</v>
      </c>
      <c r="AN635">
        <v>4.5199999999999996</v>
      </c>
      <c r="AO635" t="s">
        <v>10474</v>
      </c>
      <c r="AP635">
        <v>1.1038706773601E-2</v>
      </c>
      <c r="AQ635">
        <f>(Table2[[#This Row],[Sharpe Ratio]]-AVERAGE(Table2[Sharpe Ratio]))/_xlfn.STDEV.P(Table2[Sharpe Ratio])</f>
        <v>-0.48974660084922939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720</v>
      </c>
      <c r="AT635">
        <f>_xlfn.RANK.AVG(Table2[[#This Row],[6M Return vs Nifty Z-Score]],Table2[6M Return vs Nifty Z-Score])</f>
        <v>590</v>
      </c>
      <c r="AU635">
        <f>_xlfn.RANK.AVG(Table2[[#This Row],[Sharpe Ratio Z-Score]],Table2[Sharpe Ratio Z-Score])</f>
        <v>468</v>
      </c>
      <c r="AV635">
        <f>(Table2[[#This Row],[Rank 1Y]]+Table2[[#This Row],[Rank 6M]]+Table2[[#This Row],[Rank Sharpe]])/3</f>
        <v>592.66666666666663</v>
      </c>
    </row>
    <row r="636" spans="1:48" x14ac:dyDescent="0.3">
      <c r="A636" t="s">
        <v>232</v>
      </c>
      <c r="B636" t="s">
        <v>233</v>
      </c>
      <c r="C636" t="s">
        <v>10431</v>
      </c>
      <c r="D636" t="s">
        <v>24</v>
      </c>
      <c r="E636">
        <v>111984.549344025</v>
      </c>
      <c r="F636">
        <v>1438.05</v>
      </c>
      <c r="G636">
        <v>-20.593232592957001</v>
      </c>
      <c r="H636">
        <f>(Table2[[#This Row],[1Y Return vs Nifty]]-AVERAGE(Table2[1Y Return vs Nifty]))/_xlfn.STDEV.P(Table2[1Y Return vs Nifty])</f>
        <v>-0.78031382043728004</v>
      </c>
      <c r="I636">
        <v>-8.7249455766334094</v>
      </c>
      <c r="J636">
        <f>(Table2[[#This Row],[1M Return vs Nifty]]-AVERAGE(Table2[1M Return vs Nifty]))/_xlfn.STDEV.P(Table2[1M Return vs Nifty])</f>
        <v>-1.1075338391139495</v>
      </c>
      <c r="K636">
        <v>-24.718119851225399</v>
      </c>
      <c r="L636">
        <f>(Table2[[#This Row],[6M Return vs Nifty]]-AVERAGE(Table2[6M Return vs Nifty]))/_xlfn.STDEV.P(Table2[6M Return vs Nifty])</f>
        <v>-1.0061111192593364</v>
      </c>
      <c r="M636">
        <v>-2.88723931820507</v>
      </c>
      <c r="N636">
        <f>(Table2[[#This Row],[1W Return vs Nifty]]-AVERAGE(Table2[1W Return vs Nifty]))/_xlfn.STDEV.P(Table2[1W Return vs Nifty])</f>
        <v>-0.92349494554664135</v>
      </c>
      <c r="O636">
        <v>1468.11</v>
      </c>
      <c r="P636">
        <v>1474.60135696784</v>
      </c>
      <c r="Q636">
        <v>1460.7647778165999</v>
      </c>
      <c r="R636">
        <v>36.581517260721299</v>
      </c>
      <c r="S636" s="2">
        <f>(Table2[[#This Row],[Close Price]]-Table2[[#This Row],[20D EMA]])/Table2[[#This Row],[20D EMA]]</f>
        <v>-2.0475304983958931E-2</v>
      </c>
      <c r="T636" s="2">
        <f>(Table2[[#This Row],[Close Price]]-Table2[[#This Row],[50D EMA]])/Table2[[#This Row],[50D EMA]]</f>
        <v>-2.4787280165670736E-2</v>
      </c>
      <c r="U636" s="2">
        <f>(Table2[[#This Row],[Close Price]]-Table2[[#This Row],[200D EMA]])/Table2[[#This Row],[200D EMA]]</f>
        <v>-1.5549921631155197E-2</v>
      </c>
      <c r="V636">
        <v>1.13606052245891</v>
      </c>
      <c r="W636">
        <v>1426</v>
      </c>
      <c r="X636">
        <v>1449.6</v>
      </c>
      <c r="Y636">
        <v>1422.8</v>
      </c>
      <c r="Z636">
        <v>1441.7</v>
      </c>
      <c r="AA636">
        <v>1420.65</v>
      </c>
      <c r="AB636">
        <v>1469</v>
      </c>
      <c r="AC636" s="2">
        <f>(Table2[[#This Row],[Close Price]]/Table2[[#This Row],[Day Low]])-1</f>
        <v>8.4502103786816551E-3</v>
      </c>
      <c r="AD636" s="2">
        <f>(Table2[[#This Row],[Day High]]/Table2[[#This Row],[Close Price]])-1</f>
        <v>8.0317096067590299E-3</v>
      </c>
      <c r="AE636" s="2">
        <f>(Table2[[#This Row],[Close Price]]/Table2[[#This Row],[Current Week Low]])-1</f>
        <v>1.0718301939836916E-2</v>
      </c>
      <c r="AF636" s="2">
        <f>(Table2[[#This Row],[Current Week High]]/Table2[[#This Row],[Close Price]])-1</f>
        <v>2.5381593129585323E-3</v>
      </c>
      <c r="AG636" s="2">
        <f>(Table2[[#This Row],[Close Price]]/Table2[[#This Row],[Current Month Low]])-1</f>
        <v>1.2247914686938977E-2</v>
      </c>
      <c r="AH636" s="2">
        <f>(Table2[[#This Row],[Current Month High]]/Table2[[#This Row],[Close Price]])-1</f>
        <v>2.1522200201661956E-2</v>
      </c>
      <c r="AI636">
        <v>17.833176871457798</v>
      </c>
      <c r="AJ636">
        <v>6.9062929784782199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-0.12</v>
      </c>
      <c r="AM636" t="s">
        <v>10475</v>
      </c>
      <c r="AN636">
        <v>-5.88</v>
      </c>
      <c r="AO636" t="s">
        <v>10475</v>
      </c>
      <c r="AP636">
        <v>3.516405641658E-3</v>
      </c>
      <c r="AQ636">
        <f>(Table2[[#This Row],[Sharpe Ratio]]-AVERAGE(Table2[Sharpe Ratio]))/_xlfn.STDEV.P(Table2[Sharpe Ratio])</f>
        <v>-0.57455523538495734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628</v>
      </c>
      <c r="AT636">
        <f>_xlfn.RANK.AVG(Table2[[#This Row],[6M Return vs Nifty Z-Score]],Table2[6M Return vs Nifty Z-Score])</f>
        <v>658</v>
      </c>
      <c r="AU636">
        <f>_xlfn.RANK.AVG(Table2[[#This Row],[Sharpe Ratio Z-Score]],Table2[Sharpe Ratio Z-Score])</f>
        <v>493</v>
      </c>
      <c r="AV636">
        <f>(Table2[[#This Row],[Rank 1Y]]+Table2[[#This Row],[Rank 6M]]+Table2[[#This Row],[Rank Sharpe]])/3</f>
        <v>593</v>
      </c>
    </row>
    <row r="637" spans="1:48" x14ac:dyDescent="0.3">
      <c r="A637" t="s">
        <v>1607</v>
      </c>
      <c r="B637" t="s">
        <v>1608</v>
      </c>
      <c r="C637" t="s">
        <v>10445</v>
      </c>
      <c r="D637" t="s">
        <v>242</v>
      </c>
      <c r="E637">
        <v>5500.9335800449999</v>
      </c>
      <c r="F637">
        <v>163.55000000000001</v>
      </c>
      <c r="G637">
        <v>-25.8296502451587</v>
      </c>
      <c r="H637">
        <f>(Table2[[#This Row],[1Y Return vs Nifty]]-AVERAGE(Table2[1Y Return vs Nifty]))/_xlfn.STDEV.P(Table2[1Y Return vs Nifty])</f>
        <v>-0.84023381153633747</v>
      </c>
      <c r="I637">
        <v>-2.0216973943820902</v>
      </c>
      <c r="J637">
        <f>(Table2[[#This Row],[1M Return vs Nifty]]-AVERAGE(Table2[1M Return vs Nifty]))/_xlfn.STDEV.P(Table2[1M Return vs Nifty])</f>
        <v>-0.54113275014143014</v>
      </c>
      <c r="K637">
        <v>-4.3197743358742002</v>
      </c>
      <c r="L637">
        <f>(Table2[[#This Row],[6M Return vs Nifty]]-AVERAGE(Table2[6M Return vs Nifty]))/_xlfn.STDEV.P(Table2[6M Return vs Nifty])</f>
        <v>-0.43213769092558901</v>
      </c>
      <c r="M637">
        <v>2.2898750400013101</v>
      </c>
      <c r="N637">
        <f>(Table2[[#This Row],[1W Return vs Nifty]]-AVERAGE(Table2[1W Return vs Nifty]))/_xlfn.STDEV.P(Table2[1W Return vs Nifty])</f>
        <v>2.5656859588257599E-2</v>
      </c>
      <c r="O637">
        <v>164.91</v>
      </c>
      <c r="P637">
        <v>166.118250412002</v>
      </c>
      <c r="Q637">
        <v>165.92381591332801</v>
      </c>
      <c r="R637">
        <v>45.864741368191197</v>
      </c>
      <c r="S637" s="2">
        <f>(Table2[[#This Row],[Close Price]]-Table2[[#This Row],[20D EMA]])/Table2[[#This Row],[20D EMA]]</f>
        <v>-8.2469225638226017E-3</v>
      </c>
      <c r="T637" s="2">
        <f>(Table2[[#This Row],[Close Price]]-Table2[[#This Row],[50D EMA]])/Table2[[#This Row],[50D EMA]]</f>
        <v>-1.5460374797063428E-2</v>
      </c>
      <c r="U637" s="2">
        <f>(Table2[[#This Row],[Close Price]]-Table2[[#This Row],[200D EMA]])/Table2[[#This Row],[200D EMA]]</f>
        <v>-1.4306661766795363E-2</v>
      </c>
      <c r="V637">
        <v>0.83655065380751803</v>
      </c>
      <c r="W637">
        <v>164.01</v>
      </c>
      <c r="X637">
        <v>175</v>
      </c>
      <c r="Y637">
        <v>163.25</v>
      </c>
      <c r="Z637">
        <v>167.6</v>
      </c>
      <c r="AA637">
        <v>160</v>
      </c>
      <c r="AB637">
        <v>170.59</v>
      </c>
      <c r="AC637" s="2">
        <f>(Table2[[#This Row],[Close Price]]/Table2[[#This Row],[Day Low]])-1</f>
        <v>-2.8047070300589727E-3</v>
      </c>
      <c r="AD637" s="2">
        <f>(Table2[[#This Row],[Day High]]/Table2[[#This Row],[Close Price]])-1</f>
        <v>7.000917150718422E-2</v>
      </c>
      <c r="AE637" s="2">
        <f>(Table2[[#This Row],[Close Price]]/Table2[[#This Row],[Current Week Low]])-1</f>
        <v>1.8376722817765589E-3</v>
      </c>
      <c r="AF637" s="2">
        <f>(Table2[[#This Row],[Current Week High]]/Table2[[#This Row],[Close Price]])-1</f>
        <v>2.4763069397737647E-2</v>
      </c>
      <c r="AG637" s="2">
        <f>(Table2[[#This Row],[Close Price]]/Table2[[#This Row],[Current Month Low]])-1</f>
        <v>2.2187500000000027E-2</v>
      </c>
      <c r="AH637" s="2">
        <f>(Table2[[#This Row],[Current Month High]]/Table2[[#This Row],[Close Price]])-1</f>
        <v>4.3044940385203345E-2</v>
      </c>
      <c r="AI637">
        <v>34.270865178844304</v>
      </c>
      <c r="AJ637">
        <v>25.759323337177999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-0.13</v>
      </c>
      <c r="AM637" t="s">
        <v>10475</v>
      </c>
      <c r="AN637">
        <v>-5.54</v>
      </c>
      <c r="AO637" t="s">
        <v>10475</v>
      </c>
      <c r="AP637">
        <v>-6.8457301792164998E-2</v>
      </c>
      <c r="AQ637">
        <f>(Table2[[#This Row],[Sharpe Ratio]]-AVERAGE(Table2[Sharpe Ratio]))/_xlfn.STDEV.P(Table2[Sharpe Ratio])</f>
        <v>-1.3860079734329287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645</v>
      </c>
      <c r="AT637">
        <f>_xlfn.RANK.AVG(Table2[[#This Row],[6M Return vs Nifty Z-Score]],Table2[6M Return vs Nifty Z-Score])</f>
        <v>468</v>
      </c>
      <c r="AU637">
        <f>_xlfn.RANK.AVG(Table2[[#This Row],[Sharpe Ratio Z-Score]],Table2[Sharpe Ratio Z-Score])</f>
        <v>667</v>
      </c>
      <c r="AV637">
        <f>(Table2[[#This Row],[Rank 1Y]]+Table2[[#This Row],[Rank 6M]]+Table2[[#This Row],[Rank Sharpe]])/3</f>
        <v>593.33333333333337</v>
      </c>
    </row>
    <row r="638" spans="1:48" x14ac:dyDescent="0.3">
      <c r="A638" t="s">
        <v>800</v>
      </c>
      <c r="B638" t="s">
        <v>801</v>
      </c>
      <c r="C638" t="s">
        <v>10442</v>
      </c>
      <c r="D638" t="s">
        <v>526</v>
      </c>
      <c r="E638">
        <v>19870.437827549998</v>
      </c>
      <c r="F638">
        <v>164.75</v>
      </c>
      <c r="G638">
        <v>-39.0409825497985</v>
      </c>
      <c r="H638">
        <f>(Table2[[#This Row],[1Y Return vs Nifty]]-AVERAGE(Table2[1Y Return vs Nifty]))/_xlfn.STDEV.P(Table2[1Y Return vs Nifty])</f>
        <v>-0.9914102391400188</v>
      </c>
      <c r="I638">
        <v>-9.2561377037706691</v>
      </c>
      <c r="J638">
        <f>(Table2[[#This Row],[1M Return vs Nifty]]-AVERAGE(Table2[1M Return vs Nifty]))/_xlfn.STDEV.P(Table2[1M Return vs Nifty])</f>
        <v>-1.1524177209401965</v>
      </c>
      <c r="K638">
        <v>-24.571615508191599</v>
      </c>
      <c r="L638">
        <f>(Table2[[#This Row],[6M Return vs Nifty]]-AVERAGE(Table2[6M Return vs Nifty]))/_xlfn.STDEV.P(Table2[6M Return vs Nifty])</f>
        <v>-1.0019887457083243</v>
      </c>
      <c r="M638">
        <v>-1.27754048285066</v>
      </c>
      <c r="N638">
        <f>(Table2[[#This Row],[1W Return vs Nifty]]-AVERAGE(Table2[1W Return vs Nifty]))/_xlfn.STDEV.P(Table2[1W Return vs Nifty])</f>
        <v>-0.62837908570894052</v>
      </c>
      <c r="O638">
        <v>166.86</v>
      </c>
      <c r="P638">
        <v>164.65172924249001</v>
      </c>
      <c r="Q638">
        <v>169.973069338291</v>
      </c>
      <c r="R638">
        <v>38.848666513302398</v>
      </c>
      <c r="S638" s="2">
        <f>(Table2[[#This Row],[Close Price]]-Table2[[#This Row],[20D EMA]])/Table2[[#This Row],[20D EMA]]</f>
        <v>-1.2645331415558033E-2</v>
      </c>
      <c r="T638" s="2">
        <f>(Table2[[#This Row],[Close Price]]-Table2[[#This Row],[50D EMA]])/Table2[[#This Row],[50D EMA]]</f>
        <v>5.9684011800001163E-4</v>
      </c>
      <c r="U638" s="2">
        <f>(Table2[[#This Row],[Close Price]]-Table2[[#This Row],[200D EMA]])/Table2[[#This Row],[200D EMA]]</f>
        <v>-3.0728805207933967E-2</v>
      </c>
      <c r="V638">
        <v>0.48545780908011599</v>
      </c>
      <c r="W638">
        <v>163.98</v>
      </c>
      <c r="X638">
        <v>166.8</v>
      </c>
      <c r="Y638">
        <v>163</v>
      </c>
      <c r="Z638">
        <v>169.4</v>
      </c>
      <c r="AA638">
        <v>163</v>
      </c>
      <c r="AB638">
        <v>170.49</v>
      </c>
      <c r="AC638" s="2">
        <f>(Table2[[#This Row],[Close Price]]/Table2[[#This Row],[Day Low]])-1</f>
        <v>4.6956945969021113E-3</v>
      </c>
      <c r="AD638" s="2">
        <f>(Table2[[#This Row],[Day High]]/Table2[[#This Row],[Close Price]])-1</f>
        <v>1.244309559939305E-2</v>
      </c>
      <c r="AE638" s="2">
        <f>(Table2[[#This Row],[Close Price]]/Table2[[#This Row],[Current Week Low]])-1</f>
        <v>1.0736196319018454E-2</v>
      </c>
      <c r="AF638" s="2">
        <f>(Table2[[#This Row],[Current Week High]]/Table2[[#This Row],[Close Price]])-1</f>
        <v>2.8224582701062317E-2</v>
      </c>
      <c r="AG638" s="2">
        <f>(Table2[[#This Row],[Close Price]]/Table2[[#This Row],[Current Month Low]])-1</f>
        <v>1.0736196319018454E-2</v>
      </c>
      <c r="AH638" s="2">
        <f>(Table2[[#This Row],[Current Month High]]/Table2[[#This Row],[Close Price]])-1</f>
        <v>3.4840667678300408E-2</v>
      </c>
      <c r="AI638">
        <v>38.088012139605397</v>
      </c>
      <c r="AJ638">
        <v>15.817223198594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10475</v>
      </c>
      <c r="AN638">
        <v>-2.09</v>
      </c>
      <c r="AO638" t="s">
        <v>10475</v>
      </c>
      <c r="AP638">
        <v>1.8603647351552E-2</v>
      </c>
      <c r="AQ638">
        <f>(Table2[[#This Row],[Sharpe Ratio]]-AVERAGE(Table2[Sharpe Ratio]))/_xlfn.STDEV.P(Table2[Sharpe Ratio])</f>
        <v>-0.40445723666310995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693</v>
      </c>
      <c r="AT638">
        <f>_xlfn.RANK.AVG(Table2[[#This Row],[6M Return vs Nifty Z-Score]],Table2[6M Return vs Nifty Z-Score])</f>
        <v>654</v>
      </c>
      <c r="AU638">
        <f>_xlfn.RANK.AVG(Table2[[#This Row],[Sharpe Ratio Z-Score]],Table2[Sharpe Ratio Z-Score])</f>
        <v>446</v>
      </c>
      <c r="AV638">
        <f>(Table2[[#This Row],[Rank 1Y]]+Table2[[#This Row],[Rank 6M]]+Table2[[#This Row],[Rank Sharpe]])/3</f>
        <v>597.66666666666663</v>
      </c>
    </row>
    <row r="639" spans="1:48" x14ac:dyDescent="0.3">
      <c r="A639" t="s">
        <v>924</v>
      </c>
      <c r="B639" t="s">
        <v>925</v>
      </c>
      <c r="C639" t="s">
        <v>10445</v>
      </c>
      <c r="D639" t="s">
        <v>542</v>
      </c>
      <c r="E639">
        <v>16073.624922929999</v>
      </c>
      <c r="F639">
        <v>1512.65</v>
      </c>
      <c r="G639">
        <v>-14.297625198326701</v>
      </c>
      <c r="H639">
        <f>(Table2[[#This Row],[1Y Return vs Nifty]]-AVERAGE(Table2[1Y Return vs Nifty]))/_xlfn.STDEV.P(Table2[1Y Return vs Nifty])</f>
        <v>-0.70827358909881954</v>
      </c>
      <c r="I639">
        <v>9.5156343160536903</v>
      </c>
      <c r="J639">
        <f>(Table2[[#This Row],[1M Return vs Nifty]]-AVERAGE(Table2[1M Return vs Nifty]))/_xlfn.STDEV.P(Table2[1M Return vs Nifty])</f>
        <v>0.43373153459899788</v>
      </c>
      <c r="K639">
        <v>-14.133015780431</v>
      </c>
      <c r="L639">
        <f>(Table2[[#This Row],[6M Return vs Nifty]]-AVERAGE(Table2[6M Return vs Nifty]))/_xlfn.STDEV.P(Table2[6M Return vs Nifty])</f>
        <v>-0.70826497932553301</v>
      </c>
      <c r="M639">
        <v>2.23735991148419</v>
      </c>
      <c r="N639">
        <f>(Table2[[#This Row],[1W Return vs Nifty]]-AVERAGE(Table2[1W Return vs Nifty]))/_xlfn.STDEV.P(Table2[1W Return vs Nifty])</f>
        <v>1.6028942262092019E-2</v>
      </c>
      <c r="O639">
        <v>1441.58</v>
      </c>
      <c r="P639">
        <v>1394.51974974927</v>
      </c>
      <c r="Q639">
        <v>1394.41907185682</v>
      </c>
      <c r="R639">
        <v>69.231608292750593</v>
      </c>
      <c r="S639" s="2">
        <f>(Table2[[#This Row],[Close Price]]-Table2[[#This Row],[20D EMA]])/Table2[[#This Row],[20D EMA]]</f>
        <v>4.9300073530432004E-2</v>
      </c>
      <c r="T639" s="2">
        <f>(Table2[[#This Row],[Close Price]]-Table2[[#This Row],[50D EMA]])/Table2[[#This Row],[50D EMA]]</f>
        <v>8.4710345817597454E-2</v>
      </c>
      <c r="U639" s="2">
        <f>(Table2[[#This Row],[Close Price]]-Table2[[#This Row],[200D EMA]])/Table2[[#This Row],[200D EMA]]</f>
        <v>8.4788662554466376E-2</v>
      </c>
      <c r="V639">
        <v>1.42643814765435</v>
      </c>
      <c r="W639">
        <v>1480</v>
      </c>
      <c r="X639">
        <v>1517.95</v>
      </c>
      <c r="Y639">
        <v>1480.05</v>
      </c>
      <c r="Z639">
        <v>1519.95</v>
      </c>
      <c r="AA639">
        <v>1446.1</v>
      </c>
      <c r="AB639">
        <v>1550</v>
      </c>
      <c r="AC639" s="2">
        <f>(Table2[[#This Row],[Close Price]]/Table2[[#This Row],[Day Low]])-1</f>
        <v>2.2060810810810905E-2</v>
      </c>
      <c r="AD639" s="2">
        <f>(Table2[[#This Row],[Day High]]/Table2[[#This Row],[Close Price]])-1</f>
        <v>3.5037847486198981E-3</v>
      </c>
      <c r="AE639" s="2">
        <f>(Table2[[#This Row],[Close Price]]/Table2[[#This Row],[Current Week Low]])-1</f>
        <v>2.2026282895848182E-2</v>
      </c>
      <c r="AF639" s="2">
        <f>(Table2[[#This Row],[Current Week High]]/Table2[[#This Row],[Close Price]])-1</f>
        <v>4.8259676726274403E-3</v>
      </c>
      <c r="AG639" s="2">
        <f>(Table2[[#This Row],[Close Price]]/Table2[[#This Row],[Current Month Low]])-1</f>
        <v>4.602033054422261E-2</v>
      </c>
      <c r="AH639" s="2">
        <f>(Table2[[#This Row],[Current Month High]]/Table2[[#This Row],[Close Price]])-1</f>
        <v>2.4691766105840784E-2</v>
      </c>
      <c r="AI639">
        <v>7.2290351370112003</v>
      </c>
      <c r="AJ639">
        <v>21.6934835076427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0.05</v>
      </c>
      <c r="AM639" t="s">
        <v>10474</v>
      </c>
      <c r="AN639">
        <v>4.78</v>
      </c>
      <c r="AO639" t="s">
        <v>10474</v>
      </c>
      <c r="AP639">
        <v>-5.5547892303966E-2</v>
      </c>
      <c r="AQ639">
        <f>(Table2[[#This Row],[Sharpe Ratio]]-AVERAGE(Table2[Sharpe Ratio]))/_xlfn.STDEV.P(Table2[Sharpe Ratio])</f>
        <v>-1.2404634954662594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-2.2072415870295221</v>
      </c>
      <c r="AS639">
        <f>_xlfn.RANK.AVG(Table2[[#This Row],[1Y Return vs Nifty Z-Score]],Table2[1Y Return vs Nifty Z-Score])</f>
        <v>590</v>
      </c>
      <c r="AT639">
        <f>_xlfn.RANK.AVG(Table2[[#This Row],[6M Return vs Nifty Z-Score]],Table2[6M Return vs Nifty Z-Score])</f>
        <v>564</v>
      </c>
      <c r="AU639">
        <f>_xlfn.RANK.AVG(Table2[[#This Row],[Sharpe Ratio Z-Score]],Table2[Sharpe Ratio Z-Score])</f>
        <v>640</v>
      </c>
      <c r="AV639">
        <f>(Table2[[#This Row],[Rank 1Y]]+Table2[[#This Row],[Rank 6M]]+Table2[[#This Row],[Rank Sharpe]])/3</f>
        <v>598</v>
      </c>
    </row>
    <row r="640" spans="1:48" x14ac:dyDescent="0.3">
      <c r="A640" t="s">
        <v>1599</v>
      </c>
      <c r="B640" t="s">
        <v>1600</v>
      </c>
      <c r="C640" t="s">
        <v>10431</v>
      </c>
      <c r="D640" t="s">
        <v>403</v>
      </c>
      <c r="E640">
        <v>5604.1282382400004</v>
      </c>
      <c r="F640">
        <v>50.94</v>
      </c>
      <c r="G640">
        <v>-19.297740639774801</v>
      </c>
      <c r="H640">
        <f>(Table2[[#This Row],[1Y Return vs Nifty]]-AVERAGE(Table2[1Y Return vs Nifty]))/_xlfn.STDEV.P(Table2[1Y Return vs Nifty])</f>
        <v>-0.76548958916708343</v>
      </c>
      <c r="I640">
        <v>-7.1334007448945398</v>
      </c>
      <c r="J640">
        <f>(Table2[[#This Row],[1M Return vs Nifty]]-AVERAGE(Table2[1M Return vs Nifty]))/_xlfn.STDEV.P(Table2[1M Return vs Nifty])</f>
        <v>-0.97305385249607024</v>
      </c>
      <c r="K640">
        <v>-24.043344746175599</v>
      </c>
      <c r="L640">
        <f>(Table2[[#This Row],[6M Return vs Nifty]]-AVERAGE(Table2[6M Return vs Nifty]))/_xlfn.STDEV.P(Table2[6M Return vs Nifty])</f>
        <v>-0.98712413915802266</v>
      </c>
      <c r="M640">
        <v>-1.1542254071950999</v>
      </c>
      <c r="N640">
        <f>(Table2[[#This Row],[1W Return vs Nifty]]-AVERAGE(Table2[1W Return vs Nifty]))/_xlfn.STDEV.P(Table2[1W Return vs Nifty])</f>
        <v>-0.60577098425309939</v>
      </c>
      <c r="O640">
        <v>51.87</v>
      </c>
      <c r="P640">
        <v>52.457156942998203</v>
      </c>
      <c r="Q640">
        <v>52.560110043403597</v>
      </c>
      <c r="R640">
        <v>43.179761817811297</v>
      </c>
      <c r="S640" s="2">
        <f>(Table2[[#This Row],[Close Price]]-Table2[[#This Row],[20D EMA]])/Table2[[#This Row],[20D EMA]]</f>
        <v>-1.7929438982070556E-2</v>
      </c>
      <c r="T640" s="2">
        <f>(Table2[[#This Row],[Close Price]]-Table2[[#This Row],[50D EMA]])/Table2[[#This Row],[50D EMA]]</f>
        <v>-2.8921829382534053E-2</v>
      </c>
      <c r="U640" s="2">
        <f>(Table2[[#This Row],[Close Price]]-Table2[[#This Row],[200D EMA]])/Table2[[#This Row],[200D EMA]]</f>
        <v>-3.0823946945044998E-2</v>
      </c>
      <c r="V640">
        <v>0.71652923477533204</v>
      </c>
      <c r="W640">
        <v>51.14</v>
      </c>
      <c r="X640">
        <v>51.87</v>
      </c>
      <c r="Y640">
        <v>50.89</v>
      </c>
      <c r="Z640">
        <v>51.6</v>
      </c>
      <c r="AA640">
        <v>49.81</v>
      </c>
      <c r="AB640">
        <v>53.05</v>
      </c>
      <c r="AC640" s="2">
        <f>(Table2[[#This Row],[Close Price]]/Table2[[#This Row],[Day Low]])-1</f>
        <v>-3.9108330074306696E-3</v>
      </c>
      <c r="AD640" s="2">
        <f>(Table2[[#This Row],[Day High]]/Table2[[#This Row],[Close Price]])-1</f>
        <v>1.8256772673733712E-2</v>
      </c>
      <c r="AE640" s="2">
        <f>(Table2[[#This Row],[Close Price]]/Table2[[#This Row],[Current Week Low]])-1</f>
        <v>9.8251129887994004E-4</v>
      </c>
      <c r="AF640" s="2">
        <f>(Table2[[#This Row],[Current Week High]]/Table2[[#This Row],[Close Price]])-1</f>
        <v>1.2956419316843437E-2</v>
      </c>
      <c r="AG640" s="2">
        <f>(Table2[[#This Row],[Close Price]]/Table2[[#This Row],[Current Month Low]])-1</f>
        <v>2.2686207588837437E-2</v>
      </c>
      <c r="AH640" s="2">
        <f>(Table2[[#This Row],[Current Month High]]/Table2[[#This Row],[Close Price]])-1</f>
        <v>4.1421279937180921E-2</v>
      </c>
      <c r="AI640">
        <v>34.0793089909697</v>
      </c>
      <c r="AJ640">
        <v>36.935483870967701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-0.13</v>
      </c>
      <c r="AM640" t="s">
        <v>10475</v>
      </c>
      <c r="AN640">
        <v>-2.66</v>
      </c>
      <c r="AO640" t="s">
        <v>10475</v>
      </c>
      <c r="AQ640">
        <f>(Table2[[#This Row],[Sharpe Ratio]]-AVERAGE(Table2[Sharpe Ratio]))/_xlfn.STDEV.P(Table2[Sharpe Ratio])</f>
        <v>-0.61420022642052829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624</v>
      </c>
      <c r="AT640">
        <f>_xlfn.RANK.AVG(Table2[[#This Row],[6M Return vs Nifty Z-Score]],Table2[6M Return vs Nifty Z-Score])</f>
        <v>653</v>
      </c>
      <c r="AU640">
        <f>_xlfn.RANK.AVG(Table2[[#This Row],[Sharpe Ratio Z-Score]],Table2[Sharpe Ratio Z-Score])</f>
        <v>519.5</v>
      </c>
      <c r="AV640">
        <f>(Table2[[#This Row],[Rank 1Y]]+Table2[[#This Row],[Rank 6M]]+Table2[[#This Row],[Rank Sharpe]])/3</f>
        <v>598.83333333333337</v>
      </c>
    </row>
    <row r="641" spans="1:48" x14ac:dyDescent="0.3">
      <c r="A641" t="s">
        <v>1248</v>
      </c>
      <c r="B641" t="s">
        <v>1249</v>
      </c>
      <c r="C641" t="s">
        <v>10436</v>
      </c>
      <c r="D641" t="s">
        <v>125</v>
      </c>
      <c r="E641">
        <v>8792.2373603100004</v>
      </c>
      <c r="F641">
        <v>495.1</v>
      </c>
      <c r="G641">
        <v>-14.109478702761599</v>
      </c>
      <c r="H641">
        <f>(Table2[[#This Row],[1Y Return vs Nifty]]-AVERAGE(Table2[1Y Return vs Nifty]))/_xlfn.STDEV.P(Table2[1Y Return vs Nifty])</f>
        <v>-0.70612064082609349</v>
      </c>
      <c r="I641">
        <v>2.18039935888432</v>
      </c>
      <c r="J641">
        <f>(Table2[[#This Row],[1M Return vs Nifty]]-AVERAGE(Table2[1M Return vs Nifty]))/_xlfn.STDEV.P(Table2[1M Return vs Nifty])</f>
        <v>-0.18607023234298808</v>
      </c>
      <c r="K641">
        <v>-31.808754363239402</v>
      </c>
      <c r="L641">
        <f>(Table2[[#This Row],[6M Return vs Nifty]]-AVERAGE(Table2[6M Return vs Nifty]))/_xlfn.STDEV.P(Table2[6M Return vs Nifty])</f>
        <v>-1.2056290554987941</v>
      </c>
      <c r="M641">
        <v>7.3127516516933097E-2</v>
      </c>
      <c r="N641">
        <f>(Table2[[#This Row],[1W Return vs Nifty]]-AVERAGE(Table2[1W Return vs Nifty]))/_xlfn.STDEV.P(Table2[1W Return vs Nifty])</f>
        <v>-0.38075292158807672</v>
      </c>
      <c r="O641">
        <v>487.9</v>
      </c>
      <c r="P641">
        <v>480.24503706118901</v>
      </c>
      <c r="Q641">
        <v>494.08951669828798</v>
      </c>
      <c r="R641">
        <v>52.8939576820284</v>
      </c>
      <c r="S641" s="2">
        <f>(Table2[[#This Row],[Close Price]]-Table2[[#This Row],[20D EMA]])/Table2[[#This Row],[20D EMA]]</f>
        <v>1.4757122361139671E-2</v>
      </c>
      <c r="T641" s="2">
        <f>(Table2[[#This Row],[Close Price]]-Table2[[#This Row],[50D EMA]])/Table2[[#This Row],[50D EMA]]</f>
        <v>3.0932048834308539E-2</v>
      </c>
      <c r="U641" s="2">
        <f>(Table2[[#This Row],[Close Price]]-Table2[[#This Row],[200D EMA]])/Table2[[#This Row],[200D EMA]]</f>
        <v>2.0451421606038377E-3</v>
      </c>
      <c r="V641">
        <v>0.91288108062254802</v>
      </c>
      <c r="W641">
        <v>488.05</v>
      </c>
      <c r="X641">
        <v>501.4</v>
      </c>
      <c r="Y641">
        <v>491.7</v>
      </c>
      <c r="Z641">
        <v>506</v>
      </c>
      <c r="AA641">
        <v>484</v>
      </c>
      <c r="AB641">
        <v>512.9</v>
      </c>
      <c r="AC641" s="2">
        <f>(Table2[[#This Row],[Close Price]]/Table2[[#This Row],[Day Low]])-1</f>
        <v>1.4445241266263675E-2</v>
      </c>
      <c r="AD641" s="2">
        <f>(Table2[[#This Row],[Day High]]/Table2[[#This Row],[Close Price]])-1</f>
        <v>1.2724702080387784E-2</v>
      </c>
      <c r="AE641" s="2">
        <f>(Table2[[#This Row],[Close Price]]/Table2[[#This Row],[Current Week Low]])-1</f>
        <v>6.9147854382753948E-3</v>
      </c>
      <c r="AF641" s="2">
        <f>(Table2[[#This Row],[Current Week High]]/Table2[[#This Row],[Close Price]])-1</f>
        <v>2.2015754393051923E-2</v>
      </c>
      <c r="AG641" s="2">
        <f>(Table2[[#This Row],[Close Price]]/Table2[[#This Row],[Current Month Low]])-1</f>
        <v>2.2933884297520635E-2</v>
      </c>
      <c r="AH641" s="2">
        <f>(Table2[[#This Row],[Current Month High]]/Table2[[#This Row],[Close Price]])-1</f>
        <v>3.5952332862047909E-2</v>
      </c>
      <c r="AI641">
        <v>42.435871541102799</v>
      </c>
      <c r="AJ641">
        <v>28.231028231028201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-0.06</v>
      </c>
      <c r="AM641" t="s">
        <v>10475</v>
      </c>
      <c r="AN641">
        <v>3.17</v>
      </c>
      <c r="AO641" t="s">
        <v>10474</v>
      </c>
      <c r="AQ641">
        <f>(Table2[[#This Row],[Sharpe Ratio]]-AVERAGE(Table2[Sharpe Ratio]))/_xlfn.STDEV.P(Table2[Sharpe Ratio])</f>
        <v>-0.61420022642052829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589</v>
      </c>
      <c r="AT641">
        <f>_xlfn.RANK.AVG(Table2[[#This Row],[6M Return vs Nifty Z-Score]],Table2[6M Return vs Nifty Z-Score])</f>
        <v>689</v>
      </c>
      <c r="AU641">
        <f>_xlfn.RANK.AVG(Table2[[#This Row],[Sharpe Ratio Z-Score]],Table2[Sharpe Ratio Z-Score])</f>
        <v>519.5</v>
      </c>
      <c r="AV641">
        <f>(Table2[[#This Row],[Rank 1Y]]+Table2[[#This Row],[Rank 6M]]+Table2[[#This Row],[Rank Sharpe]])/3</f>
        <v>599.16666666666663</v>
      </c>
    </row>
    <row r="642" spans="1:48" x14ac:dyDescent="0.3">
      <c r="A642" t="s">
        <v>1147</v>
      </c>
      <c r="B642" t="s">
        <v>1148</v>
      </c>
      <c r="C642" t="s">
        <v>10431</v>
      </c>
      <c r="D642" t="s">
        <v>24</v>
      </c>
      <c r="E642">
        <v>10459.810457019001</v>
      </c>
      <c r="F642">
        <v>92.07</v>
      </c>
      <c r="G642">
        <v>-25.435404038467599</v>
      </c>
      <c r="H642">
        <f>(Table2[[#This Row],[1Y Return vs Nifty]]-AVERAGE(Table2[1Y Return vs Nifty]))/_xlfn.STDEV.P(Table2[1Y Return vs Nifty])</f>
        <v>-0.83572247749753426</v>
      </c>
      <c r="I642">
        <v>-10.7764941317092</v>
      </c>
      <c r="J642">
        <f>(Table2[[#This Row],[1M Return vs Nifty]]-AVERAGE(Table2[1M Return vs Nifty]))/_xlfn.STDEV.P(Table2[1M Return vs Nifty])</f>
        <v>-1.2808825357580089</v>
      </c>
      <c r="K642">
        <v>-30.820468426784501</v>
      </c>
      <c r="L642">
        <f>(Table2[[#This Row],[6M Return vs Nifty]]-AVERAGE(Table2[6M Return vs Nifty]))/_xlfn.STDEV.P(Table2[6M Return vs Nifty])</f>
        <v>-1.1778204341233913</v>
      </c>
      <c r="M642">
        <v>-6.3905999281386201</v>
      </c>
      <c r="N642">
        <f>(Table2[[#This Row],[1W Return vs Nifty]]-AVERAGE(Table2[1W Return vs Nifty]))/_xlfn.STDEV.P(Table2[1W Return vs Nifty])</f>
        <v>-1.5657873147862806</v>
      </c>
      <c r="O642">
        <v>97.04</v>
      </c>
      <c r="P642">
        <v>97.3528841094803</v>
      </c>
      <c r="Q642">
        <v>95.488005870917704</v>
      </c>
      <c r="R642">
        <v>25.4755915297361</v>
      </c>
      <c r="S642" s="2">
        <f>(Table2[[#This Row],[Close Price]]-Table2[[#This Row],[20D EMA]])/Table2[[#This Row],[20D EMA]]</f>
        <v>-5.1215993404781668E-2</v>
      </c>
      <c r="T642" s="2">
        <f>(Table2[[#This Row],[Close Price]]-Table2[[#This Row],[50D EMA]])/Table2[[#This Row],[50D EMA]]</f>
        <v>-5.4265306650179201E-2</v>
      </c>
      <c r="U642" s="2">
        <f>(Table2[[#This Row],[Close Price]]-Table2[[#This Row],[200D EMA]])/Table2[[#This Row],[200D EMA]]</f>
        <v>-3.5795133009042288E-2</v>
      </c>
      <c r="V642">
        <v>1.1437955004863301</v>
      </c>
      <c r="W642">
        <v>91.6</v>
      </c>
      <c r="X642">
        <v>92.98</v>
      </c>
      <c r="Y642">
        <v>90.99</v>
      </c>
      <c r="Z642">
        <v>93.3</v>
      </c>
      <c r="AA642">
        <v>90.99</v>
      </c>
      <c r="AB642">
        <v>98.89</v>
      </c>
      <c r="AC642" s="2">
        <f>(Table2[[#This Row],[Close Price]]/Table2[[#This Row],[Day Low]])-1</f>
        <v>5.1310043668122418E-3</v>
      </c>
      <c r="AD642" s="2">
        <f>(Table2[[#This Row],[Day High]]/Table2[[#This Row],[Close Price]])-1</f>
        <v>9.8837840773324803E-3</v>
      </c>
      <c r="AE642" s="2">
        <f>(Table2[[#This Row],[Close Price]]/Table2[[#This Row],[Current Week Low]])-1</f>
        <v>1.1869436201780381E-2</v>
      </c>
      <c r="AF642" s="2">
        <f>(Table2[[#This Row],[Current Week High]]/Table2[[#This Row],[Close Price]])-1</f>
        <v>1.3359400456174786E-2</v>
      </c>
      <c r="AG642" s="2">
        <f>(Table2[[#This Row],[Close Price]]/Table2[[#This Row],[Current Month Low]])-1</f>
        <v>1.1869436201780381E-2</v>
      </c>
      <c r="AH642" s="2">
        <f>(Table2[[#This Row],[Current Month High]]/Table2[[#This Row],[Close Price]])-1</f>
        <v>7.4074074074074181E-2</v>
      </c>
      <c r="AI642">
        <v>26.534158792223302</v>
      </c>
      <c r="AJ642">
        <v>12.1437271619975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-0.16</v>
      </c>
      <c r="AM642" t="s">
        <v>10475</v>
      </c>
      <c r="AN642">
        <v>-14.19</v>
      </c>
      <c r="AO642" t="s">
        <v>10475</v>
      </c>
      <c r="AP642">
        <v>1.0588223001905E-2</v>
      </c>
      <c r="AQ642">
        <f>(Table2[[#This Row],[Sharpe Ratio]]-AVERAGE(Table2[Sharpe Ratio]))/_xlfn.STDEV.P(Table2[Sharpe Ratio])</f>
        <v>-0.49482548733461718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643</v>
      </c>
      <c r="AT642">
        <f>_xlfn.RANK.AVG(Table2[[#This Row],[6M Return vs Nifty Z-Score]],Table2[6M Return vs Nifty Z-Score])</f>
        <v>685</v>
      </c>
      <c r="AU642">
        <f>_xlfn.RANK.AVG(Table2[[#This Row],[Sharpe Ratio Z-Score]],Table2[Sharpe Ratio Z-Score])</f>
        <v>471</v>
      </c>
      <c r="AV642">
        <f>(Table2[[#This Row],[Rank 1Y]]+Table2[[#This Row],[Rank 6M]]+Table2[[#This Row],[Rank Sharpe]])/3</f>
        <v>599.66666666666663</v>
      </c>
    </row>
    <row r="643" spans="1:48" x14ac:dyDescent="0.3">
      <c r="A643" t="s">
        <v>1761</v>
      </c>
      <c r="B643" t="s">
        <v>1762</v>
      </c>
      <c r="C643" t="s">
        <v>10431</v>
      </c>
      <c r="D643" t="s">
        <v>24</v>
      </c>
      <c r="E643">
        <v>4176.702755925</v>
      </c>
      <c r="F643">
        <v>133.35</v>
      </c>
      <c r="G643">
        <v>-19.905004828423898</v>
      </c>
      <c r="H643">
        <f>(Table2[[#This Row],[1Y Return vs Nifty]]-AVERAGE(Table2[1Y Return vs Nifty]))/_xlfn.STDEV.P(Table2[1Y Return vs Nifty])</f>
        <v>-0.77243847430105095</v>
      </c>
      <c r="I643">
        <v>-1.80710411522729</v>
      </c>
      <c r="J643">
        <f>(Table2[[#This Row],[1M Return vs Nifty]]-AVERAGE(Table2[1M Return vs Nifty]))/_xlfn.STDEV.P(Table2[1M Return vs Nifty])</f>
        <v>-0.52300036660216498</v>
      </c>
      <c r="K643">
        <v>-29.833600385010602</v>
      </c>
      <c r="L643">
        <f>(Table2[[#This Row],[6M Return vs Nifty]]-AVERAGE(Table2[6M Return vs Nifty]))/_xlfn.STDEV.P(Table2[6M Return vs Nifty])</f>
        <v>-1.150051709800936</v>
      </c>
      <c r="M643">
        <v>-1.6876753267878599</v>
      </c>
      <c r="N643">
        <f>(Table2[[#This Row],[1W Return vs Nifty]]-AVERAGE(Table2[1W Return vs Nifty]))/_xlfn.STDEV.P(Table2[1W Return vs Nifty])</f>
        <v>-0.7035715965436018</v>
      </c>
      <c r="O643">
        <v>137.12</v>
      </c>
      <c r="P643">
        <v>134.341563358532</v>
      </c>
      <c r="Q643">
        <v>128.71839536509901</v>
      </c>
      <c r="R643">
        <v>32.698539853747398</v>
      </c>
      <c r="S643" s="2">
        <f>(Table2[[#This Row],[Close Price]]-Table2[[#This Row],[20D EMA]])/Table2[[#This Row],[20D EMA]]</f>
        <v>-2.7494165694282455E-2</v>
      </c>
      <c r="T643" s="2">
        <f>(Table2[[#This Row],[Close Price]]-Table2[[#This Row],[50D EMA]])/Table2[[#This Row],[50D EMA]]</f>
        <v>-7.3809127550921215E-3</v>
      </c>
      <c r="U643" s="2">
        <f>(Table2[[#This Row],[Close Price]]-Table2[[#This Row],[200D EMA]])/Table2[[#This Row],[200D EMA]]</f>
        <v>3.5982460951007197E-2</v>
      </c>
      <c r="V643">
        <v>0.84368822715845404</v>
      </c>
      <c r="W643">
        <v>133.12</v>
      </c>
      <c r="X643">
        <v>135.66999999999999</v>
      </c>
      <c r="Y643">
        <v>132.55000000000001</v>
      </c>
      <c r="Z643">
        <v>137.05000000000001</v>
      </c>
      <c r="AA643">
        <v>132.55000000000001</v>
      </c>
      <c r="AB643">
        <v>142.88</v>
      </c>
      <c r="AC643" s="2">
        <f>(Table2[[#This Row],[Close Price]]/Table2[[#This Row],[Day Low]])-1</f>
        <v>1.7277644230768718E-3</v>
      </c>
      <c r="AD643" s="2">
        <f>(Table2[[#This Row],[Day High]]/Table2[[#This Row],[Close Price]])-1</f>
        <v>1.7397825271840972E-2</v>
      </c>
      <c r="AE643" s="2">
        <f>(Table2[[#This Row],[Close Price]]/Table2[[#This Row],[Current Week Low]])-1</f>
        <v>6.0354583176158716E-3</v>
      </c>
      <c r="AF643" s="2">
        <f>(Table2[[#This Row],[Current Week High]]/Table2[[#This Row],[Close Price]])-1</f>
        <v>2.7746531683539688E-2</v>
      </c>
      <c r="AG643" s="2">
        <f>(Table2[[#This Row],[Close Price]]/Table2[[#This Row],[Current Month Low]])-1</f>
        <v>6.0354583176158716E-3</v>
      </c>
      <c r="AH643" s="2">
        <f>(Table2[[#This Row],[Current Month High]]/Table2[[#This Row],[Close Price]])-1</f>
        <v>7.1466066741657341E-2</v>
      </c>
      <c r="AI643">
        <v>22.572178477690201</v>
      </c>
      <c r="AJ643">
        <v>21.337579617834301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-0.01</v>
      </c>
      <c r="AM643" t="s">
        <v>10475</v>
      </c>
      <c r="AN643">
        <v>-7.03</v>
      </c>
      <c r="AO643" t="s">
        <v>10475</v>
      </c>
      <c r="AP643">
        <v>2.9639653627489999E-3</v>
      </c>
      <c r="AQ643">
        <f>(Table2[[#This Row],[Sharpe Ratio]]-AVERAGE(Table2[Sharpe Ratio]))/_xlfn.STDEV.P(Table2[Sharpe Ratio])</f>
        <v>-0.58078360950811714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-3.7298457567558709</v>
      </c>
      <c r="AS643">
        <f>_xlfn.RANK.AVG(Table2[[#This Row],[1Y Return vs Nifty Z-Score]],Table2[1Y Return vs Nifty Z-Score])</f>
        <v>627</v>
      </c>
      <c r="AT643">
        <f>_xlfn.RANK.AVG(Table2[[#This Row],[6M Return vs Nifty Z-Score]],Table2[6M Return vs Nifty Z-Score])</f>
        <v>679</v>
      </c>
      <c r="AU643">
        <f>_xlfn.RANK.AVG(Table2[[#This Row],[Sharpe Ratio Z-Score]],Table2[Sharpe Ratio Z-Score])</f>
        <v>495</v>
      </c>
      <c r="AV643">
        <f>(Table2[[#This Row],[Rank 1Y]]+Table2[[#This Row],[Rank 6M]]+Table2[[#This Row],[Rank Sharpe]])/3</f>
        <v>600.33333333333337</v>
      </c>
    </row>
    <row r="644" spans="1:48" x14ac:dyDescent="0.3">
      <c r="A644" t="s">
        <v>272</v>
      </c>
      <c r="B644" t="s">
        <v>273</v>
      </c>
      <c r="C644" t="s">
        <v>10440</v>
      </c>
      <c r="D644" t="s">
        <v>80</v>
      </c>
      <c r="E644">
        <v>98115.280055099996</v>
      </c>
      <c r="F644">
        <v>27193.25</v>
      </c>
      <c r="G644">
        <v>-12.6366476463909</v>
      </c>
      <c r="H644">
        <f>(Table2[[#This Row],[1Y Return vs Nifty]]-AVERAGE(Table2[1Y Return vs Nifty]))/_xlfn.STDEV.P(Table2[1Y Return vs Nifty])</f>
        <v>-0.68926712958047287</v>
      </c>
      <c r="I644">
        <v>0.32631431859776899</v>
      </c>
      <c r="J644">
        <f>(Table2[[#This Row],[1M Return vs Nifty]]-AVERAGE(Table2[1M Return vs Nifty]))/_xlfn.STDEV.P(Table2[1M Return vs Nifty])</f>
        <v>-0.34273395078422597</v>
      </c>
      <c r="K644">
        <v>-13.598380448006001</v>
      </c>
      <c r="L644">
        <f>(Table2[[#This Row],[6M Return vs Nifty]]-AVERAGE(Table2[6M Return vs Nifty]))/_xlfn.STDEV.P(Table2[6M Return vs Nifty])</f>
        <v>-0.69322128500094216</v>
      </c>
      <c r="M644">
        <v>-2.5239696339237199</v>
      </c>
      <c r="N644">
        <f>(Table2[[#This Row],[1W Return vs Nifty]]-AVERAGE(Table2[1W Return vs Nifty]))/_xlfn.STDEV.P(Table2[1W Return vs Nifty])</f>
        <v>-0.85689450894630259</v>
      </c>
      <c r="O644">
        <v>27257.85</v>
      </c>
      <c r="P644">
        <v>26626.7249568646</v>
      </c>
      <c r="Q644">
        <v>26094.982050828799</v>
      </c>
      <c r="R644">
        <v>43.317590022424298</v>
      </c>
      <c r="S644" s="2">
        <f>(Table2[[#This Row],[Close Price]]-Table2[[#This Row],[20D EMA]])/Table2[[#This Row],[20D EMA]]</f>
        <v>-2.3699594795627151E-3</v>
      </c>
      <c r="T644" s="2">
        <f>(Table2[[#This Row],[Close Price]]-Table2[[#This Row],[50D EMA]])/Table2[[#This Row],[50D EMA]]</f>
        <v>2.1276557445693099E-2</v>
      </c>
      <c r="U644" s="2">
        <f>(Table2[[#This Row],[Close Price]]-Table2[[#This Row],[200D EMA]])/Table2[[#This Row],[200D EMA]]</f>
        <v>4.2087323418423993E-2</v>
      </c>
      <c r="V644">
        <v>0.901588959704543</v>
      </c>
      <c r="W644">
        <v>27207</v>
      </c>
      <c r="X644">
        <v>27630</v>
      </c>
      <c r="Y644">
        <v>26951.95</v>
      </c>
      <c r="Z644">
        <v>27549.599999999999</v>
      </c>
      <c r="AA644">
        <v>26951.95</v>
      </c>
      <c r="AB644">
        <v>28614.95</v>
      </c>
      <c r="AC644" s="2">
        <f>(Table2[[#This Row],[Close Price]]/Table2[[#This Row],[Day Low]])-1</f>
        <v>-5.0538464365790237E-4</v>
      </c>
      <c r="AD644" s="2">
        <f>(Table2[[#This Row],[Day High]]/Table2[[#This Row],[Close Price]])-1</f>
        <v>1.6060971013027059E-2</v>
      </c>
      <c r="AE644" s="2">
        <f>(Table2[[#This Row],[Close Price]]/Table2[[#This Row],[Current Week Low]])-1</f>
        <v>8.9529700077359831E-3</v>
      </c>
      <c r="AF644" s="2">
        <f>(Table2[[#This Row],[Current Week High]]/Table2[[#This Row],[Close Price]])-1</f>
        <v>1.310435494102391E-2</v>
      </c>
      <c r="AG644" s="2">
        <f>(Table2[[#This Row],[Close Price]]/Table2[[#This Row],[Current Month Low]])-1</f>
        <v>8.9529700077359831E-3</v>
      </c>
      <c r="AH644" s="2">
        <f>(Table2[[#This Row],[Current Month High]]/Table2[[#This Row],[Close Price]])-1</f>
        <v>5.2281356586652894E-2</v>
      </c>
      <c r="AI644">
        <v>13.0344846607154</v>
      </c>
      <c r="AJ644">
        <v>18.098019629983401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</v>
      </c>
      <c r="AM644" t="s">
        <v>10476</v>
      </c>
      <c r="AN644">
        <v>-1.82</v>
      </c>
      <c r="AO644" t="s">
        <v>10475</v>
      </c>
      <c r="AP644">
        <v>-6.5227216068050001E-2</v>
      </c>
      <c r="AQ644">
        <f>(Table2[[#This Row],[Sharpe Ratio]]-AVERAGE(Table2[Sharpe Ratio]))/_xlfn.STDEV.P(Table2[Sharpe Ratio])</f>
        <v>-1.3495910373264659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-3.9317079116384095</v>
      </c>
      <c r="AS644">
        <f>_xlfn.RANK.AVG(Table2[[#This Row],[1Y Return vs Nifty Z-Score]],Table2[1Y Return vs Nifty Z-Score])</f>
        <v>583</v>
      </c>
      <c r="AT644">
        <f>_xlfn.RANK.AVG(Table2[[#This Row],[6M Return vs Nifty Z-Score]],Table2[6M Return vs Nifty Z-Score])</f>
        <v>558</v>
      </c>
      <c r="AU644">
        <f>_xlfn.RANK.AVG(Table2[[#This Row],[Sharpe Ratio Z-Score]],Table2[Sharpe Ratio Z-Score])</f>
        <v>661</v>
      </c>
      <c r="AV644">
        <f>(Table2[[#This Row],[Rank 1Y]]+Table2[[#This Row],[Rank 6M]]+Table2[[#This Row],[Rank Sharpe]])/3</f>
        <v>600.66666666666663</v>
      </c>
    </row>
    <row r="645" spans="1:48" x14ac:dyDescent="0.3">
      <c r="A645" t="s">
        <v>164</v>
      </c>
      <c r="B645" t="s">
        <v>165</v>
      </c>
      <c r="C645" t="s">
        <v>10430</v>
      </c>
      <c r="D645" t="s">
        <v>21</v>
      </c>
      <c r="E645">
        <v>159623.17098992999</v>
      </c>
      <c r="F645">
        <v>5389.7</v>
      </c>
      <c r="G645">
        <v>-17.7706003016227</v>
      </c>
      <c r="H645">
        <f>(Table2[[#This Row],[1Y Return vs Nifty]]-AVERAGE(Table2[1Y Return vs Nifty]))/_xlfn.STDEV.P(Table2[1Y Return vs Nifty])</f>
        <v>-0.74801462029583399</v>
      </c>
      <c r="I645">
        <v>4.8502165072742702</v>
      </c>
      <c r="J645">
        <f>(Table2[[#This Row],[1M Return vs Nifty]]-AVERAGE(Table2[1M Return vs Nifty]))/_xlfn.STDEV.P(Table2[1M Return vs Nifty])</f>
        <v>3.9520003777092222E-2</v>
      </c>
      <c r="K645">
        <v>-20.8983171311192</v>
      </c>
      <c r="L645">
        <f>(Table2[[#This Row],[6M Return vs Nifty]]-AVERAGE(Table2[6M Return vs Nifty]))/_xlfn.STDEV.P(Table2[6M Return vs Nifty])</f>
        <v>-0.89862861479994571</v>
      </c>
      <c r="M645">
        <v>0.182780083057132</v>
      </c>
      <c r="N645">
        <f>(Table2[[#This Row],[1W Return vs Nifty]]-AVERAGE(Table2[1W Return vs Nifty]))/_xlfn.STDEV.P(Table2[1W Return vs Nifty])</f>
        <v>-0.3606496508723489</v>
      </c>
      <c r="O645">
        <v>5227.6000000000004</v>
      </c>
      <c r="P645">
        <v>5063.9652746965903</v>
      </c>
      <c r="Q645">
        <v>5133.6870792907102</v>
      </c>
      <c r="R645">
        <v>66.533335834999093</v>
      </c>
      <c r="S645" s="2">
        <f>(Table2[[#This Row],[Close Price]]-Table2[[#This Row],[20D EMA]])/Table2[[#This Row],[20D EMA]]</f>
        <v>3.1008493381283846E-2</v>
      </c>
      <c r="T645" s="2">
        <f>(Table2[[#This Row],[Close Price]]-Table2[[#This Row],[50D EMA]])/Table2[[#This Row],[50D EMA]]</f>
        <v>6.4324044031468214E-2</v>
      </c>
      <c r="U645" s="2">
        <f>(Table2[[#This Row],[Close Price]]-Table2[[#This Row],[200D EMA]])/Table2[[#This Row],[200D EMA]]</f>
        <v>4.9869210326832246E-2</v>
      </c>
      <c r="V645">
        <v>0.98178771919362096</v>
      </c>
      <c r="W645">
        <v>5360</v>
      </c>
      <c r="X645">
        <v>5428.7</v>
      </c>
      <c r="Y645">
        <v>5347.25</v>
      </c>
      <c r="Z645">
        <v>5459.65</v>
      </c>
      <c r="AA645">
        <v>5347.25</v>
      </c>
      <c r="AB645">
        <v>5550</v>
      </c>
      <c r="AC645" s="2">
        <f>(Table2[[#This Row],[Close Price]]/Table2[[#This Row],[Day Low]])-1</f>
        <v>5.5410447761192749E-3</v>
      </c>
      <c r="AD645" s="2">
        <f>(Table2[[#This Row],[Day High]]/Table2[[#This Row],[Close Price]])-1</f>
        <v>7.236024268512109E-3</v>
      </c>
      <c r="AE645" s="2">
        <f>(Table2[[#This Row],[Close Price]]/Table2[[#This Row],[Current Week Low]])-1</f>
        <v>7.938660058908642E-3</v>
      </c>
      <c r="AF645" s="2">
        <f>(Table2[[#This Row],[Current Week High]]/Table2[[#This Row],[Close Price]])-1</f>
        <v>1.2978458912369817E-2</v>
      </c>
      <c r="AG645" s="2">
        <f>(Table2[[#This Row],[Close Price]]/Table2[[#This Row],[Current Month Low]])-1</f>
        <v>7.938660058908642E-3</v>
      </c>
      <c r="AH645" s="2">
        <f>(Table2[[#This Row],[Current Month High]]/Table2[[#This Row],[Close Price]])-1</f>
        <v>2.9741915134423147E-2</v>
      </c>
      <c r="AI645">
        <v>19.524277789116201</v>
      </c>
      <c r="AJ645">
        <v>19.411549667113398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0.02</v>
      </c>
      <c r="AM645" t="s">
        <v>10474</v>
      </c>
      <c r="AN645">
        <v>6.67</v>
      </c>
      <c r="AO645" t="s">
        <v>10474</v>
      </c>
      <c r="AP645">
        <v>-9.332724829429E-3</v>
      </c>
      <c r="AQ645">
        <f>(Table2[[#This Row],[Sharpe Ratio]]-AVERAGE(Table2[Sharpe Ratio]))/_xlfn.STDEV.P(Table2[Sharpe Ratio])</f>
        <v>-0.71942010999053307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612</v>
      </c>
      <c r="AT645">
        <f>_xlfn.RANK.AVG(Table2[[#This Row],[6M Return vs Nifty Z-Score]],Table2[6M Return vs Nifty Z-Score])</f>
        <v>631</v>
      </c>
      <c r="AU645">
        <f>_xlfn.RANK.AVG(Table2[[#This Row],[Sharpe Ratio Z-Score]],Table2[Sharpe Ratio Z-Score])</f>
        <v>562</v>
      </c>
      <c r="AV645">
        <f>(Table2[[#This Row],[Rank 1Y]]+Table2[[#This Row],[Rank 6M]]+Table2[[#This Row],[Rank Sharpe]])/3</f>
        <v>601.66666666666663</v>
      </c>
    </row>
    <row r="646" spans="1:48" x14ac:dyDescent="0.3">
      <c r="A646" t="s">
        <v>1386</v>
      </c>
      <c r="B646" t="s">
        <v>1387</v>
      </c>
      <c r="C646" t="s">
        <v>10447</v>
      </c>
      <c r="D646" t="s">
        <v>610</v>
      </c>
      <c r="E646">
        <v>7556.8995852799999</v>
      </c>
      <c r="F646">
        <v>44.08</v>
      </c>
      <c r="G646">
        <v>-9.1372237347033494</v>
      </c>
      <c r="H646">
        <f>(Table2[[#This Row],[1Y Return vs Nifty]]-AVERAGE(Table2[1Y Return vs Nifty]))/_xlfn.STDEV.P(Table2[1Y Return vs Nifty])</f>
        <v>-0.64922344636662854</v>
      </c>
      <c r="I646">
        <v>-1.98011856971758</v>
      </c>
      <c r="J646">
        <f>(Table2[[#This Row],[1M Return vs Nifty]]-AVERAGE(Table2[1M Return vs Nifty]))/_xlfn.STDEV.P(Table2[1M Return vs Nifty])</f>
        <v>-0.53761948449351149</v>
      </c>
      <c r="K646">
        <v>-36.0363517391825</v>
      </c>
      <c r="L646">
        <f>(Table2[[#This Row],[6M Return vs Nifty]]-AVERAGE(Table2[6M Return vs Nifty]))/_xlfn.STDEV.P(Table2[6M Return vs Nifty])</f>
        <v>-1.3245861815881959</v>
      </c>
      <c r="M646">
        <v>7.5177907032734597</v>
      </c>
      <c r="N646">
        <f>(Table2[[#This Row],[1W Return vs Nifty]]-AVERAGE(Table2[1W Return vs Nifty]))/_xlfn.STDEV.P(Table2[1W Return vs Nifty])</f>
        <v>0.9841223763915018</v>
      </c>
      <c r="O646">
        <v>43.46</v>
      </c>
      <c r="P646">
        <v>44.262338933133499</v>
      </c>
      <c r="Q646">
        <v>46.791568663123897</v>
      </c>
      <c r="R646">
        <v>54.809649642587203</v>
      </c>
      <c r="S646" s="2">
        <f>(Table2[[#This Row],[Close Price]]-Table2[[#This Row],[20D EMA]])/Table2[[#This Row],[20D EMA]]</f>
        <v>1.426599171652088E-2</v>
      </c>
      <c r="T646" s="2">
        <f>(Table2[[#This Row],[Close Price]]-Table2[[#This Row],[50D EMA]])/Table2[[#This Row],[50D EMA]]</f>
        <v>-4.1195051488118984E-3</v>
      </c>
      <c r="U646" s="2">
        <f>(Table2[[#This Row],[Close Price]]-Table2[[#This Row],[200D EMA]])/Table2[[#This Row],[200D EMA]]</f>
        <v>-5.7949941423119392E-2</v>
      </c>
      <c r="V646">
        <v>1.9399032989334399</v>
      </c>
      <c r="W646">
        <v>44.16</v>
      </c>
      <c r="X646">
        <v>46</v>
      </c>
      <c r="Y646">
        <v>43.94</v>
      </c>
      <c r="Z646">
        <v>45.58</v>
      </c>
      <c r="AA646">
        <v>41.24</v>
      </c>
      <c r="AB646">
        <v>47.15</v>
      </c>
      <c r="AC646" s="2">
        <f>(Table2[[#This Row],[Close Price]]/Table2[[#This Row],[Day Low]])-1</f>
        <v>-1.8115942028985588E-3</v>
      </c>
      <c r="AD646" s="2">
        <f>(Table2[[#This Row],[Day High]]/Table2[[#This Row],[Close Price]])-1</f>
        <v>4.3557168784029043E-2</v>
      </c>
      <c r="AE646" s="2">
        <f>(Table2[[#This Row],[Close Price]]/Table2[[#This Row],[Current Week Low]])-1</f>
        <v>3.1861629494764898E-3</v>
      </c>
      <c r="AF646" s="2">
        <f>(Table2[[#This Row],[Current Week High]]/Table2[[#This Row],[Close Price]])-1</f>
        <v>3.402903811252278E-2</v>
      </c>
      <c r="AG646" s="2">
        <f>(Table2[[#This Row],[Close Price]]/Table2[[#This Row],[Current Month Low]])-1</f>
        <v>6.8865179437439306E-2</v>
      </c>
      <c r="AH646" s="2">
        <f>(Table2[[#This Row],[Current Month High]]/Table2[[#This Row],[Close Price]])-1</f>
        <v>6.9646098003629753E-2</v>
      </c>
      <c r="AI646">
        <v>55.852994555353902</v>
      </c>
      <c r="AJ646">
        <v>15.8475689881734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-0.13</v>
      </c>
      <c r="AM646" t="s">
        <v>10475</v>
      </c>
      <c r="AN646">
        <v>3.26</v>
      </c>
      <c r="AO646" t="s">
        <v>10474</v>
      </c>
      <c r="AP646">
        <v>-3.3159442239330001E-3</v>
      </c>
      <c r="AQ646">
        <f>(Table2[[#This Row],[Sharpe Ratio]]-AVERAGE(Table2[Sharpe Ratio]))/_xlfn.STDEV.P(Table2[Sharpe Ratio])</f>
        <v>-0.65158515649653981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561</v>
      </c>
      <c r="AT646">
        <f>_xlfn.RANK.AVG(Table2[[#This Row],[6M Return vs Nifty Z-Score]],Table2[6M Return vs Nifty Z-Score])</f>
        <v>705</v>
      </c>
      <c r="AU646">
        <f>_xlfn.RANK.AVG(Table2[[#This Row],[Sharpe Ratio Z-Score]],Table2[Sharpe Ratio Z-Score])</f>
        <v>543</v>
      </c>
      <c r="AV646">
        <f>(Table2[[#This Row],[Rank 1Y]]+Table2[[#This Row],[Rank 6M]]+Table2[[#This Row],[Rank Sharpe]])/3</f>
        <v>603</v>
      </c>
    </row>
    <row r="647" spans="1:48" x14ac:dyDescent="0.3">
      <c r="A647" t="s">
        <v>643</v>
      </c>
      <c r="B647" t="s">
        <v>644</v>
      </c>
      <c r="C647" t="s">
        <v>10437</v>
      </c>
      <c r="D647" t="s">
        <v>211</v>
      </c>
      <c r="E647">
        <v>29362.629590279899</v>
      </c>
      <c r="F647">
        <v>731.7</v>
      </c>
      <c r="G647">
        <v>-29.008547682214299</v>
      </c>
      <c r="H647">
        <f>(Table2[[#This Row],[1Y Return vs Nifty]]-AVERAGE(Table2[1Y Return vs Nifty]))/_xlfn.STDEV.P(Table2[1Y Return vs Nifty])</f>
        <v>-0.87660973087369198</v>
      </c>
      <c r="I647">
        <v>1.12074596669768</v>
      </c>
      <c r="J647">
        <f>(Table2[[#This Row],[1M Return vs Nifty]]-AVERAGE(Table2[1M Return vs Nifty]))/_xlfn.STDEV.P(Table2[1M Return vs Nifty])</f>
        <v>-0.27560724767491346</v>
      </c>
      <c r="K647">
        <v>-10.613120302924999</v>
      </c>
      <c r="L647">
        <f>(Table2[[#This Row],[6M Return vs Nifty]]-AVERAGE(Table2[6M Return vs Nifty]))/_xlfn.STDEV.P(Table2[6M Return vs Nifty])</f>
        <v>-0.60922133516919019</v>
      </c>
      <c r="M647">
        <v>1.89684135372188</v>
      </c>
      <c r="N647">
        <f>(Table2[[#This Row],[1W Return vs Nifty]]-AVERAGE(Table2[1W Return vs Nifty]))/_xlfn.STDEV.P(Table2[1W Return vs Nifty])</f>
        <v>-4.6400392193251823E-2</v>
      </c>
      <c r="O647">
        <v>711.7</v>
      </c>
      <c r="P647">
        <v>702.87932468807605</v>
      </c>
      <c r="Q647">
        <v>707.53639938172</v>
      </c>
      <c r="R647">
        <v>78.064677799903507</v>
      </c>
      <c r="S647" s="2">
        <f>(Table2[[#This Row],[Close Price]]-Table2[[#This Row],[20D EMA]])/Table2[[#This Row],[20D EMA]]</f>
        <v>2.8101728256287761E-2</v>
      </c>
      <c r="T647" s="2">
        <f>(Table2[[#This Row],[Close Price]]-Table2[[#This Row],[50D EMA]])/Table2[[#This Row],[50D EMA]]</f>
        <v>4.1003731792387033E-2</v>
      </c>
      <c r="U647" s="2">
        <f>(Table2[[#This Row],[Close Price]]-Table2[[#This Row],[200D EMA]])/Table2[[#This Row],[200D EMA]]</f>
        <v>3.4151742072062133E-2</v>
      </c>
      <c r="V647">
        <v>0.89166145405064101</v>
      </c>
      <c r="W647">
        <v>728.8</v>
      </c>
      <c r="X647">
        <v>736.15</v>
      </c>
      <c r="Y647">
        <v>723.7</v>
      </c>
      <c r="Z647">
        <v>735.75</v>
      </c>
      <c r="AA647">
        <v>706</v>
      </c>
      <c r="AB647">
        <v>735.75</v>
      </c>
      <c r="AC647" s="2">
        <f>(Table2[[#This Row],[Close Price]]/Table2[[#This Row],[Day Low]])-1</f>
        <v>3.9791437980243316E-3</v>
      </c>
      <c r="AD647" s="2">
        <f>(Table2[[#This Row],[Day High]]/Table2[[#This Row],[Close Price]])-1</f>
        <v>6.0817274839413127E-3</v>
      </c>
      <c r="AE647" s="2">
        <f>(Table2[[#This Row],[Close Price]]/Table2[[#This Row],[Current Week Low]])-1</f>
        <v>1.105430426972509E-2</v>
      </c>
      <c r="AF647" s="2">
        <f>(Table2[[#This Row],[Current Week High]]/Table2[[#This Row],[Close Price]])-1</f>
        <v>5.5350553505535416E-3</v>
      </c>
      <c r="AG647" s="2">
        <f>(Table2[[#This Row],[Close Price]]/Table2[[#This Row],[Current Month Low]])-1</f>
        <v>3.6402266288951823E-2</v>
      </c>
      <c r="AH647" s="2">
        <f>(Table2[[#This Row],[Current Month High]]/Table2[[#This Row],[Close Price]])-1</f>
        <v>5.5350553505535416E-3</v>
      </c>
      <c r="AI647">
        <v>17.568675686756801</v>
      </c>
      <c r="AJ647">
        <v>20.414712416687198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10475</v>
      </c>
      <c r="AN647">
        <v>2.61</v>
      </c>
      <c r="AO647" t="s">
        <v>10474</v>
      </c>
      <c r="AP647">
        <v>-4.9345929329260997E-2</v>
      </c>
      <c r="AQ647">
        <f>(Table2[[#This Row],[Sharpe Ratio]]-AVERAGE(Table2[Sharpe Ratio]))/_xlfn.STDEV.P(Table2[Sharpe Ratio])</f>
        <v>-1.1705407414977527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657</v>
      </c>
      <c r="AT647">
        <f>_xlfn.RANK.AVG(Table2[[#This Row],[6M Return vs Nifty Z-Score]],Table2[6M Return vs Nifty Z-Score])</f>
        <v>525</v>
      </c>
      <c r="AU647">
        <f>_xlfn.RANK.AVG(Table2[[#This Row],[Sharpe Ratio Z-Score]],Table2[Sharpe Ratio Z-Score])</f>
        <v>630</v>
      </c>
      <c r="AV647">
        <f>(Table2[[#This Row],[Rank 1Y]]+Table2[[#This Row],[Rank 6M]]+Table2[[#This Row],[Rank Sharpe]])/3</f>
        <v>604</v>
      </c>
    </row>
    <row r="648" spans="1:48" x14ac:dyDescent="0.3">
      <c r="A648" t="s">
        <v>1228</v>
      </c>
      <c r="B648" t="s">
        <v>1229</v>
      </c>
      <c r="C648" t="s">
        <v>10431</v>
      </c>
      <c r="D648" t="s">
        <v>117</v>
      </c>
      <c r="E648">
        <v>9002.377351735</v>
      </c>
      <c r="F648">
        <v>83.95</v>
      </c>
      <c r="G648">
        <v>-34.960023720035103</v>
      </c>
      <c r="H648">
        <f>(Table2[[#This Row],[1Y Return vs Nifty]]-AVERAGE(Table2[1Y Return vs Nifty]))/_xlfn.STDEV.P(Table2[1Y Return vs Nifty])</f>
        <v>-0.94471208918396465</v>
      </c>
      <c r="I648">
        <v>-6.1306357840550296</v>
      </c>
      <c r="J648">
        <f>(Table2[[#This Row],[1M Return vs Nifty]]-AVERAGE(Table2[1M Return vs Nifty]))/_xlfn.STDEV.P(Table2[1M Return vs Nifty])</f>
        <v>-0.88832371117341524</v>
      </c>
      <c r="K648">
        <v>-18.9849390263348</v>
      </c>
      <c r="L648">
        <f>(Table2[[#This Row],[6M Return vs Nifty]]-AVERAGE(Table2[6M Return vs Nifty]))/_xlfn.STDEV.P(Table2[6M Return vs Nifty])</f>
        <v>-0.84478953311190708</v>
      </c>
      <c r="M648">
        <v>-3.8217040803320002E-3</v>
      </c>
      <c r="N648">
        <f>(Table2[[#This Row],[1W Return vs Nifty]]-AVERAGE(Table2[1W Return vs Nifty]))/_xlfn.STDEV.P(Table2[1W Return vs Nifty])</f>
        <v>-0.39486048935270329</v>
      </c>
      <c r="O648">
        <v>83.91</v>
      </c>
      <c r="P648">
        <v>84.064502726455501</v>
      </c>
      <c r="Q648">
        <v>85.691525097094697</v>
      </c>
      <c r="R648">
        <v>51.096657218194103</v>
      </c>
      <c r="S648" s="2">
        <f>(Table2[[#This Row],[Close Price]]-Table2[[#This Row],[20D EMA]])/Table2[[#This Row],[20D EMA]]</f>
        <v>4.7670122750573539E-4</v>
      </c>
      <c r="T648" s="2">
        <f>(Table2[[#This Row],[Close Price]]-Table2[[#This Row],[50D EMA]])/Table2[[#This Row],[50D EMA]]</f>
        <v>-1.3620817674742961E-3</v>
      </c>
      <c r="U648" s="2">
        <f>(Table2[[#This Row],[Close Price]]-Table2[[#This Row],[200D EMA]])/Table2[[#This Row],[200D EMA]]</f>
        <v>-2.0323189430009797E-2</v>
      </c>
      <c r="V648">
        <v>0.43161588988659799</v>
      </c>
      <c r="W648">
        <v>82.82</v>
      </c>
      <c r="X648">
        <v>84.2</v>
      </c>
      <c r="Y648">
        <v>81.900000000000006</v>
      </c>
      <c r="Z648">
        <v>84.27</v>
      </c>
      <c r="AA648">
        <v>81.900000000000006</v>
      </c>
      <c r="AB648">
        <v>84.35</v>
      </c>
      <c r="AC648" s="2">
        <f>(Table2[[#This Row],[Close Price]]/Table2[[#This Row],[Day Low]])-1</f>
        <v>1.3644047331562437E-2</v>
      </c>
      <c r="AD648" s="2">
        <f>(Table2[[#This Row],[Day High]]/Table2[[#This Row],[Close Price]])-1</f>
        <v>2.9779630732578166E-3</v>
      </c>
      <c r="AE648" s="2">
        <f>(Table2[[#This Row],[Close Price]]/Table2[[#This Row],[Current Week Low]])-1</f>
        <v>2.5030525030524942E-2</v>
      </c>
      <c r="AF648" s="2">
        <f>(Table2[[#This Row],[Current Week High]]/Table2[[#This Row],[Close Price]])-1</f>
        <v>3.8117927337699697E-3</v>
      </c>
      <c r="AG648" s="2">
        <f>(Table2[[#This Row],[Close Price]]/Table2[[#This Row],[Current Month Low]])-1</f>
        <v>2.5030525030524942E-2</v>
      </c>
      <c r="AH648" s="2">
        <f>(Table2[[#This Row],[Current Month High]]/Table2[[#This Row],[Close Price]])-1</f>
        <v>4.7647409172124622E-3</v>
      </c>
      <c r="AI648">
        <v>16.7361524717093</v>
      </c>
      <c r="AJ648">
        <v>15.953038674033101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-0.16</v>
      </c>
      <c r="AM648" t="s">
        <v>10475</v>
      </c>
      <c r="AN648">
        <v>-3.35</v>
      </c>
      <c r="AO648" t="s">
        <v>10475</v>
      </c>
      <c r="AQ648">
        <f>(Table2[[#This Row],[Sharpe Ratio]]-AVERAGE(Table2[Sharpe Ratio]))/_xlfn.STDEV.P(Table2[Sharpe Ratio])</f>
        <v>-0.61420022642052829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679</v>
      </c>
      <c r="AT648">
        <f>_xlfn.RANK.AVG(Table2[[#This Row],[6M Return vs Nifty Z-Score]],Table2[6M Return vs Nifty Z-Score])</f>
        <v>614</v>
      </c>
      <c r="AU648">
        <f>_xlfn.RANK.AVG(Table2[[#This Row],[Sharpe Ratio Z-Score]],Table2[Sharpe Ratio Z-Score])</f>
        <v>519.5</v>
      </c>
      <c r="AV648">
        <f>(Table2[[#This Row],[Rank 1Y]]+Table2[[#This Row],[Rank 6M]]+Table2[[#This Row],[Rank Sharpe]])/3</f>
        <v>604.16666666666663</v>
      </c>
    </row>
    <row r="649" spans="1:48" x14ac:dyDescent="0.3">
      <c r="A649" t="s">
        <v>2223</v>
      </c>
      <c r="B649" t="s">
        <v>2224</v>
      </c>
      <c r="C649" t="s">
        <v>10443</v>
      </c>
      <c r="D649" t="s">
        <v>214</v>
      </c>
      <c r="E649">
        <v>2406.5210291399999</v>
      </c>
      <c r="F649">
        <v>311.39999999999998</v>
      </c>
      <c r="G649">
        <v>-49.056180731370297</v>
      </c>
      <c r="H649">
        <f>(Table2[[#This Row],[1Y Return vs Nifty]]-AVERAGE(Table2[1Y Return vs Nifty]))/_xlfn.STDEV.P(Table2[1Y Return vs Nifty])</f>
        <v>-1.1060135091146277</v>
      </c>
      <c r="I649">
        <v>7.0162359020531397</v>
      </c>
      <c r="J649">
        <f>(Table2[[#This Row],[1M Return vs Nifty]]-AVERAGE(Table2[1M Return vs Nifty]))/_xlfn.STDEV.P(Table2[1M Return vs Nifty])</f>
        <v>0.22254108707619069</v>
      </c>
      <c r="K649">
        <v>-15.558176820913699</v>
      </c>
      <c r="L649">
        <f>(Table2[[#This Row],[6M Return vs Nifty]]-AVERAGE(Table2[6M Return vs Nifty]))/_xlfn.STDEV.P(Table2[6M Return vs Nifty])</f>
        <v>-0.74836649479981199</v>
      </c>
      <c r="M649">
        <v>3.95847543877092</v>
      </c>
      <c r="N649">
        <f>(Table2[[#This Row],[1W Return vs Nifty]]-AVERAGE(Table2[1W Return vs Nifty]))/_xlfn.STDEV.P(Table2[1W Return vs Nifty])</f>
        <v>0.3315715006335217</v>
      </c>
      <c r="O649">
        <v>298.72000000000003</v>
      </c>
      <c r="P649">
        <v>293.47563736989503</v>
      </c>
      <c r="Q649">
        <v>322.49674261321502</v>
      </c>
      <c r="R649">
        <v>64.686816862716896</v>
      </c>
      <c r="S649" s="2">
        <f>(Table2[[#This Row],[Close Price]]-Table2[[#This Row],[20D EMA]])/Table2[[#This Row],[20D EMA]]</f>
        <v>4.2447777182645786E-2</v>
      </c>
      <c r="T649" s="2">
        <f>(Table2[[#This Row],[Close Price]]-Table2[[#This Row],[50D EMA]])/Table2[[#This Row],[50D EMA]]</f>
        <v>6.107615197888875E-2</v>
      </c>
      <c r="U649" s="2">
        <f>(Table2[[#This Row],[Close Price]]-Table2[[#This Row],[200D EMA]])/Table2[[#This Row],[200D EMA]]</f>
        <v>-3.4408851771020425E-2</v>
      </c>
      <c r="V649">
        <v>1.0765987065088001</v>
      </c>
      <c r="W649">
        <v>304.8</v>
      </c>
      <c r="X649">
        <v>316.95</v>
      </c>
      <c r="Y649">
        <v>308.60000000000002</v>
      </c>
      <c r="Z649">
        <v>317.89999999999998</v>
      </c>
      <c r="AA649">
        <v>291.05</v>
      </c>
      <c r="AB649">
        <v>317.89999999999998</v>
      </c>
      <c r="AC649" s="2">
        <f>(Table2[[#This Row],[Close Price]]/Table2[[#This Row],[Day Low]])-1</f>
        <v>2.1653543307086576E-2</v>
      </c>
      <c r="AD649" s="2">
        <f>(Table2[[#This Row],[Day High]]/Table2[[#This Row],[Close Price]])-1</f>
        <v>1.7822736030828512E-2</v>
      </c>
      <c r="AE649" s="2">
        <f>(Table2[[#This Row],[Close Price]]/Table2[[#This Row],[Current Week Low]])-1</f>
        <v>9.0732339598182943E-3</v>
      </c>
      <c r="AF649" s="2">
        <f>(Table2[[#This Row],[Current Week High]]/Table2[[#This Row],[Close Price]])-1</f>
        <v>2.0873474630699995E-2</v>
      </c>
      <c r="AG649" s="2">
        <f>(Table2[[#This Row],[Close Price]]/Table2[[#This Row],[Current Month Low]])-1</f>
        <v>6.9919257859474282E-2</v>
      </c>
      <c r="AH649" s="2">
        <f>(Table2[[#This Row],[Current Month High]]/Table2[[#This Row],[Close Price]])-1</f>
        <v>2.0873474630699995E-2</v>
      </c>
      <c r="AI649">
        <v>40.5587668593449</v>
      </c>
      <c r="AJ649">
        <v>26.8690160928906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-0.04</v>
      </c>
      <c r="AM649" t="s">
        <v>10475</v>
      </c>
      <c r="AN649">
        <v>3.33</v>
      </c>
      <c r="AO649" t="s">
        <v>10474</v>
      </c>
      <c r="AQ649">
        <f>(Table2[[#This Row],[Sharpe Ratio]]-AVERAGE(Table2[Sharpe Ratio]))/_xlfn.STDEV.P(Table2[Sharpe Ratio])</f>
        <v>-0.61420022642052829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712</v>
      </c>
      <c r="AT649">
        <f>_xlfn.RANK.AVG(Table2[[#This Row],[6M Return vs Nifty Z-Score]],Table2[6M Return vs Nifty Z-Score])</f>
        <v>582</v>
      </c>
      <c r="AU649">
        <f>_xlfn.RANK.AVG(Table2[[#This Row],[Sharpe Ratio Z-Score]],Table2[Sharpe Ratio Z-Score])</f>
        <v>519.5</v>
      </c>
      <c r="AV649">
        <f>(Table2[[#This Row],[Rank 1Y]]+Table2[[#This Row],[Rank 6M]]+Table2[[#This Row],[Rank Sharpe]])/3</f>
        <v>604.5</v>
      </c>
    </row>
    <row r="650" spans="1:48" x14ac:dyDescent="0.3">
      <c r="A650" t="s">
        <v>1058</v>
      </c>
      <c r="B650" t="s">
        <v>1059</v>
      </c>
      <c r="C650" t="s">
        <v>10445</v>
      </c>
      <c r="D650" t="s">
        <v>542</v>
      </c>
      <c r="E650">
        <v>12045.506058875</v>
      </c>
      <c r="F650">
        <v>908.75</v>
      </c>
      <c r="G650">
        <v>-39.2824205541013</v>
      </c>
      <c r="H650">
        <f>(Table2[[#This Row],[1Y Return vs Nifty]]-AVERAGE(Table2[1Y Return vs Nifty]))/_xlfn.STDEV.P(Table2[1Y Return vs Nifty])</f>
        <v>-0.99417299872675924</v>
      </c>
      <c r="I650">
        <v>7.5878994350557498</v>
      </c>
      <c r="J650">
        <f>(Table2[[#This Row],[1M Return vs Nifty]]-AVERAGE(Table2[1M Return vs Nifty]))/_xlfn.STDEV.P(Table2[1M Return vs Nifty])</f>
        <v>0.27084466152475145</v>
      </c>
      <c r="K650">
        <v>-11.6706376497115</v>
      </c>
      <c r="L650">
        <f>(Table2[[#This Row],[6M Return vs Nifty]]-AVERAGE(Table2[6M Return vs Nifty]))/_xlfn.STDEV.P(Table2[6M Return vs Nifty])</f>
        <v>-0.63897800619923317</v>
      </c>
      <c r="M650">
        <v>-2.4654748367491499</v>
      </c>
      <c r="N650">
        <f>(Table2[[#This Row],[1W Return vs Nifty]]-AVERAGE(Table2[1W Return vs Nifty]))/_xlfn.STDEV.P(Table2[1W Return vs Nifty])</f>
        <v>-0.84617030266307913</v>
      </c>
      <c r="O650">
        <v>888.27</v>
      </c>
      <c r="P650">
        <v>860.68963394202206</v>
      </c>
      <c r="Q650">
        <v>869.35856303693595</v>
      </c>
      <c r="R650">
        <v>56.400777637870704</v>
      </c>
      <c r="S650" s="2">
        <f>(Table2[[#This Row],[Close Price]]-Table2[[#This Row],[20D EMA]])/Table2[[#This Row],[20D EMA]]</f>
        <v>2.3056052776745831E-2</v>
      </c>
      <c r="T650" s="2">
        <f>(Table2[[#This Row],[Close Price]]-Table2[[#This Row],[50D EMA]])/Table2[[#This Row],[50D EMA]]</f>
        <v>5.5839368992813262E-2</v>
      </c>
      <c r="U650" s="2">
        <f>(Table2[[#This Row],[Close Price]]-Table2[[#This Row],[200D EMA]])/Table2[[#This Row],[200D EMA]]</f>
        <v>4.5310920761460829E-2</v>
      </c>
      <c r="V650">
        <v>2.0665843835053499</v>
      </c>
      <c r="W650">
        <v>898.7</v>
      </c>
      <c r="X650">
        <v>916.85</v>
      </c>
      <c r="Y650">
        <v>901</v>
      </c>
      <c r="Z650">
        <v>925</v>
      </c>
      <c r="AA650">
        <v>901</v>
      </c>
      <c r="AB650">
        <v>938.4</v>
      </c>
      <c r="AC650" s="2">
        <f>(Table2[[#This Row],[Close Price]]/Table2[[#This Row],[Day Low]])-1</f>
        <v>1.1182819628352103E-2</v>
      </c>
      <c r="AD650" s="2">
        <f>(Table2[[#This Row],[Day High]]/Table2[[#This Row],[Close Price]])-1</f>
        <v>8.9133425034388925E-3</v>
      </c>
      <c r="AE650" s="2">
        <f>(Table2[[#This Row],[Close Price]]/Table2[[#This Row],[Current Week Low]])-1</f>
        <v>8.6015538290789006E-3</v>
      </c>
      <c r="AF650" s="2">
        <f>(Table2[[#This Row],[Current Week High]]/Table2[[#This Row],[Close Price]])-1</f>
        <v>1.7881705639614776E-2</v>
      </c>
      <c r="AG650" s="2">
        <f>(Table2[[#This Row],[Close Price]]/Table2[[#This Row],[Current Month Low]])-1</f>
        <v>8.6015538290789006E-3</v>
      </c>
      <c r="AH650" s="2">
        <f>(Table2[[#This Row],[Current Month High]]/Table2[[#This Row],[Close Price]])-1</f>
        <v>3.2627235213204875E-2</v>
      </c>
      <c r="AI650">
        <v>22.145804676753698</v>
      </c>
      <c r="AJ650">
        <v>19.329000065655499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-0.02</v>
      </c>
      <c r="AM650" t="s">
        <v>10475</v>
      </c>
      <c r="AN650">
        <v>4.6900000000000004</v>
      </c>
      <c r="AO650" t="s">
        <v>10474</v>
      </c>
      <c r="AP650">
        <v>-2.0305567695445E-2</v>
      </c>
      <c r="AQ650">
        <f>(Table2[[#This Row],[Sharpe Ratio]]-AVERAGE(Table2[Sharpe Ratio]))/_xlfn.STDEV.P(Table2[Sharpe Ratio])</f>
        <v>-0.84313116650357522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696</v>
      </c>
      <c r="AT650">
        <f>_xlfn.RANK.AVG(Table2[[#This Row],[6M Return vs Nifty Z-Score]],Table2[6M Return vs Nifty Z-Score])</f>
        <v>538</v>
      </c>
      <c r="AU650">
        <f>_xlfn.RANK.AVG(Table2[[#This Row],[Sharpe Ratio Z-Score]],Table2[Sharpe Ratio Z-Score])</f>
        <v>581</v>
      </c>
      <c r="AV650">
        <f>(Table2[[#This Row],[Rank 1Y]]+Table2[[#This Row],[Rank 6M]]+Table2[[#This Row],[Rank Sharpe]])/3</f>
        <v>605</v>
      </c>
    </row>
    <row r="651" spans="1:48" x14ac:dyDescent="0.3">
      <c r="A651" t="s">
        <v>2310</v>
      </c>
      <c r="B651" t="s">
        <v>2311</v>
      </c>
      <c r="C651" t="s">
        <v>10437</v>
      </c>
      <c r="D651" t="s">
        <v>287</v>
      </c>
      <c r="E651">
        <v>2179.8819001299998</v>
      </c>
      <c r="F651">
        <v>675.1</v>
      </c>
      <c r="G651">
        <v>-9.1589958264968594</v>
      </c>
      <c r="H651">
        <f>(Table2[[#This Row],[1Y Return vs Nifty]]-AVERAGE(Table2[1Y Return vs Nifty]))/_xlfn.STDEV.P(Table2[1Y Return vs Nifty])</f>
        <v>-0.64947258301559818</v>
      </c>
      <c r="I651">
        <v>10.183858943324299</v>
      </c>
      <c r="J651">
        <f>(Table2[[#This Row],[1M Return vs Nifty]]-AVERAGE(Table2[1M Return vs Nifty]))/_xlfn.STDEV.P(Table2[1M Return vs Nifty])</f>
        <v>0.49019418468652803</v>
      </c>
      <c r="K651">
        <v>-18.487839008832498</v>
      </c>
      <c r="L651">
        <f>(Table2[[#This Row],[6M Return vs Nifty]]-AVERAGE(Table2[6M Return vs Nifty]))/_xlfn.STDEV.P(Table2[6M Return vs Nifty])</f>
        <v>-0.83080201627845418</v>
      </c>
      <c r="M651">
        <v>10.074649005424501</v>
      </c>
      <c r="N651">
        <f>(Table2[[#This Row],[1W Return vs Nifty]]-AVERAGE(Table2[1W Return vs Nifty]))/_xlfn.STDEV.P(Table2[1W Return vs Nifty])</f>
        <v>1.452886731405981</v>
      </c>
      <c r="O651">
        <v>637</v>
      </c>
      <c r="P651">
        <v>619.22709654742505</v>
      </c>
      <c r="Q651">
        <v>620.11071119182702</v>
      </c>
      <c r="R651">
        <v>67.739838824936498</v>
      </c>
      <c r="S651" s="2">
        <f>(Table2[[#This Row],[Close Price]]-Table2[[#This Row],[20D EMA]])/Table2[[#This Row],[20D EMA]]</f>
        <v>5.981161695447413E-2</v>
      </c>
      <c r="T651" s="2">
        <f>(Table2[[#This Row],[Close Price]]-Table2[[#This Row],[50D EMA]])/Table2[[#This Row],[50D EMA]]</f>
        <v>9.023006868417266E-2</v>
      </c>
      <c r="U651" s="2">
        <f>(Table2[[#This Row],[Close Price]]-Table2[[#This Row],[200D EMA]])/Table2[[#This Row],[200D EMA]]</f>
        <v>8.8676566644826815E-2</v>
      </c>
      <c r="V651">
        <v>2.0984719940789498</v>
      </c>
      <c r="W651">
        <v>670.8</v>
      </c>
      <c r="X651">
        <v>695.9</v>
      </c>
      <c r="Y651">
        <v>664</v>
      </c>
      <c r="Z651">
        <v>682.3</v>
      </c>
      <c r="AA651">
        <v>604.79999999999995</v>
      </c>
      <c r="AB651">
        <v>705.95</v>
      </c>
      <c r="AC651" s="2">
        <f>(Table2[[#This Row],[Close Price]]/Table2[[#This Row],[Day Low]])-1</f>
        <v>6.4102564102566095E-3</v>
      </c>
      <c r="AD651" s="2">
        <f>(Table2[[#This Row],[Day High]]/Table2[[#This Row],[Close Price]])-1</f>
        <v>3.0810250333283884E-2</v>
      </c>
      <c r="AE651" s="2">
        <f>(Table2[[#This Row],[Close Price]]/Table2[[#This Row],[Current Week Low]])-1</f>
        <v>1.6716867469879659E-2</v>
      </c>
      <c r="AF651" s="2">
        <f>(Table2[[#This Row],[Current Week High]]/Table2[[#This Row],[Close Price]])-1</f>
        <v>1.0665086653828926E-2</v>
      </c>
      <c r="AG651" s="2">
        <f>(Table2[[#This Row],[Close Price]]/Table2[[#This Row],[Current Month Low]])-1</f>
        <v>0.11623677248677255</v>
      </c>
      <c r="AH651" s="2">
        <f>(Table2[[#This Row],[Current Month High]]/Table2[[#This Row],[Close Price]])-1</f>
        <v>4.5696933787586991E-2</v>
      </c>
      <c r="AI651">
        <v>13.7461116871574</v>
      </c>
      <c r="AJ651">
        <v>50.490414623272301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0.05</v>
      </c>
      <c r="AM651" t="s">
        <v>10474</v>
      </c>
      <c r="AN651">
        <v>4.8099999999999996</v>
      </c>
      <c r="AO651" t="s">
        <v>10474</v>
      </c>
      <c r="AP651">
        <v>-5.8411486804927998E-2</v>
      </c>
      <c r="AQ651">
        <f>(Table2[[#This Row],[Sharpe Ratio]]-AVERAGE(Table2[Sharpe Ratio]))/_xlfn.STDEV.P(Table2[Sharpe Ratio])</f>
        <v>-1.2727485017736149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562</v>
      </c>
      <c r="AT651">
        <f>_xlfn.RANK.AVG(Table2[[#This Row],[6M Return vs Nifty Z-Score]],Table2[6M Return vs Nifty Z-Score])</f>
        <v>609</v>
      </c>
      <c r="AU651">
        <f>_xlfn.RANK.AVG(Table2[[#This Row],[Sharpe Ratio Z-Score]],Table2[Sharpe Ratio Z-Score])</f>
        <v>649</v>
      </c>
      <c r="AV651">
        <f>(Table2[[#This Row],[Rank 1Y]]+Table2[[#This Row],[Rank 6M]]+Table2[[#This Row],[Rank Sharpe]])/3</f>
        <v>606.66666666666663</v>
      </c>
    </row>
    <row r="652" spans="1:48" x14ac:dyDescent="0.3">
      <c r="A652" t="s">
        <v>1655</v>
      </c>
      <c r="B652" t="s">
        <v>1656</v>
      </c>
      <c r="C652" t="s">
        <v>10441</v>
      </c>
      <c r="D652" t="s">
        <v>1215</v>
      </c>
      <c r="E652">
        <v>4951.5782614999998</v>
      </c>
      <c r="F652">
        <v>2953.9</v>
      </c>
      <c r="G652">
        <v>-4.07410473272685</v>
      </c>
      <c r="H652">
        <f>(Table2[[#This Row],[1Y Return vs Nifty]]-AVERAGE(Table2[1Y Return vs Nifty]))/_xlfn.STDEV.P(Table2[1Y Return vs Nifty])</f>
        <v>-0.59128650059906906</v>
      </c>
      <c r="I652">
        <v>-1.00242574369051</v>
      </c>
      <c r="J652">
        <f>(Table2[[#This Row],[1M Return vs Nifty]]-AVERAGE(Table2[1M Return vs Nifty]))/_xlfn.STDEV.P(Table2[1M Return vs Nifty])</f>
        <v>-0.45500785110529834</v>
      </c>
      <c r="K652">
        <v>-21.471396252954001</v>
      </c>
      <c r="L652">
        <f>(Table2[[#This Row],[6M Return vs Nifty]]-AVERAGE(Table2[6M Return vs Nifty]))/_xlfn.STDEV.P(Table2[6M Return vs Nifty])</f>
        <v>-0.91475404948377681</v>
      </c>
      <c r="M652">
        <v>0.54621919976369904</v>
      </c>
      <c r="N652">
        <f>(Table2[[#This Row],[1W Return vs Nifty]]-AVERAGE(Table2[1W Return vs Nifty]))/_xlfn.STDEV.P(Table2[1W Return vs Nifty])</f>
        <v>-0.29401815119688429</v>
      </c>
      <c r="O652">
        <v>2945.64</v>
      </c>
      <c r="P652">
        <v>2996.0473284873801</v>
      </c>
      <c r="Q652">
        <v>2909.7180628678602</v>
      </c>
      <c r="R652">
        <v>52.174252641757498</v>
      </c>
      <c r="S652" s="2">
        <f>(Table2[[#This Row],[Close Price]]-Table2[[#This Row],[20D EMA]])/Table2[[#This Row],[20D EMA]]</f>
        <v>2.8041444304124806E-3</v>
      </c>
      <c r="T652" s="2">
        <f>(Table2[[#This Row],[Close Price]]-Table2[[#This Row],[50D EMA]])/Table2[[#This Row],[50D EMA]]</f>
        <v>-1.4067644421578292E-2</v>
      </c>
      <c r="U652" s="2">
        <f>(Table2[[#This Row],[Close Price]]-Table2[[#This Row],[200D EMA]])/Table2[[#This Row],[200D EMA]]</f>
        <v>1.5184267402386577E-2</v>
      </c>
      <c r="V652">
        <v>0.63916018301351996</v>
      </c>
      <c r="W652">
        <v>2940.8</v>
      </c>
      <c r="X652">
        <v>2971.65</v>
      </c>
      <c r="Y652">
        <v>2940.1</v>
      </c>
      <c r="Z652">
        <v>3034.75</v>
      </c>
      <c r="AA652">
        <v>2863.55</v>
      </c>
      <c r="AB652">
        <v>3037.7</v>
      </c>
      <c r="AC652" s="2">
        <f>(Table2[[#This Row],[Close Price]]/Table2[[#This Row],[Day Low]])-1</f>
        <v>4.4545701849836306E-3</v>
      </c>
      <c r="AD652" s="2">
        <f>(Table2[[#This Row],[Day High]]/Table2[[#This Row],[Close Price]])-1</f>
        <v>6.0090050441787835E-3</v>
      </c>
      <c r="AE652" s="2">
        <f>(Table2[[#This Row],[Close Price]]/Table2[[#This Row],[Current Week Low]])-1</f>
        <v>4.6937179007517926E-3</v>
      </c>
      <c r="AF652" s="2">
        <f>(Table2[[#This Row],[Current Week High]]/Table2[[#This Row],[Close Price]])-1</f>
        <v>2.7370594806865434E-2</v>
      </c>
      <c r="AG652" s="2">
        <f>(Table2[[#This Row],[Close Price]]/Table2[[#This Row],[Current Month Low]])-1</f>
        <v>3.1551745211363391E-2</v>
      </c>
      <c r="AH652" s="2">
        <f>(Table2[[#This Row],[Current Month High]]/Table2[[#This Row],[Close Price]])-1</f>
        <v>2.8369274518433185E-2</v>
      </c>
      <c r="AI652">
        <v>25.258133315278101</v>
      </c>
      <c r="AJ652">
        <v>35.493784688775698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>
        <v>0</v>
      </c>
      <c r="AN652">
        <v>4.63</v>
      </c>
      <c r="AO652" t="s">
        <v>10474</v>
      </c>
      <c r="AP652">
        <v>-6.3045401695713002E-2</v>
      </c>
      <c r="AQ652">
        <f>(Table2[[#This Row],[Sharpe Ratio]]-AVERAGE(Table2[Sharpe Ratio]))/_xlfn.STDEV.P(Table2[Sharpe Ratio])</f>
        <v>-1.324992620634188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538</v>
      </c>
      <c r="AT652">
        <f>_xlfn.RANK.AVG(Table2[[#This Row],[6M Return vs Nifty Z-Score]],Table2[6M Return vs Nifty Z-Score])</f>
        <v>637</v>
      </c>
      <c r="AU652">
        <f>_xlfn.RANK.AVG(Table2[[#This Row],[Sharpe Ratio Z-Score]],Table2[Sharpe Ratio Z-Score])</f>
        <v>656</v>
      </c>
      <c r="AV652">
        <f>(Table2[[#This Row],[Rank 1Y]]+Table2[[#This Row],[Rank 6M]]+Table2[[#This Row],[Rank Sharpe]])/3</f>
        <v>610.33333333333337</v>
      </c>
    </row>
    <row r="653" spans="1:48" x14ac:dyDescent="0.3">
      <c r="A653" t="s">
        <v>943</v>
      </c>
      <c r="B653" t="s">
        <v>944</v>
      </c>
      <c r="C653" t="s">
        <v>10446</v>
      </c>
      <c r="D653" t="s">
        <v>168</v>
      </c>
      <c r="E653">
        <v>15291.3094726049</v>
      </c>
      <c r="F653">
        <v>989.65</v>
      </c>
      <c r="G653">
        <v>-17.143334125438901</v>
      </c>
      <c r="H653">
        <f>(Table2[[#This Row],[1Y Return vs Nifty]]-AVERAGE(Table2[1Y Return vs Nifty]))/_xlfn.STDEV.P(Table2[1Y Return vs Nifty])</f>
        <v>-0.74083685370231755</v>
      </c>
      <c r="I653">
        <v>-2.4210785732393201</v>
      </c>
      <c r="J653">
        <f>(Table2[[#This Row],[1M Return vs Nifty]]-AVERAGE(Table2[1M Return vs Nifty]))/_xlfn.STDEV.P(Table2[1M Return vs Nifty])</f>
        <v>-0.57487906662405952</v>
      </c>
      <c r="K653">
        <v>-20.104550970884901</v>
      </c>
      <c r="L653">
        <f>(Table2[[#This Row],[6M Return vs Nifty]]-AVERAGE(Table2[6M Return vs Nifty]))/_xlfn.STDEV.P(Table2[6M Return vs Nifty])</f>
        <v>-0.87629343649138514</v>
      </c>
      <c r="M653">
        <v>-0.22318226887751699</v>
      </c>
      <c r="N653">
        <f>(Table2[[#This Row],[1W Return vs Nifty]]-AVERAGE(Table2[1W Return vs Nifty]))/_xlfn.STDEV.P(Table2[1W Return vs Nifty])</f>
        <v>-0.43507719341731904</v>
      </c>
      <c r="O653">
        <v>1002.87</v>
      </c>
      <c r="P653">
        <v>989.03738220799301</v>
      </c>
      <c r="Q653">
        <v>966.72290330153703</v>
      </c>
      <c r="R653">
        <v>41.4073840108626</v>
      </c>
      <c r="S653" s="2">
        <f>(Table2[[#This Row],[Close Price]]-Table2[[#This Row],[20D EMA]])/Table2[[#This Row],[20D EMA]]</f>
        <v>-1.3182167180192874E-2</v>
      </c>
      <c r="T653" s="2">
        <f>(Table2[[#This Row],[Close Price]]-Table2[[#This Row],[50D EMA]])/Table2[[#This Row],[50D EMA]]</f>
        <v>6.1940812655566504E-4</v>
      </c>
      <c r="U653" s="2">
        <f>(Table2[[#This Row],[Close Price]]-Table2[[#This Row],[200D EMA]])/Table2[[#This Row],[200D EMA]]</f>
        <v>2.3716306523992224E-2</v>
      </c>
      <c r="V653">
        <v>0.45997127843992303</v>
      </c>
      <c r="W653">
        <v>986.65</v>
      </c>
      <c r="X653">
        <v>1010.65</v>
      </c>
      <c r="Y653">
        <v>983.8</v>
      </c>
      <c r="Z653">
        <v>1024</v>
      </c>
      <c r="AA653">
        <v>983.8</v>
      </c>
      <c r="AB653">
        <v>1039.9000000000001</v>
      </c>
      <c r="AC653" s="2">
        <f>(Table2[[#This Row],[Close Price]]/Table2[[#This Row],[Day Low]])-1</f>
        <v>3.0405919018903216E-3</v>
      </c>
      <c r="AD653" s="2">
        <f>(Table2[[#This Row],[Day High]]/Table2[[#This Row],[Close Price]])-1</f>
        <v>2.1219623099075324E-2</v>
      </c>
      <c r="AE653" s="2">
        <f>(Table2[[#This Row],[Close Price]]/Table2[[#This Row],[Current Week Low]])-1</f>
        <v>5.9463305549909418E-3</v>
      </c>
      <c r="AF653" s="2">
        <f>(Table2[[#This Row],[Current Week High]]/Table2[[#This Row],[Close Price]])-1</f>
        <v>3.4709240640630634E-2</v>
      </c>
      <c r="AG653" s="2">
        <f>(Table2[[#This Row],[Close Price]]/Table2[[#This Row],[Current Month Low]])-1</f>
        <v>5.9463305549909418E-3</v>
      </c>
      <c r="AH653" s="2">
        <f>(Table2[[#This Row],[Current Month High]]/Table2[[#This Row],[Close Price]])-1</f>
        <v>5.0775526701359208E-2</v>
      </c>
      <c r="AI653">
        <v>18.728843530540999</v>
      </c>
      <c r="AJ653">
        <v>19.768849086288199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</v>
      </c>
      <c r="AM653">
        <v>0</v>
      </c>
      <c r="AN653">
        <v>-4.96</v>
      </c>
      <c r="AO653" t="s">
        <v>10475</v>
      </c>
      <c r="AP653">
        <v>-3.5244976611597E-2</v>
      </c>
      <c r="AQ653">
        <f>(Table2[[#This Row],[Sharpe Ratio]]-AVERAGE(Table2[Sharpe Ratio]))/_xlfn.STDEV.P(Table2[Sharpe Ratio])</f>
        <v>-1.0115624548455866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-3.6386490050806679</v>
      </c>
      <c r="AS653">
        <f>_xlfn.RANK.AVG(Table2[[#This Row],[1Y Return vs Nifty Z-Score]],Table2[1Y Return vs Nifty Z-Score])</f>
        <v>606</v>
      </c>
      <c r="AT653">
        <f>_xlfn.RANK.AVG(Table2[[#This Row],[6M Return vs Nifty Z-Score]],Table2[6M Return vs Nifty Z-Score])</f>
        <v>624</v>
      </c>
      <c r="AU653">
        <f>_xlfn.RANK.AVG(Table2[[#This Row],[Sharpe Ratio Z-Score]],Table2[Sharpe Ratio Z-Score])</f>
        <v>605</v>
      </c>
      <c r="AV653">
        <f>(Table2[[#This Row],[Rank 1Y]]+Table2[[#This Row],[Rank 6M]]+Table2[[#This Row],[Rank Sharpe]])/3</f>
        <v>611.66666666666663</v>
      </c>
    </row>
    <row r="654" spans="1:48" x14ac:dyDescent="0.3">
      <c r="A654" t="s">
        <v>2147</v>
      </c>
      <c r="B654" t="s">
        <v>2148</v>
      </c>
      <c r="C654" t="s">
        <v>10437</v>
      </c>
      <c r="D654" t="s">
        <v>242</v>
      </c>
      <c r="E654">
        <v>2577.1715377999999</v>
      </c>
      <c r="F654">
        <v>439</v>
      </c>
      <c r="G654">
        <v>-7.5170453735026896</v>
      </c>
      <c r="H654">
        <f>(Table2[[#This Row],[1Y Return vs Nifty]]-AVERAGE(Table2[1Y Return vs Nifty]))/_xlfn.STDEV.P(Table2[1Y Return vs Nifty])</f>
        <v>-0.63068384936920219</v>
      </c>
      <c r="I654">
        <v>11.6440889795629</v>
      </c>
      <c r="J654">
        <f>(Table2[[#This Row],[1M Return vs Nifty]]-AVERAGE(Table2[1M Return vs Nifty]))/_xlfn.STDEV.P(Table2[1M Return vs Nifty])</f>
        <v>0.61357852913998778</v>
      </c>
      <c r="K654">
        <v>-19.545745914533001</v>
      </c>
      <c r="L654">
        <f>(Table2[[#This Row],[6M Return vs Nifty]]-AVERAGE(Table2[6M Return vs Nifty]))/_xlfn.STDEV.P(Table2[6M Return vs Nifty])</f>
        <v>-0.86056964880854814</v>
      </c>
      <c r="M654">
        <v>5.4916951213615404</v>
      </c>
      <c r="N654">
        <f>(Table2[[#This Row],[1W Return vs Nifty]]-AVERAGE(Table2[1W Return vs Nifty]))/_xlfn.STDEV.P(Table2[1W Return vs Nifty])</f>
        <v>0.61266597309625104</v>
      </c>
      <c r="O654">
        <v>410.12</v>
      </c>
      <c r="P654">
        <v>397.238473778573</v>
      </c>
      <c r="Q654">
        <v>405.01525916145403</v>
      </c>
      <c r="R654">
        <v>72.407358058760806</v>
      </c>
      <c r="S654" s="2">
        <f>(Table2[[#This Row],[Close Price]]-Table2[[#This Row],[20D EMA]])/Table2[[#This Row],[20D EMA]]</f>
        <v>7.0418414122695783E-2</v>
      </c>
      <c r="T654" s="2">
        <f>(Table2[[#This Row],[Close Price]]-Table2[[#This Row],[50D EMA]])/Table2[[#This Row],[50D EMA]]</f>
        <v>0.10512961099710987</v>
      </c>
      <c r="U654" s="2">
        <f>(Table2[[#This Row],[Close Price]]-Table2[[#This Row],[200D EMA]])/Table2[[#This Row],[200D EMA]]</f>
        <v>8.3909778878228397E-2</v>
      </c>
      <c r="V654">
        <v>1.7583478317041299</v>
      </c>
      <c r="W654">
        <v>432.05</v>
      </c>
      <c r="X654">
        <v>442</v>
      </c>
      <c r="Y654">
        <v>431.2</v>
      </c>
      <c r="Z654">
        <v>444.25</v>
      </c>
      <c r="AA654">
        <v>403.05</v>
      </c>
      <c r="AB654">
        <v>448.9</v>
      </c>
      <c r="AC654" s="2">
        <f>(Table2[[#This Row],[Close Price]]/Table2[[#This Row],[Day Low]])-1</f>
        <v>1.6086101145700749E-2</v>
      </c>
      <c r="AD654" s="2">
        <f>(Table2[[#This Row],[Day High]]/Table2[[#This Row],[Close Price]])-1</f>
        <v>6.8337129840547739E-3</v>
      </c>
      <c r="AE654" s="2">
        <f>(Table2[[#This Row],[Close Price]]/Table2[[#This Row],[Current Week Low]])-1</f>
        <v>1.8089053803339583E-2</v>
      </c>
      <c r="AF654" s="2">
        <f>(Table2[[#This Row],[Current Week High]]/Table2[[#This Row],[Close Price]])-1</f>
        <v>1.1958997722095743E-2</v>
      </c>
      <c r="AG654" s="2">
        <f>(Table2[[#This Row],[Close Price]]/Table2[[#This Row],[Current Month Low]])-1</f>
        <v>8.9194888971591668E-2</v>
      </c>
      <c r="AH654" s="2">
        <f>(Table2[[#This Row],[Current Month High]]/Table2[[#This Row],[Close Price]])-1</f>
        <v>2.2551252847380354E-2</v>
      </c>
      <c r="AI654">
        <v>22.072892938496501</v>
      </c>
      <c r="AJ654">
        <v>32.688529545111003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0.03</v>
      </c>
      <c r="AM654" t="s">
        <v>10474</v>
      </c>
      <c r="AN654">
        <v>4.3499999999999996</v>
      </c>
      <c r="AO654" t="s">
        <v>10474</v>
      </c>
      <c r="AP654">
        <v>-7.032552066377E-2</v>
      </c>
      <c r="AQ654">
        <f>(Table2[[#This Row],[Sharpe Ratio]]-AVERAGE(Table2[Sharpe Ratio]))/_xlfn.STDEV.P(Table2[Sharpe Ratio])</f>
        <v>-1.4070708222521402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553</v>
      </c>
      <c r="AT654">
        <f>_xlfn.RANK.AVG(Table2[[#This Row],[6M Return vs Nifty Z-Score]],Table2[6M Return vs Nifty Z-Score])</f>
        <v>617</v>
      </c>
      <c r="AU654">
        <f>_xlfn.RANK.AVG(Table2[[#This Row],[Sharpe Ratio Z-Score]],Table2[Sharpe Ratio Z-Score])</f>
        <v>671</v>
      </c>
      <c r="AV654">
        <f>(Table2[[#This Row],[Rank 1Y]]+Table2[[#This Row],[Rank 6M]]+Table2[[#This Row],[Rank Sharpe]])/3</f>
        <v>613.66666666666663</v>
      </c>
    </row>
    <row r="655" spans="1:48" x14ac:dyDescent="0.3">
      <c r="A655" t="s">
        <v>1759</v>
      </c>
      <c r="B655" t="s">
        <v>1760</v>
      </c>
      <c r="C655" t="s">
        <v>10433</v>
      </c>
      <c r="D655" t="s">
        <v>280</v>
      </c>
      <c r="E655">
        <v>4191.7075742850002</v>
      </c>
      <c r="F655">
        <v>496.65</v>
      </c>
      <c r="G655">
        <v>-18.3804780925541</v>
      </c>
      <c r="H655">
        <f>(Table2[[#This Row],[1Y Return vs Nifty]]-AVERAGE(Table2[1Y Return vs Nifty]))/_xlfn.STDEV.P(Table2[1Y Return vs Nifty])</f>
        <v>-0.75499341271296616</v>
      </c>
      <c r="I655">
        <v>-9.5407680078126997</v>
      </c>
      <c r="J655">
        <f>(Table2[[#This Row],[1M Return vs Nifty]]-AVERAGE(Table2[1M Return vs Nifty]))/_xlfn.STDEV.P(Table2[1M Return vs Nifty])</f>
        <v>-1.1764679887776377</v>
      </c>
      <c r="K655">
        <v>-38.082296127850299</v>
      </c>
      <c r="L655">
        <f>(Table2[[#This Row],[6M Return vs Nifty]]-AVERAGE(Table2[6M Return vs Nifty]))/_xlfn.STDEV.P(Table2[6M Return vs Nifty])</f>
        <v>-1.3821554444512105</v>
      </c>
      <c r="M655">
        <v>-1.0822686281399201</v>
      </c>
      <c r="N655">
        <f>(Table2[[#This Row],[1W Return vs Nifty]]-AVERAGE(Table2[1W Return vs Nifty]))/_xlfn.STDEV.P(Table2[1W Return vs Nifty])</f>
        <v>-0.59257871110509441</v>
      </c>
      <c r="O655">
        <v>502.48</v>
      </c>
      <c r="P655">
        <v>512.16385760032199</v>
      </c>
      <c r="Q655">
        <v>511.55743542715197</v>
      </c>
      <c r="R655">
        <v>40.3743436501763</v>
      </c>
      <c r="S655" s="2">
        <f>(Table2[[#This Row],[Close Price]]-Table2[[#This Row],[20D EMA]])/Table2[[#This Row],[20D EMA]]</f>
        <v>-1.160245183887924E-2</v>
      </c>
      <c r="T655" s="2">
        <f>(Table2[[#This Row],[Close Price]]-Table2[[#This Row],[50D EMA]])/Table2[[#This Row],[50D EMA]]</f>
        <v>-3.0290809025475169E-2</v>
      </c>
      <c r="U655" s="2">
        <f>(Table2[[#This Row],[Close Price]]-Table2[[#This Row],[200D EMA]])/Table2[[#This Row],[200D EMA]]</f>
        <v>-2.9141274067699247E-2</v>
      </c>
      <c r="V655">
        <v>0.70355967242333295</v>
      </c>
      <c r="W655">
        <v>494.5</v>
      </c>
      <c r="X655">
        <v>503</v>
      </c>
      <c r="Y655">
        <v>495.6</v>
      </c>
      <c r="Z655">
        <v>514</v>
      </c>
      <c r="AA655">
        <v>495.6</v>
      </c>
      <c r="AB655">
        <v>514</v>
      </c>
      <c r="AC655" s="2">
        <f>(Table2[[#This Row],[Close Price]]/Table2[[#This Row],[Day Low]])-1</f>
        <v>4.3478260869564966E-3</v>
      </c>
      <c r="AD655" s="2">
        <f>(Table2[[#This Row],[Day High]]/Table2[[#This Row],[Close Price]])-1</f>
        <v>1.2785663948454706E-2</v>
      </c>
      <c r="AE655" s="2">
        <f>(Table2[[#This Row],[Close Price]]/Table2[[#This Row],[Current Week Low]])-1</f>
        <v>2.1186440677964935E-3</v>
      </c>
      <c r="AF655" s="2">
        <f>(Table2[[#This Row],[Current Week High]]/Table2[[#This Row],[Close Price]])-1</f>
        <v>3.4934058189872275E-2</v>
      </c>
      <c r="AG655" s="2">
        <f>(Table2[[#This Row],[Close Price]]/Table2[[#This Row],[Current Month Low]])-1</f>
        <v>2.1186440677964935E-3</v>
      </c>
      <c r="AH655" s="2">
        <f>(Table2[[#This Row],[Current Month High]]/Table2[[#This Row],[Close Price]])-1</f>
        <v>3.4934058189872275E-2</v>
      </c>
      <c r="AI655">
        <v>40.742977952280199</v>
      </c>
      <c r="AJ655">
        <v>11.107382550335499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</v>
      </c>
      <c r="AM655" t="s">
        <v>10475</v>
      </c>
      <c r="AN655">
        <v>-2.29</v>
      </c>
      <c r="AO655" t="s">
        <v>10475</v>
      </c>
      <c r="AQ655">
        <f>(Table2[[#This Row],[Sharpe Ratio]]-AVERAGE(Table2[Sharpe Ratio]))/_xlfn.STDEV.P(Table2[Sharpe Ratio])</f>
        <v>-0.61420022642052829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617</v>
      </c>
      <c r="AT655">
        <f>_xlfn.RANK.AVG(Table2[[#This Row],[6M Return vs Nifty Z-Score]],Table2[6M Return vs Nifty Z-Score])</f>
        <v>710</v>
      </c>
      <c r="AU655">
        <f>_xlfn.RANK.AVG(Table2[[#This Row],[Sharpe Ratio Z-Score]],Table2[Sharpe Ratio Z-Score])</f>
        <v>519.5</v>
      </c>
      <c r="AV655">
        <f>(Table2[[#This Row],[Rank 1Y]]+Table2[[#This Row],[Rank 6M]]+Table2[[#This Row],[Rank Sharpe]])/3</f>
        <v>615.5</v>
      </c>
    </row>
    <row r="656" spans="1:48" x14ac:dyDescent="0.3">
      <c r="A656" t="s">
        <v>1801</v>
      </c>
      <c r="B656" t="s">
        <v>1802</v>
      </c>
      <c r="C656" t="s">
        <v>10443</v>
      </c>
      <c r="D656" t="s">
        <v>916</v>
      </c>
      <c r="E656">
        <v>3992.7479812000001</v>
      </c>
      <c r="F656">
        <v>325.60000000000002</v>
      </c>
      <c r="G656">
        <v>-31.5977080405282</v>
      </c>
      <c r="H656">
        <f>(Table2[[#This Row],[1Y Return vs Nifty]]-AVERAGE(Table2[1Y Return vs Nifty]))/_xlfn.STDEV.P(Table2[1Y Return vs Nifty])</f>
        <v>-0.90623732667078638</v>
      </c>
      <c r="I656">
        <v>6.1150358343073803</v>
      </c>
      <c r="J656">
        <f>(Table2[[#This Row],[1M Return vs Nifty]]-AVERAGE(Table2[1M Return vs Nifty]))/_xlfn.STDEV.P(Table2[1M Return vs Nifty])</f>
        <v>0.14639282493891259</v>
      </c>
      <c r="K656">
        <v>-36.433407003202703</v>
      </c>
      <c r="L656">
        <f>(Table2[[#This Row],[6M Return vs Nifty]]-AVERAGE(Table2[6M Return vs Nifty]))/_xlfn.STDEV.P(Table2[6M Return vs Nifty])</f>
        <v>-1.3357586156935073</v>
      </c>
      <c r="M656">
        <v>0.11378200972116</v>
      </c>
      <c r="N656">
        <f>(Table2[[#This Row],[1W Return vs Nifty]]-AVERAGE(Table2[1W Return vs Nifty]))/_xlfn.STDEV.P(Table2[1W Return vs Nifty])</f>
        <v>-0.37329948653878703</v>
      </c>
      <c r="O656">
        <v>320.60000000000002</v>
      </c>
      <c r="P656">
        <v>316.84817052650402</v>
      </c>
      <c r="Q656">
        <v>336.59246405871698</v>
      </c>
      <c r="R656">
        <v>54.373364570386997</v>
      </c>
      <c r="S656" s="2">
        <f>(Table2[[#This Row],[Close Price]]-Table2[[#This Row],[20D EMA]])/Table2[[#This Row],[20D EMA]]</f>
        <v>1.5595757953836555E-2</v>
      </c>
      <c r="T656" s="2">
        <f>(Table2[[#This Row],[Close Price]]-Table2[[#This Row],[50D EMA]])/Table2[[#This Row],[50D EMA]]</f>
        <v>2.7621524400640089E-2</v>
      </c>
      <c r="U656" s="2">
        <f>(Table2[[#This Row],[Close Price]]-Table2[[#This Row],[200D EMA]])/Table2[[#This Row],[200D EMA]]</f>
        <v>-3.2658081307486958E-2</v>
      </c>
      <c r="V656">
        <v>1.1359366328437199</v>
      </c>
      <c r="W656">
        <v>317.60000000000002</v>
      </c>
      <c r="X656">
        <v>326.2</v>
      </c>
      <c r="Y656">
        <v>320</v>
      </c>
      <c r="Z656">
        <v>334</v>
      </c>
      <c r="AA656">
        <v>320</v>
      </c>
      <c r="AB656">
        <v>335.9</v>
      </c>
      <c r="AC656" s="2">
        <f>(Table2[[#This Row],[Close Price]]/Table2[[#This Row],[Day Low]])-1</f>
        <v>2.5188916876574208E-2</v>
      </c>
      <c r="AD656" s="2">
        <f>(Table2[[#This Row],[Day High]]/Table2[[#This Row],[Close Price]])-1</f>
        <v>1.8427518427517331E-3</v>
      </c>
      <c r="AE656" s="2">
        <f>(Table2[[#This Row],[Close Price]]/Table2[[#This Row],[Current Week Low]])-1</f>
        <v>1.7500000000000071E-2</v>
      </c>
      <c r="AF656" s="2">
        <f>(Table2[[#This Row],[Current Week High]]/Table2[[#This Row],[Close Price]])-1</f>
        <v>2.5798525798525818E-2</v>
      </c>
      <c r="AG656" s="2">
        <f>(Table2[[#This Row],[Close Price]]/Table2[[#This Row],[Current Month Low]])-1</f>
        <v>1.7500000000000071E-2</v>
      </c>
      <c r="AH656" s="2">
        <f>(Table2[[#This Row],[Current Month High]]/Table2[[#This Row],[Close Price]])-1</f>
        <v>3.1633906633906417E-2</v>
      </c>
      <c r="AI656">
        <v>38.175675675675599</v>
      </c>
      <c r="AJ656">
        <v>21.515208061205399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-0.08</v>
      </c>
      <c r="AM656" t="s">
        <v>10475</v>
      </c>
      <c r="AN656">
        <v>2.33</v>
      </c>
      <c r="AO656" t="s">
        <v>10474</v>
      </c>
      <c r="AP656">
        <v>8.1952566854850001E-3</v>
      </c>
      <c r="AQ656">
        <f>(Table2[[#This Row],[Sharpe Ratio]]-AVERAGE(Table2[Sharpe Ratio]))/_xlfn.STDEV.P(Table2[Sharpe Ratio])</f>
        <v>-0.52180449312365429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665</v>
      </c>
      <c r="AT656">
        <f>_xlfn.RANK.AVG(Table2[[#This Row],[6M Return vs Nifty Z-Score]],Table2[6M Return vs Nifty Z-Score])</f>
        <v>707</v>
      </c>
      <c r="AU656">
        <f>_xlfn.RANK.AVG(Table2[[#This Row],[Sharpe Ratio Z-Score]],Table2[Sharpe Ratio Z-Score])</f>
        <v>477</v>
      </c>
      <c r="AV656">
        <f>(Table2[[#This Row],[Rank 1Y]]+Table2[[#This Row],[Rank 6M]]+Table2[[#This Row],[Rank Sharpe]])/3</f>
        <v>616.33333333333337</v>
      </c>
    </row>
    <row r="657" spans="1:48" x14ac:dyDescent="0.3">
      <c r="A657" t="s">
        <v>2253</v>
      </c>
      <c r="B657" t="s">
        <v>2254</v>
      </c>
      <c r="C657" t="s">
        <v>10435</v>
      </c>
      <c r="D657" t="s">
        <v>239</v>
      </c>
      <c r="E657">
        <v>2307.67746812</v>
      </c>
      <c r="F657">
        <v>515.6</v>
      </c>
      <c r="G657">
        <v>-35.913150692684901</v>
      </c>
      <c r="H657">
        <f>(Table2[[#This Row],[1Y Return vs Nifty]]-AVERAGE(Table2[1Y Return vs Nifty]))/_xlfn.STDEV.P(Table2[1Y Return vs Nifty])</f>
        <v>-0.95561865995633899</v>
      </c>
      <c r="I657">
        <v>-3.3774405780924202</v>
      </c>
      <c r="J657">
        <f>(Table2[[#This Row],[1M Return vs Nifty]]-AVERAGE(Table2[1M Return vs Nifty]))/_xlfn.STDEV.P(Table2[1M Return vs Nifty])</f>
        <v>-0.65568832002974364</v>
      </c>
      <c r="K657">
        <v>-23.6475191976782</v>
      </c>
      <c r="L657">
        <f>(Table2[[#This Row],[6M Return vs Nifty]]-AVERAGE(Table2[6M Return vs Nifty]))/_xlfn.STDEV.P(Table2[6M Return vs Nifty])</f>
        <v>-0.97598630707638845</v>
      </c>
      <c r="M657">
        <v>-2.64246801915532</v>
      </c>
      <c r="N657">
        <f>(Table2[[#This Row],[1W Return vs Nifty]]-AVERAGE(Table2[1W Return vs Nifty]))/_xlfn.STDEV.P(Table2[1W Return vs Nifty])</f>
        <v>-0.87861953730497888</v>
      </c>
      <c r="O657">
        <v>522.19000000000005</v>
      </c>
      <c r="P657">
        <v>525.77460012496203</v>
      </c>
      <c r="Q657">
        <v>546.711498083062</v>
      </c>
      <c r="R657">
        <v>35.3645153339465</v>
      </c>
      <c r="S657" s="2">
        <f>(Table2[[#This Row],[Close Price]]-Table2[[#This Row],[20D EMA]])/Table2[[#This Row],[20D EMA]]</f>
        <v>-1.2619927612554876E-2</v>
      </c>
      <c r="T657" s="2">
        <f>(Table2[[#This Row],[Close Price]]-Table2[[#This Row],[50D EMA]])/Table2[[#This Row],[50D EMA]]</f>
        <v>-1.9351638748893143E-2</v>
      </c>
      <c r="U657" s="2">
        <f>(Table2[[#This Row],[Close Price]]-Table2[[#This Row],[200D EMA]])/Table2[[#This Row],[200D EMA]]</f>
        <v>-5.690661014474438E-2</v>
      </c>
      <c r="V657">
        <v>0.94492773313688805</v>
      </c>
      <c r="W657">
        <v>509.05</v>
      </c>
      <c r="X657">
        <v>518.4</v>
      </c>
      <c r="Y657">
        <v>510.5</v>
      </c>
      <c r="Z657">
        <v>523</v>
      </c>
      <c r="AA657">
        <v>510.5</v>
      </c>
      <c r="AB657">
        <v>533.95000000000005</v>
      </c>
      <c r="AC657" s="2">
        <f>(Table2[[#This Row],[Close Price]]/Table2[[#This Row],[Day Low]])-1</f>
        <v>1.286710539239766E-2</v>
      </c>
      <c r="AD657" s="2">
        <f>(Table2[[#This Row],[Day High]]/Table2[[#This Row],[Close Price]])-1</f>
        <v>5.430566330488773E-3</v>
      </c>
      <c r="AE657" s="2">
        <f>(Table2[[#This Row],[Close Price]]/Table2[[#This Row],[Current Week Low]])-1</f>
        <v>9.9902056807052997E-3</v>
      </c>
      <c r="AF657" s="2">
        <f>(Table2[[#This Row],[Current Week High]]/Table2[[#This Row],[Close Price]])-1</f>
        <v>1.4352211016291694E-2</v>
      </c>
      <c r="AG657" s="2">
        <f>(Table2[[#This Row],[Close Price]]/Table2[[#This Row],[Current Month Low]])-1</f>
        <v>9.9902056807052997E-3</v>
      </c>
      <c r="AH657" s="2">
        <f>(Table2[[#This Row],[Current Month High]]/Table2[[#This Row],[Close Price]])-1</f>
        <v>3.5589604344453019E-2</v>
      </c>
      <c r="AI657">
        <v>40.157098525989099</v>
      </c>
      <c r="AJ657">
        <v>13.568281938325899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-0.16</v>
      </c>
      <c r="AM657" t="s">
        <v>10475</v>
      </c>
      <c r="AN657">
        <v>-3.82</v>
      </c>
      <c r="AO657" t="s">
        <v>10475</v>
      </c>
      <c r="AQ657">
        <f>(Table2[[#This Row],[Sharpe Ratio]]-AVERAGE(Table2[Sharpe Ratio]))/_xlfn.STDEV.P(Table2[Sharpe Ratio])</f>
        <v>-0.61420022642052829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680</v>
      </c>
      <c r="AT657">
        <f>_xlfn.RANK.AVG(Table2[[#This Row],[6M Return vs Nifty Z-Score]],Table2[6M Return vs Nifty Z-Score])</f>
        <v>650</v>
      </c>
      <c r="AU657">
        <f>_xlfn.RANK.AVG(Table2[[#This Row],[Sharpe Ratio Z-Score]],Table2[Sharpe Ratio Z-Score])</f>
        <v>519.5</v>
      </c>
      <c r="AV657">
        <f>(Table2[[#This Row],[Rank 1Y]]+Table2[[#This Row],[Rank 6M]]+Table2[[#This Row],[Rank Sharpe]])/3</f>
        <v>616.5</v>
      </c>
    </row>
    <row r="658" spans="1:48" x14ac:dyDescent="0.3">
      <c r="A658" t="s">
        <v>2089</v>
      </c>
      <c r="B658" t="s">
        <v>2090</v>
      </c>
      <c r="C658" t="s">
        <v>10433</v>
      </c>
      <c r="D658" t="s">
        <v>414</v>
      </c>
      <c r="E658">
        <v>2743.0860659199998</v>
      </c>
      <c r="F658">
        <v>1947.2</v>
      </c>
      <c r="G658">
        <v>-9.9789910061074405</v>
      </c>
      <c r="H658">
        <f>(Table2[[#This Row],[1Y Return vs Nifty]]-AVERAGE(Table2[1Y Return vs Nifty]))/_xlfn.STDEV.P(Table2[1Y Return vs Nifty])</f>
        <v>-0.65885573522517749</v>
      </c>
      <c r="I658">
        <v>3.3306196044222398</v>
      </c>
      <c r="J658">
        <f>(Table2[[#This Row],[1M Return vs Nifty]]-AVERAGE(Table2[1M Return vs Nifty]))/_xlfn.STDEV.P(Table2[1M Return vs Nifty])</f>
        <v>-8.8880633820304186E-2</v>
      </c>
      <c r="K658">
        <v>-14.753370975911899</v>
      </c>
      <c r="L658">
        <f>(Table2[[#This Row],[6M Return vs Nifty]]-AVERAGE(Table2[6M Return vs Nifty]))/_xlfn.STDEV.P(Table2[6M Return vs Nifty])</f>
        <v>-0.72572067925310091</v>
      </c>
      <c r="M658">
        <v>1.9275036459496799</v>
      </c>
      <c r="N658">
        <f>(Table2[[#This Row],[1W Return vs Nifty]]-AVERAGE(Table2[1W Return vs Nifty]))/_xlfn.STDEV.P(Table2[1W Return vs Nifty])</f>
        <v>-4.0778888010819025E-2</v>
      </c>
      <c r="O658">
        <v>1936.53</v>
      </c>
      <c r="P658">
        <v>1870.3838726465401</v>
      </c>
      <c r="Q658">
        <v>1854.6143558134299</v>
      </c>
      <c r="R658">
        <v>47.9327698279712</v>
      </c>
      <c r="S658" s="2">
        <f>(Table2[[#This Row],[Close Price]]-Table2[[#This Row],[20D EMA]])/Table2[[#This Row],[20D EMA]]</f>
        <v>5.5098552565671964E-3</v>
      </c>
      <c r="T658" s="2">
        <f>(Table2[[#This Row],[Close Price]]-Table2[[#This Row],[50D EMA]])/Table2[[#This Row],[50D EMA]]</f>
        <v>4.1069712200184495E-2</v>
      </c>
      <c r="U658" s="2">
        <f>(Table2[[#This Row],[Close Price]]-Table2[[#This Row],[200D EMA]])/Table2[[#This Row],[200D EMA]]</f>
        <v>4.9921776943197577E-2</v>
      </c>
      <c r="V658">
        <v>0.72228884545706695</v>
      </c>
      <c r="W658">
        <v>1949.65</v>
      </c>
      <c r="X658">
        <v>1971.05</v>
      </c>
      <c r="Y658">
        <v>1935</v>
      </c>
      <c r="Z658">
        <v>1982.45</v>
      </c>
      <c r="AA658">
        <v>1915.95</v>
      </c>
      <c r="AB658">
        <v>2030</v>
      </c>
      <c r="AC658" s="2">
        <f>(Table2[[#This Row],[Close Price]]/Table2[[#This Row],[Day Low]])-1</f>
        <v>-1.2566358064267646E-3</v>
      </c>
      <c r="AD658" s="2">
        <f>(Table2[[#This Row],[Day High]]/Table2[[#This Row],[Close Price]])-1</f>
        <v>1.2248356614626088E-2</v>
      </c>
      <c r="AE658" s="2">
        <f>(Table2[[#This Row],[Close Price]]/Table2[[#This Row],[Current Week Low]])-1</f>
        <v>6.3049095607234928E-3</v>
      </c>
      <c r="AF658" s="2">
        <f>(Table2[[#This Row],[Current Week High]]/Table2[[#This Row],[Close Price]])-1</f>
        <v>1.8102917009038544E-2</v>
      </c>
      <c r="AG658" s="2">
        <f>(Table2[[#This Row],[Close Price]]/Table2[[#This Row],[Current Month Low]])-1</f>
        <v>1.6310446514783861E-2</v>
      </c>
      <c r="AH658" s="2">
        <f>(Table2[[#This Row],[Current Month High]]/Table2[[#This Row],[Close Price]])-1</f>
        <v>4.2522596548890679E-2</v>
      </c>
      <c r="AI658">
        <v>18.883525061626901</v>
      </c>
      <c r="AJ658">
        <v>27.184846505551899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-0.01</v>
      </c>
      <c r="AM658" t="s">
        <v>10475</v>
      </c>
      <c r="AN658">
        <v>-2.62</v>
      </c>
      <c r="AO658" t="s">
        <v>10475</v>
      </c>
      <c r="AP658">
        <v>-0.10861806453247699</v>
      </c>
      <c r="AQ658">
        <f>(Table2[[#This Row],[Sharpe Ratio]]-AVERAGE(Table2[Sharpe Ratio]))/_xlfn.STDEV.P(Table2[Sharpe Ratio])</f>
        <v>-1.8387922199257887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-3.3530281562351902</v>
      </c>
      <c r="AS658">
        <f>_xlfn.RANK.AVG(Table2[[#This Row],[1Y Return vs Nifty Z-Score]],Table2[1Y Return vs Nifty Z-Score])</f>
        <v>568</v>
      </c>
      <c r="AT658">
        <f>_xlfn.RANK.AVG(Table2[[#This Row],[6M Return vs Nifty Z-Score]],Table2[6M Return vs Nifty Z-Score])</f>
        <v>572</v>
      </c>
      <c r="AU658">
        <f>_xlfn.RANK.AVG(Table2[[#This Row],[Sharpe Ratio Z-Score]],Table2[Sharpe Ratio Z-Score])</f>
        <v>710</v>
      </c>
      <c r="AV658">
        <f>(Table2[[#This Row],[Rank 1Y]]+Table2[[#This Row],[Rank 6M]]+Table2[[#This Row],[Rank Sharpe]])/3</f>
        <v>616.66666666666663</v>
      </c>
    </row>
    <row r="659" spans="1:48" x14ac:dyDescent="0.3">
      <c r="A659" t="s">
        <v>854</v>
      </c>
      <c r="B659" t="s">
        <v>855</v>
      </c>
      <c r="C659" t="s">
        <v>10429</v>
      </c>
      <c r="D659" t="s">
        <v>179</v>
      </c>
      <c r="E659">
        <v>17594.931760560001</v>
      </c>
      <c r="F659">
        <v>311.85000000000002</v>
      </c>
      <c r="G659">
        <v>-17.975059937717099</v>
      </c>
      <c r="H659">
        <f>(Table2[[#This Row],[1Y Return vs Nifty]]-AVERAGE(Table2[1Y Return vs Nifty]))/_xlfn.STDEV.P(Table2[1Y Return vs Nifty])</f>
        <v>-0.75035423878859142</v>
      </c>
      <c r="I659">
        <v>4.7682396109787097</v>
      </c>
      <c r="J659">
        <f>(Table2[[#This Row],[1M Return vs Nifty]]-AVERAGE(Table2[1M Return vs Nifty]))/_xlfn.STDEV.P(Table2[1M Return vs Nifty])</f>
        <v>3.259324199385203E-2</v>
      </c>
      <c r="K659">
        <v>-17.630132212497699</v>
      </c>
      <c r="L659">
        <f>(Table2[[#This Row],[6M Return vs Nifty]]-AVERAGE(Table2[6M Return vs Nifty]))/_xlfn.STDEV.P(Table2[6M Return vs Nifty])</f>
        <v>-0.80666766136094636</v>
      </c>
      <c r="M659">
        <v>4.0716627402375201</v>
      </c>
      <c r="N659">
        <f>(Table2[[#This Row],[1W Return vs Nifty]]-AVERAGE(Table2[1W Return vs Nifty]))/_xlfn.STDEV.P(Table2[1W Return vs Nifty])</f>
        <v>0.3523228157623981</v>
      </c>
      <c r="O659">
        <v>302.31</v>
      </c>
      <c r="P659">
        <v>305.728895283376</v>
      </c>
      <c r="Q659">
        <v>311.48075286494702</v>
      </c>
      <c r="R659">
        <v>73.796885708420305</v>
      </c>
      <c r="S659" s="2">
        <f>(Table2[[#This Row],[Close Price]]-Table2[[#This Row],[20D EMA]])/Table2[[#This Row],[20D EMA]]</f>
        <v>3.1557011015183156E-2</v>
      </c>
      <c r="T659" s="2">
        <f>(Table2[[#This Row],[Close Price]]-Table2[[#This Row],[50D EMA]])/Table2[[#This Row],[50D EMA]]</f>
        <v>2.0021348361431289E-2</v>
      </c>
      <c r="U659" s="2">
        <f>(Table2[[#This Row],[Close Price]]-Table2[[#This Row],[200D EMA]])/Table2[[#This Row],[200D EMA]]</f>
        <v>1.1854573088601107E-3</v>
      </c>
      <c r="V659">
        <v>0.43816224902616102</v>
      </c>
      <c r="W659">
        <v>310.64999999999998</v>
      </c>
      <c r="X659">
        <v>316</v>
      </c>
      <c r="Y659">
        <v>310.45</v>
      </c>
      <c r="Z659">
        <v>316</v>
      </c>
      <c r="AA659">
        <v>295.10000000000002</v>
      </c>
      <c r="AB659">
        <v>316</v>
      </c>
      <c r="AC659" s="2">
        <f>(Table2[[#This Row],[Close Price]]/Table2[[#This Row],[Day Low]])-1</f>
        <v>3.8628681796235576E-3</v>
      </c>
      <c r="AD659" s="2">
        <f>(Table2[[#This Row],[Day High]]/Table2[[#This Row],[Close Price]])-1</f>
        <v>1.3307679974346565E-2</v>
      </c>
      <c r="AE659" s="2">
        <f>(Table2[[#This Row],[Close Price]]/Table2[[#This Row],[Current Week Low]])-1</f>
        <v>4.5095828635852708E-3</v>
      </c>
      <c r="AF659" s="2">
        <f>(Table2[[#This Row],[Current Week High]]/Table2[[#This Row],[Close Price]])-1</f>
        <v>1.3307679974346565E-2</v>
      </c>
      <c r="AG659" s="2">
        <f>(Table2[[#This Row],[Close Price]]/Table2[[#This Row],[Current Month Low]])-1</f>
        <v>5.6760420196543482E-2</v>
      </c>
      <c r="AH659" s="2">
        <f>(Table2[[#This Row],[Current Month High]]/Table2[[#This Row],[Close Price]])-1</f>
        <v>1.3307679974346565E-2</v>
      </c>
      <c r="AI659">
        <v>30.4312970979637</v>
      </c>
      <c r="AJ659">
        <v>22.534381139489199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-0.25</v>
      </c>
      <c r="AM659" t="s">
        <v>10475</v>
      </c>
      <c r="AN659">
        <v>1.38</v>
      </c>
      <c r="AO659" t="s">
        <v>10474</v>
      </c>
      <c r="AP659">
        <v>-5.5945965445531001E-2</v>
      </c>
      <c r="AQ659">
        <f>(Table2[[#This Row],[Sharpe Ratio]]-AVERAGE(Table2[Sharpe Ratio]))/_xlfn.STDEV.P(Table2[Sharpe Ratio])</f>
        <v>-1.2449514890987021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614</v>
      </c>
      <c r="AT659">
        <f>_xlfn.RANK.AVG(Table2[[#This Row],[6M Return vs Nifty Z-Score]],Table2[6M Return vs Nifty Z-Score])</f>
        <v>603</v>
      </c>
      <c r="AU659">
        <f>_xlfn.RANK.AVG(Table2[[#This Row],[Sharpe Ratio Z-Score]],Table2[Sharpe Ratio Z-Score])</f>
        <v>641</v>
      </c>
      <c r="AV659">
        <f>(Table2[[#This Row],[Rank 1Y]]+Table2[[#This Row],[Rank 6M]]+Table2[[#This Row],[Rank Sharpe]])/3</f>
        <v>619.33333333333337</v>
      </c>
    </row>
    <row r="660" spans="1:48" x14ac:dyDescent="0.3">
      <c r="A660" t="s">
        <v>560</v>
      </c>
      <c r="B660" t="s">
        <v>561</v>
      </c>
      <c r="C660" t="s">
        <v>10431</v>
      </c>
      <c r="D660" t="s">
        <v>37</v>
      </c>
      <c r="E660">
        <v>33908.392678234901</v>
      </c>
      <c r="F660">
        <v>579.35</v>
      </c>
      <c r="G660">
        <v>-31.889212072970601</v>
      </c>
      <c r="H660">
        <f>(Table2[[#This Row],[1Y Return vs Nifty]]-AVERAGE(Table2[1Y Return vs Nifty]))/_xlfn.STDEV.P(Table2[1Y Return vs Nifty])</f>
        <v>-0.90957298860408231</v>
      </c>
      <c r="I660">
        <v>11.566407545666401</v>
      </c>
      <c r="J660">
        <f>(Table2[[#This Row],[1M Return vs Nifty]]-AVERAGE(Table2[1M Return vs Nifty]))/_xlfn.STDEV.P(Table2[1M Return vs Nifty])</f>
        <v>0.60701471894593551</v>
      </c>
      <c r="K660">
        <v>-7.7820737503108797</v>
      </c>
      <c r="L660">
        <f>(Table2[[#This Row],[6M Return vs Nifty]]-AVERAGE(Table2[6M Return vs Nifty]))/_xlfn.STDEV.P(Table2[6M Return vs Nifty])</f>
        <v>-0.52956068355636821</v>
      </c>
      <c r="M660">
        <v>3.8983726831153702</v>
      </c>
      <c r="N660">
        <f>(Table2[[#This Row],[1W Return vs Nifty]]-AVERAGE(Table2[1W Return vs Nifty]))/_xlfn.STDEV.P(Table2[1W Return vs Nifty])</f>
        <v>0.32055249756019366</v>
      </c>
      <c r="O660">
        <v>550.92999999999995</v>
      </c>
      <c r="P660">
        <v>543.38491585128395</v>
      </c>
      <c r="Q660">
        <v>558.16410999577101</v>
      </c>
      <c r="R660">
        <v>72.008032988881595</v>
      </c>
      <c r="S660" s="2">
        <f>(Table2[[#This Row],[Close Price]]-Table2[[#This Row],[20D EMA]])/Table2[[#This Row],[20D EMA]]</f>
        <v>5.158550088032976E-2</v>
      </c>
      <c r="T660" s="2">
        <f>(Table2[[#This Row],[Close Price]]-Table2[[#This Row],[50D EMA]])/Table2[[#This Row],[50D EMA]]</f>
        <v>6.6187122791901642E-2</v>
      </c>
      <c r="U660" s="2">
        <f>(Table2[[#This Row],[Close Price]]-Table2[[#This Row],[200D EMA]])/Table2[[#This Row],[200D EMA]]</f>
        <v>3.7956381689230295E-2</v>
      </c>
      <c r="V660">
        <v>1.7004632867632701</v>
      </c>
      <c r="W660">
        <v>567.20000000000005</v>
      </c>
      <c r="X660">
        <v>579.65</v>
      </c>
      <c r="Y660">
        <v>571.70000000000005</v>
      </c>
      <c r="Z660">
        <v>589.95000000000005</v>
      </c>
      <c r="AA660">
        <v>555.54999999999995</v>
      </c>
      <c r="AB660">
        <v>592.45000000000005</v>
      </c>
      <c r="AC660" s="2">
        <f>(Table2[[#This Row],[Close Price]]/Table2[[#This Row],[Day Low]])-1</f>
        <v>2.1421015514809572E-2</v>
      </c>
      <c r="AD660" s="2">
        <f>(Table2[[#This Row],[Day High]]/Table2[[#This Row],[Close Price]])-1</f>
        <v>5.1782169672898171E-4</v>
      </c>
      <c r="AE660" s="2">
        <f>(Table2[[#This Row],[Close Price]]/Table2[[#This Row],[Current Week Low]])-1</f>
        <v>1.3381143956620489E-2</v>
      </c>
      <c r="AF660" s="2">
        <f>(Table2[[#This Row],[Current Week High]]/Table2[[#This Row],[Close Price]])-1</f>
        <v>1.829636661776135E-2</v>
      </c>
      <c r="AG660" s="2">
        <f>(Table2[[#This Row],[Close Price]]/Table2[[#This Row],[Current Month Low]])-1</f>
        <v>4.2840428404284259E-2</v>
      </c>
      <c r="AH660" s="2">
        <f>(Table2[[#This Row],[Current Month High]]/Table2[[#This Row],[Close Price]])-1</f>
        <v>2.2611547423837086E-2</v>
      </c>
      <c r="AI660">
        <v>16.5098817640459</v>
      </c>
      <c r="AJ660">
        <v>27.385664028144198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</v>
      </c>
      <c r="AM660" t="s">
        <v>10475</v>
      </c>
      <c r="AN660">
        <v>9.58</v>
      </c>
      <c r="AO660" t="s">
        <v>10474</v>
      </c>
      <c r="AP660">
        <v>-9.2249703076291004E-2</v>
      </c>
      <c r="AQ660">
        <f>(Table2[[#This Row],[Sharpe Ratio]]-AVERAGE(Table2[Sharpe Ratio]))/_xlfn.STDEV.P(Table2[Sharpe Ratio])</f>
        <v>-1.6542505005320307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668</v>
      </c>
      <c r="AT660">
        <f>_xlfn.RANK.AVG(Table2[[#This Row],[6M Return vs Nifty Z-Score]],Table2[6M Return vs Nifty Z-Score])</f>
        <v>499</v>
      </c>
      <c r="AU660">
        <f>_xlfn.RANK.AVG(Table2[[#This Row],[Sharpe Ratio Z-Score]],Table2[Sharpe Ratio Z-Score])</f>
        <v>692</v>
      </c>
      <c r="AV660">
        <f>(Table2[[#This Row],[Rank 1Y]]+Table2[[#This Row],[Rank 6M]]+Table2[[#This Row],[Rank Sharpe]])/3</f>
        <v>619.66666666666663</v>
      </c>
    </row>
    <row r="661" spans="1:48" x14ac:dyDescent="0.3">
      <c r="A661" t="s">
        <v>121</v>
      </c>
      <c r="B661" t="s">
        <v>122</v>
      </c>
      <c r="C661" t="s">
        <v>10431</v>
      </c>
      <c r="D661" t="s">
        <v>37</v>
      </c>
      <c r="E661">
        <v>250232.74968257899</v>
      </c>
      <c r="F661">
        <v>1570.1</v>
      </c>
      <c r="G661">
        <v>-27.7253051034123</v>
      </c>
      <c r="H661">
        <f>(Table2[[#This Row],[1Y Return vs Nifty]]-AVERAGE(Table2[1Y Return vs Nifty]))/_xlfn.STDEV.P(Table2[1Y Return vs Nifty])</f>
        <v>-0.8619256684083122</v>
      </c>
      <c r="I661">
        <v>-4.3647052934348602</v>
      </c>
      <c r="J661">
        <f>(Table2[[#This Row],[1M Return vs Nifty]]-AVERAGE(Table2[1M Return vs Nifty]))/_xlfn.STDEV.P(Table2[1M Return vs Nifty])</f>
        <v>-0.73910874467621646</v>
      </c>
      <c r="K661">
        <v>-20.541738768223301</v>
      </c>
      <c r="L661">
        <f>(Table2[[#This Row],[6M Return vs Nifty]]-AVERAGE(Table2[6M Return vs Nifty]))/_xlfn.STDEV.P(Table2[6M Return vs Nifty])</f>
        <v>-0.88859512922794337</v>
      </c>
      <c r="M661">
        <v>-1.5159157966908601</v>
      </c>
      <c r="N661">
        <f>(Table2[[#This Row],[1W Return vs Nifty]]-AVERAGE(Table2[1W Return vs Nifty]))/_xlfn.STDEV.P(Table2[1W Return vs Nifty])</f>
        <v>-0.67208187915262452</v>
      </c>
      <c r="O661">
        <v>1582.77</v>
      </c>
      <c r="P661">
        <v>1586.7684240905201</v>
      </c>
      <c r="Q661">
        <v>1588.1572467885301</v>
      </c>
      <c r="R661">
        <v>38.981761876353801</v>
      </c>
      <c r="S661" s="2">
        <f>(Table2[[#This Row],[Close Price]]-Table2[[#This Row],[20D EMA]])/Table2[[#This Row],[20D EMA]]</f>
        <v>-8.0049533412941062E-3</v>
      </c>
      <c r="T661" s="2">
        <f>(Table2[[#This Row],[Close Price]]-Table2[[#This Row],[50D EMA]])/Table2[[#This Row],[50D EMA]]</f>
        <v>-1.0504635608736608E-2</v>
      </c>
      <c r="U661" s="2">
        <f>(Table2[[#This Row],[Close Price]]-Table2[[#This Row],[200D EMA]])/Table2[[#This Row],[200D EMA]]</f>
        <v>-1.1369936336621813E-2</v>
      </c>
      <c r="V661">
        <v>1.1279114639244801</v>
      </c>
      <c r="W661">
        <v>1567</v>
      </c>
      <c r="X661">
        <v>1581.9</v>
      </c>
      <c r="Y661">
        <v>1562</v>
      </c>
      <c r="Z661">
        <v>1579.6</v>
      </c>
      <c r="AA661">
        <v>1561.1</v>
      </c>
      <c r="AB661">
        <v>1610</v>
      </c>
      <c r="AC661" s="2">
        <f>(Table2[[#This Row],[Close Price]]/Table2[[#This Row],[Day Low]])-1</f>
        <v>1.9783024888320178E-3</v>
      </c>
      <c r="AD661" s="2">
        <f>(Table2[[#This Row],[Day High]]/Table2[[#This Row],[Close Price]])-1</f>
        <v>7.5154448761225456E-3</v>
      </c>
      <c r="AE661" s="2">
        <f>(Table2[[#This Row],[Close Price]]/Table2[[#This Row],[Current Week Low]])-1</f>
        <v>5.1856594110115672E-3</v>
      </c>
      <c r="AF661" s="2">
        <f>(Table2[[#This Row],[Current Week High]]/Table2[[#This Row],[Close Price]])-1</f>
        <v>6.0505700273867369E-3</v>
      </c>
      <c r="AG661" s="2">
        <f>(Table2[[#This Row],[Close Price]]/Table2[[#This Row],[Current Month Low]])-1</f>
        <v>5.7651655883672603E-3</v>
      </c>
      <c r="AH661" s="2">
        <f>(Table2[[#This Row],[Current Month High]]/Table2[[#This Row],[Close Price]])-1</f>
        <v>2.5412394115024606E-2</v>
      </c>
      <c r="AI661">
        <v>10.884657028214701</v>
      </c>
      <c r="AJ661">
        <v>10.6444452274408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10475</v>
      </c>
      <c r="AN661">
        <v>-1</v>
      </c>
      <c r="AO661" t="s">
        <v>10475</v>
      </c>
      <c r="AP661">
        <v>-2.1459725467369E-2</v>
      </c>
      <c r="AQ661">
        <f>(Table2[[#This Row],[Sharpe Ratio]]-AVERAGE(Table2[Sharpe Ratio]))/_xlfn.STDEV.P(Table2[Sharpe Ratio])</f>
        <v>-0.85614348054934242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652</v>
      </c>
      <c r="AT661">
        <f>_xlfn.RANK.AVG(Table2[[#This Row],[6M Return vs Nifty Z-Score]],Table2[6M Return vs Nifty Z-Score])</f>
        <v>629</v>
      </c>
      <c r="AU661">
        <f>_xlfn.RANK.AVG(Table2[[#This Row],[Sharpe Ratio Z-Score]],Table2[Sharpe Ratio Z-Score])</f>
        <v>584</v>
      </c>
      <c r="AV661">
        <f>(Table2[[#This Row],[Rank 1Y]]+Table2[[#This Row],[Rank 6M]]+Table2[[#This Row],[Rank Sharpe]])/3</f>
        <v>621.66666666666663</v>
      </c>
    </row>
    <row r="662" spans="1:48" x14ac:dyDescent="0.3">
      <c r="A662" t="s">
        <v>66</v>
      </c>
      <c r="B662" t="s">
        <v>67</v>
      </c>
      <c r="C662" t="s">
        <v>10431</v>
      </c>
      <c r="D662" t="s">
        <v>24</v>
      </c>
      <c r="E662">
        <v>368407.13454535999</v>
      </c>
      <c r="F662">
        <v>1853.2</v>
      </c>
      <c r="G662">
        <v>-26.454809175850698</v>
      </c>
      <c r="H662">
        <f>(Table2[[#This Row],[1Y Return vs Nifty]]-AVERAGE(Table2[1Y Return vs Nifty]))/_xlfn.STDEV.P(Table2[1Y Return vs Nifty])</f>
        <v>-0.847387465054943</v>
      </c>
      <c r="I662">
        <v>0.43418825592548099</v>
      </c>
      <c r="J662">
        <f>(Table2[[#This Row],[1M Return vs Nifty]]-AVERAGE(Table2[1M Return vs Nifty]))/_xlfn.STDEV.P(Table2[1M Return vs Nifty])</f>
        <v>-0.3336189793684356</v>
      </c>
      <c r="K662">
        <v>-11.615251783336401</v>
      </c>
      <c r="L662">
        <f>(Table2[[#This Row],[6M Return vs Nifty]]-AVERAGE(Table2[6M Return vs Nifty]))/_xlfn.STDEV.P(Table2[6M Return vs Nifty])</f>
        <v>-0.6374195457064139</v>
      </c>
      <c r="M662">
        <v>1.40688499374284</v>
      </c>
      <c r="N662">
        <f>(Table2[[#This Row],[1W Return vs Nifty]]-AVERAGE(Table2[1W Return vs Nifty]))/_xlfn.STDEV.P(Table2[1W Return vs Nifty])</f>
        <v>-0.1362270661538682</v>
      </c>
      <c r="O662">
        <v>1786.02</v>
      </c>
      <c r="P662">
        <v>1751.1030818141301</v>
      </c>
      <c r="Q662">
        <v>1761.83579314809</v>
      </c>
      <c r="R662">
        <v>70.599774357621598</v>
      </c>
      <c r="S662" s="2">
        <f>(Table2[[#This Row],[Close Price]]-Table2[[#This Row],[20D EMA]])/Table2[[#This Row],[20D EMA]]</f>
        <v>3.7614360421495879E-2</v>
      </c>
      <c r="T662" s="2">
        <f>(Table2[[#This Row],[Close Price]]-Table2[[#This Row],[50D EMA]])/Table2[[#This Row],[50D EMA]]</f>
        <v>5.8304344984704333E-2</v>
      </c>
      <c r="U662" s="2">
        <f>(Table2[[#This Row],[Close Price]]-Table2[[#This Row],[200D EMA]])/Table2[[#This Row],[200D EMA]]</f>
        <v>5.1857390573646071E-2</v>
      </c>
      <c r="V662">
        <v>0.72438441050110902</v>
      </c>
      <c r="W662">
        <v>1830</v>
      </c>
      <c r="X662">
        <v>1870</v>
      </c>
      <c r="Y662">
        <v>1835.45</v>
      </c>
      <c r="Z662">
        <v>1857.25</v>
      </c>
      <c r="AA662">
        <v>1737.1</v>
      </c>
      <c r="AB662">
        <v>1857.95</v>
      </c>
      <c r="AC662" s="2">
        <f>(Table2[[#This Row],[Close Price]]/Table2[[#This Row],[Day Low]])-1</f>
        <v>1.2677595628415306E-2</v>
      </c>
      <c r="AD662" s="2">
        <f>(Table2[[#This Row],[Day High]]/Table2[[#This Row],[Close Price]])-1</f>
        <v>9.0654003885171086E-3</v>
      </c>
      <c r="AE662" s="2">
        <f>(Table2[[#This Row],[Close Price]]/Table2[[#This Row],[Current Week Low]])-1</f>
        <v>9.6706529733852076E-3</v>
      </c>
      <c r="AF662" s="2">
        <f>(Table2[[#This Row],[Current Week High]]/Table2[[#This Row],[Close Price]])-1</f>
        <v>2.1854090222317435E-3</v>
      </c>
      <c r="AG662" s="2">
        <f>(Table2[[#This Row],[Close Price]]/Table2[[#This Row],[Current Month Low]])-1</f>
        <v>6.6835530481837546E-2</v>
      </c>
      <c r="AH662" s="2">
        <f>(Table2[[#This Row],[Current Month High]]/Table2[[#This Row],[Close Price]])-1</f>
        <v>2.5631340384200119E-3</v>
      </c>
      <c r="AI662">
        <v>7.26041441830347</v>
      </c>
      <c r="AJ662">
        <v>20.037568416620701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-7.0000000000000007E-2</v>
      </c>
      <c r="AM662" t="s">
        <v>10475</v>
      </c>
      <c r="AN662">
        <v>4.92</v>
      </c>
      <c r="AO662" t="s">
        <v>10474</v>
      </c>
      <c r="AP662">
        <v>-7.8457731368329994E-2</v>
      </c>
      <c r="AQ662">
        <f>(Table2[[#This Row],[Sharpe Ratio]]-AVERAGE(Table2[Sharpe Ratio]))/_xlfn.STDEV.P(Table2[Sharpe Ratio])</f>
        <v>-1.4987557566243992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646</v>
      </c>
      <c r="AT662">
        <f>_xlfn.RANK.AVG(Table2[[#This Row],[6M Return vs Nifty Z-Score]],Table2[6M Return vs Nifty Z-Score])</f>
        <v>537</v>
      </c>
      <c r="AU662">
        <f>_xlfn.RANK.AVG(Table2[[#This Row],[Sharpe Ratio Z-Score]],Table2[Sharpe Ratio Z-Score])</f>
        <v>684</v>
      </c>
      <c r="AV662">
        <f>(Table2[[#This Row],[Rank 1Y]]+Table2[[#This Row],[Rank 6M]]+Table2[[#This Row],[Rank Sharpe]])/3</f>
        <v>622.33333333333337</v>
      </c>
    </row>
    <row r="663" spans="1:48" x14ac:dyDescent="0.3">
      <c r="A663" t="s">
        <v>1940</v>
      </c>
      <c r="B663" t="s">
        <v>1941</v>
      </c>
      <c r="C663" t="s">
        <v>10443</v>
      </c>
      <c r="D663" t="s">
        <v>1093</v>
      </c>
      <c r="E663">
        <v>3312.2593369249998</v>
      </c>
      <c r="F663">
        <v>458.15</v>
      </c>
      <c r="G663">
        <v>-43.525799090668897</v>
      </c>
      <c r="H663">
        <f>(Table2[[#This Row],[1Y Return vs Nifty]]-AVERAGE(Table2[1Y Return vs Nifty]))/_xlfn.STDEV.P(Table2[1Y Return vs Nifty])</f>
        <v>-1.0427297069630006</v>
      </c>
      <c r="I663">
        <v>18.622807993650799</v>
      </c>
      <c r="J663">
        <f>(Table2[[#This Row],[1M Return vs Nifty]]-AVERAGE(Table2[1M Return vs Nifty]))/_xlfn.STDEV.P(Table2[1M Return vs Nifty])</f>
        <v>1.2032559424988738</v>
      </c>
      <c r="K663">
        <v>-19.081230111374701</v>
      </c>
      <c r="L663">
        <f>(Table2[[#This Row],[6M Return vs Nifty]]-AVERAGE(Table2[6M Return vs Nifty]))/_xlfn.STDEV.P(Table2[6M Return vs Nifty])</f>
        <v>-0.84749899423740549</v>
      </c>
      <c r="M663">
        <v>4.5606044732208604</v>
      </c>
      <c r="N663">
        <f>(Table2[[#This Row],[1W Return vs Nifty]]-AVERAGE(Table2[1W Return vs Nifty]))/_xlfn.STDEV.P(Table2[1W Return vs Nifty])</f>
        <v>0.44196347199617397</v>
      </c>
      <c r="O663">
        <v>430.22</v>
      </c>
      <c r="P663">
        <v>407.97869924474003</v>
      </c>
      <c r="Q663">
        <v>430.35849225185899</v>
      </c>
      <c r="R663">
        <v>64.474827035661207</v>
      </c>
      <c r="S663" s="2">
        <f>(Table2[[#This Row],[Close Price]]-Table2[[#This Row],[20D EMA]])/Table2[[#This Row],[20D EMA]]</f>
        <v>6.4920273348519242E-2</v>
      </c>
      <c r="T663" s="2">
        <f>(Table2[[#This Row],[Close Price]]-Table2[[#This Row],[50D EMA]])/Table2[[#This Row],[50D EMA]]</f>
        <v>0.1229752946615553</v>
      </c>
      <c r="U663" s="2">
        <f>(Table2[[#This Row],[Close Price]]-Table2[[#This Row],[200D EMA]])/Table2[[#This Row],[200D EMA]]</f>
        <v>6.457757485560793E-2</v>
      </c>
      <c r="V663">
        <v>1.56072957779176</v>
      </c>
      <c r="W663">
        <v>447</v>
      </c>
      <c r="X663">
        <v>462.45</v>
      </c>
      <c r="Y663">
        <v>455</v>
      </c>
      <c r="Z663">
        <v>475</v>
      </c>
      <c r="AA663">
        <v>437.05</v>
      </c>
      <c r="AB663">
        <v>477</v>
      </c>
      <c r="AC663" s="2">
        <f>(Table2[[#This Row],[Close Price]]/Table2[[#This Row],[Day Low]])-1</f>
        <v>2.4944071588366867E-2</v>
      </c>
      <c r="AD663" s="2">
        <f>(Table2[[#This Row],[Day High]]/Table2[[#This Row],[Close Price]])-1</f>
        <v>9.3855724107825278E-3</v>
      </c>
      <c r="AE663" s="2">
        <f>(Table2[[#This Row],[Close Price]]/Table2[[#This Row],[Current Week Low]])-1</f>
        <v>6.9230769230768097E-3</v>
      </c>
      <c r="AF663" s="2">
        <f>(Table2[[#This Row],[Current Week High]]/Table2[[#This Row],[Close Price]])-1</f>
        <v>3.6778347702717484E-2</v>
      </c>
      <c r="AG663" s="2">
        <f>(Table2[[#This Row],[Close Price]]/Table2[[#This Row],[Current Month Low]])-1</f>
        <v>4.8278229035579434E-2</v>
      </c>
      <c r="AH663" s="2">
        <f>(Table2[[#This Row],[Current Month High]]/Table2[[#This Row],[Close Price]])-1</f>
        <v>4.1143730219360464E-2</v>
      </c>
      <c r="AI663">
        <v>44.952526465131498</v>
      </c>
      <c r="AJ663">
        <v>45.4444444444444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0.04</v>
      </c>
      <c r="AM663" t="s">
        <v>10474</v>
      </c>
      <c r="AN663">
        <v>12.64</v>
      </c>
      <c r="AO663" t="s">
        <v>10474</v>
      </c>
      <c r="AP663">
        <v>-5.4755282429070004E-3</v>
      </c>
      <c r="AQ663">
        <f>(Table2[[#This Row],[Sharpe Ratio]]-AVERAGE(Table2[Sharpe Ratio]))/_xlfn.STDEV.P(Table2[Sharpe Ratio])</f>
        <v>-0.67593294164922713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704</v>
      </c>
      <c r="AT663">
        <f>_xlfn.RANK.AVG(Table2[[#This Row],[6M Return vs Nifty Z-Score]],Table2[6M Return vs Nifty Z-Score])</f>
        <v>616</v>
      </c>
      <c r="AU663">
        <f>_xlfn.RANK.AVG(Table2[[#This Row],[Sharpe Ratio Z-Score]],Table2[Sharpe Ratio Z-Score])</f>
        <v>547</v>
      </c>
      <c r="AV663">
        <f>(Table2[[#This Row],[Rank 1Y]]+Table2[[#This Row],[Rank 6M]]+Table2[[#This Row],[Rank Sharpe]])/3</f>
        <v>622.33333333333337</v>
      </c>
    </row>
    <row r="664" spans="1:48" x14ac:dyDescent="0.3">
      <c r="A664" t="s">
        <v>971</v>
      </c>
      <c r="B664" t="s">
        <v>972</v>
      </c>
      <c r="C664" t="s">
        <v>10447</v>
      </c>
      <c r="D664" t="s">
        <v>973</v>
      </c>
      <c r="E664">
        <v>14309.47424349</v>
      </c>
      <c r="F664">
        <v>1458.15</v>
      </c>
      <c r="G664">
        <v>-23.166282702094598</v>
      </c>
      <c r="H664">
        <f>(Table2[[#This Row],[1Y Return vs Nifty]]-AVERAGE(Table2[1Y Return vs Nifty]))/_xlfn.STDEV.P(Table2[1Y Return vs Nifty])</f>
        <v>-0.80975706768707278</v>
      </c>
      <c r="I664">
        <v>4.9248261366720101</v>
      </c>
      <c r="J664">
        <f>(Table2[[#This Row],[1M Return vs Nifty]]-AVERAGE(Table2[1M Return vs Nifty]))/_xlfn.STDEV.P(Table2[1M Return vs Nifty])</f>
        <v>4.5824257206139966E-2</v>
      </c>
      <c r="K664">
        <v>-20.980393104349702</v>
      </c>
      <c r="L664">
        <f>(Table2[[#This Row],[6M Return vs Nifty]]-AVERAGE(Table2[6M Return vs Nifty]))/_xlfn.STDEV.P(Table2[6M Return vs Nifty])</f>
        <v>-0.90093808777673623</v>
      </c>
      <c r="M664">
        <v>0.68435004677475497</v>
      </c>
      <c r="N664">
        <f>(Table2[[#This Row],[1W Return vs Nifty]]-AVERAGE(Table2[1W Return vs Nifty]))/_xlfn.STDEV.P(Table2[1W Return vs Nifty])</f>
        <v>-0.26869378443308378</v>
      </c>
      <c r="O664">
        <v>1429.34</v>
      </c>
      <c r="P664">
        <v>1396.4239373309899</v>
      </c>
      <c r="Q664">
        <v>1462.53300591533</v>
      </c>
      <c r="R664">
        <v>55.936749318671097</v>
      </c>
      <c r="S664" s="2">
        <f>(Table2[[#This Row],[Close Price]]-Table2[[#This Row],[20D EMA]])/Table2[[#This Row],[20D EMA]]</f>
        <v>2.0156155988078534E-2</v>
      </c>
      <c r="T664" s="2">
        <f>(Table2[[#This Row],[Close Price]]-Table2[[#This Row],[50D EMA]])/Table2[[#This Row],[50D EMA]]</f>
        <v>4.4202953715465725E-2</v>
      </c>
      <c r="U664" s="2">
        <f>(Table2[[#This Row],[Close Price]]-Table2[[#This Row],[200D EMA]])/Table2[[#This Row],[200D EMA]]</f>
        <v>-2.9968594880269497E-3</v>
      </c>
      <c r="V664">
        <v>1.2395846826371499</v>
      </c>
      <c r="W664">
        <v>1454.65</v>
      </c>
      <c r="X664">
        <v>1472</v>
      </c>
      <c r="Y664">
        <v>1447.5</v>
      </c>
      <c r="Z664">
        <v>1477.9</v>
      </c>
      <c r="AA664">
        <v>1433.15</v>
      </c>
      <c r="AB664">
        <v>1513</v>
      </c>
      <c r="AC664" s="2">
        <f>(Table2[[#This Row],[Close Price]]/Table2[[#This Row],[Day Low]])-1</f>
        <v>2.406077063211054E-3</v>
      </c>
      <c r="AD664" s="2">
        <f>(Table2[[#This Row],[Day High]]/Table2[[#This Row],[Close Price]])-1</f>
        <v>9.4983369337859891E-3</v>
      </c>
      <c r="AE664" s="2">
        <f>(Table2[[#This Row],[Close Price]]/Table2[[#This Row],[Current Week Low]])-1</f>
        <v>7.3575129533678396E-3</v>
      </c>
      <c r="AF664" s="2">
        <f>(Table2[[#This Row],[Current Week High]]/Table2[[#This Row],[Close Price]])-1</f>
        <v>1.3544559887528784E-2</v>
      </c>
      <c r="AG664" s="2">
        <f>(Table2[[#This Row],[Close Price]]/Table2[[#This Row],[Current Month Low]])-1</f>
        <v>1.7444091686145802E-2</v>
      </c>
      <c r="AH664" s="2">
        <f>(Table2[[#This Row],[Current Month High]]/Table2[[#This Row],[Close Price]])-1</f>
        <v>3.7616157459794852E-2</v>
      </c>
      <c r="AI664">
        <v>28.618454891471998</v>
      </c>
      <c r="AJ664">
        <v>21.088689586447401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-0.05</v>
      </c>
      <c r="AM664" t="s">
        <v>10475</v>
      </c>
      <c r="AN664">
        <v>5.38</v>
      </c>
      <c r="AO664" t="s">
        <v>10474</v>
      </c>
      <c r="AP664">
        <v>-3.4475470666598E-2</v>
      </c>
      <c r="AQ664">
        <f>(Table2[[#This Row],[Sharpe Ratio]]-AVERAGE(Table2[Sharpe Ratio]))/_xlfn.STDEV.P(Table2[Sharpe Ratio])</f>
        <v>-1.0028868185851125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636</v>
      </c>
      <c r="AT664">
        <f>_xlfn.RANK.AVG(Table2[[#This Row],[6M Return vs Nifty Z-Score]],Table2[6M Return vs Nifty Z-Score])</f>
        <v>632</v>
      </c>
      <c r="AU664">
        <f>_xlfn.RANK.AVG(Table2[[#This Row],[Sharpe Ratio Z-Score]],Table2[Sharpe Ratio Z-Score])</f>
        <v>602</v>
      </c>
      <c r="AV664">
        <f>(Table2[[#This Row],[Rank 1Y]]+Table2[[#This Row],[Rank 6M]]+Table2[[#This Row],[Rank Sharpe]])/3</f>
        <v>623.33333333333337</v>
      </c>
    </row>
    <row r="665" spans="1:48" x14ac:dyDescent="0.3">
      <c r="A665" t="s">
        <v>2065</v>
      </c>
      <c r="B665" t="s">
        <v>2066</v>
      </c>
      <c r="C665" t="s">
        <v>10435</v>
      </c>
      <c r="D665" t="s">
        <v>1576</v>
      </c>
      <c r="E665">
        <v>2819.3218001999999</v>
      </c>
      <c r="F665">
        <v>682.2</v>
      </c>
      <c r="G665">
        <v>-36.648785167040401</v>
      </c>
      <c r="H665">
        <f>(Table2[[#This Row],[1Y Return vs Nifty]]-AVERAGE(Table2[1Y Return vs Nifty]))/_xlfn.STDEV.P(Table2[1Y Return vs Nifty])</f>
        <v>-0.96403647803030568</v>
      </c>
      <c r="I665">
        <v>-9.4060938258537306</v>
      </c>
      <c r="J665">
        <f>(Table2[[#This Row],[1M Return vs Nifty]]-AVERAGE(Table2[1M Return vs Nifty]))/_xlfn.STDEV.P(Table2[1M Return vs Nifty])</f>
        <v>-1.1650884901757488</v>
      </c>
      <c r="K665">
        <v>-27.514042283489601</v>
      </c>
      <c r="L665">
        <f>(Table2[[#This Row],[6M Return vs Nifty]]-AVERAGE(Table2[6M Return vs Nifty]))/_xlfn.STDEV.P(Table2[6M Return vs Nifty])</f>
        <v>-1.084783440139194</v>
      </c>
      <c r="M665">
        <v>-6.2624049072943597</v>
      </c>
      <c r="N665">
        <f>(Table2[[#This Row],[1W Return vs Nifty]]-AVERAGE(Table2[1W Return vs Nifty]))/_xlfn.STDEV.P(Table2[1W Return vs Nifty])</f>
        <v>-1.5422845433532402</v>
      </c>
      <c r="O665">
        <v>708.75</v>
      </c>
      <c r="P665">
        <v>720.54443902821595</v>
      </c>
      <c r="Q665">
        <v>730.89669418801395</v>
      </c>
      <c r="R665">
        <v>29.837836198205199</v>
      </c>
      <c r="S665" s="2">
        <f>(Table2[[#This Row],[Close Price]]-Table2[[#This Row],[20D EMA]])/Table2[[#This Row],[20D EMA]]</f>
        <v>-3.7460317460317395E-2</v>
      </c>
      <c r="T665" s="2">
        <f>(Table2[[#This Row],[Close Price]]-Table2[[#This Row],[50D EMA]])/Table2[[#This Row],[50D EMA]]</f>
        <v>-5.3215925279959539E-2</v>
      </c>
      <c r="U665" s="2">
        <f>(Table2[[#This Row],[Close Price]]-Table2[[#This Row],[200D EMA]])/Table2[[#This Row],[200D EMA]]</f>
        <v>-6.662596037886484E-2</v>
      </c>
      <c r="V665">
        <v>0.74460034000049302</v>
      </c>
      <c r="W665">
        <v>682.2</v>
      </c>
      <c r="X665">
        <v>699.95</v>
      </c>
      <c r="Y665">
        <v>680</v>
      </c>
      <c r="Z665">
        <v>696</v>
      </c>
      <c r="AA665">
        <v>680</v>
      </c>
      <c r="AB665">
        <v>731.4</v>
      </c>
      <c r="AC665" s="2">
        <f>(Table2[[#This Row],[Close Price]]/Table2[[#This Row],[Day Low]])-1</f>
        <v>0</v>
      </c>
      <c r="AD665" s="2">
        <f>(Table2[[#This Row],[Day High]]/Table2[[#This Row],[Close Price]])-1</f>
        <v>2.6018762826150788E-2</v>
      </c>
      <c r="AE665" s="2">
        <f>(Table2[[#This Row],[Close Price]]/Table2[[#This Row],[Current Week Low]])-1</f>
        <v>3.235294117647225E-3</v>
      </c>
      <c r="AF665" s="2">
        <f>(Table2[[#This Row],[Current Week High]]/Table2[[#This Row],[Close Price]])-1</f>
        <v>2.0228671943711474E-2</v>
      </c>
      <c r="AG665" s="2">
        <f>(Table2[[#This Row],[Close Price]]/Table2[[#This Row],[Current Month Low]])-1</f>
        <v>3.235294117647225E-3</v>
      </c>
      <c r="AH665" s="2">
        <f>(Table2[[#This Row],[Current Month High]]/Table2[[#This Row],[Close Price]])-1</f>
        <v>7.2119613016710549E-2</v>
      </c>
      <c r="AI665">
        <v>32.6590442685429</v>
      </c>
      <c r="AJ665">
        <v>6.7605633802816998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-0.24</v>
      </c>
      <c r="AM665" t="s">
        <v>10475</v>
      </c>
      <c r="AN665">
        <v>-6.01</v>
      </c>
      <c r="AO665" t="s">
        <v>10475</v>
      </c>
      <c r="AQ665">
        <f>(Table2[[#This Row],[Sharpe Ratio]]-AVERAGE(Table2[Sharpe Ratio]))/_xlfn.STDEV.P(Table2[Sharpe Ratio])</f>
        <v>-0.61420022642052829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684</v>
      </c>
      <c r="AT665">
        <f>_xlfn.RANK.AVG(Table2[[#This Row],[6M Return vs Nifty Z-Score]],Table2[6M Return vs Nifty Z-Score])</f>
        <v>672</v>
      </c>
      <c r="AU665">
        <f>_xlfn.RANK.AVG(Table2[[#This Row],[Sharpe Ratio Z-Score]],Table2[Sharpe Ratio Z-Score])</f>
        <v>519.5</v>
      </c>
      <c r="AV665">
        <f>(Table2[[#This Row],[Rank 1Y]]+Table2[[#This Row],[Rank 6M]]+Table2[[#This Row],[Rank Sharpe]])/3</f>
        <v>625.16666666666663</v>
      </c>
    </row>
    <row r="666" spans="1:48" x14ac:dyDescent="0.3">
      <c r="A666" t="s">
        <v>1579</v>
      </c>
      <c r="B666" t="s">
        <v>1580</v>
      </c>
      <c r="C666" t="s">
        <v>10442</v>
      </c>
      <c r="D666" t="s">
        <v>526</v>
      </c>
      <c r="E666">
        <v>5784.7289318800003</v>
      </c>
      <c r="F666">
        <v>116.15</v>
      </c>
      <c r="G666">
        <v>-19.033672374092198</v>
      </c>
      <c r="H666">
        <f>(Table2[[#This Row],[1Y Return vs Nifty]]-AVERAGE(Table2[1Y Return vs Nifty]))/_xlfn.STDEV.P(Table2[1Y Return vs Nifty])</f>
        <v>-0.76246787295187801</v>
      </c>
      <c r="I666">
        <v>-2.20841744412549</v>
      </c>
      <c r="J666">
        <f>(Table2[[#This Row],[1M Return vs Nifty]]-AVERAGE(Table2[1M Return vs Nifty]))/_xlfn.STDEV.P(Table2[1M Return vs Nifty])</f>
        <v>-0.55690994302348529</v>
      </c>
      <c r="K666">
        <v>-13.2282655862984</v>
      </c>
      <c r="L666">
        <f>(Table2[[#This Row],[6M Return vs Nifty]]-AVERAGE(Table2[6M Return vs Nifty]))/_xlfn.STDEV.P(Table2[6M Return vs Nifty])</f>
        <v>-0.68280690625185636</v>
      </c>
      <c r="M666">
        <v>12.6454707939155</v>
      </c>
      <c r="N666">
        <f>(Table2[[#This Row],[1W Return vs Nifty]]-AVERAGE(Table2[1W Return vs Nifty]))/_xlfn.STDEV.P(Table2[1W Return vs Nifty])</f>
        <v>1.9242110971423674</v>
      </c>
      <c r="O666">
        <v>106.95</v>
      </c>
      <c r="P666">
        <v>105.55832896767301</v>
      </c>
      <c r="Q666">
        <v>108.507897635574</v>
      </c>
      <c r="R666">
        <v>74.977496952088998</v>
      </c>
      <c r="S666" s="2">
        <f>(Table2[[#This Row],[Close Price]]-Table2[[#This Row],[20D EMA]])/Table2[[#This Row],[20D EMA]]</f>
        <v>8.6021505376344107E-2</v>
      </c>
      <c r="T666" s="2">
        <f>(Table2[[#This Row],[Close Price]]-Table2[[#This Row],[50D EMA]])/Table2[[#This Row],[50D EMA]]</f>
        <v>0.1003395102585479</v>
      </c>
      <c r="U666" s="2">
        <f>(Table2[[#This Row],[Close Price]]-Table2[[#This Row],[200D EMA]])/Table2[[#This Row],[200D EMA]]</f>
        <v>7.0428996699320137E-2</v>
      </c>
      <c r="V666">
        <v>2.42280591495199</v>
      </c>
      <c r="W666">
        <v>113.3</v>
      </c>
      <c r="X666">
        <v>117.01</v>
      </c>
      <c r="Y666">
        <v>113.86</v>
      </c>
      <c r="Z666">
        <v>118.9</v>
      </c>
      <c r="AA666">
        <v>99.46</v>
      </c>
      <c r="AB666">
        <v>118.9</v>
      </c>
      <c r="AC666" s="2">
        <f>(Table2[[#This Row],[Close Price]]/Table2[[#This Row],[Day Low]])-1</f>
        <v>2.5154457193292235E-2</v>
      </c>
      <c r="AD666" s="2">
        <f>(Table2[[#This Row],[Day High]]/Table2[[#This Row],[Close Price]])-1</f>
        <v>7.4042186827378842E-3</v>
      </c>
      <c r="AE666" s="2">
        <f>(Table2[[#This Row],[Close Price]]/Table2[[#This Row],[Current Week Low]])-1</f>
        <v>2.0112418759880679E-2</v>
      </c>
      <c r="AF666" s="2">
        <f>(Table2[[#This Row],[Current Week High]]/Table2[[#This Row],[Close Price]])-1</f>
        <v>2.3676280671545369E-2</v>
      </c>
      <c r="AG666" s="2">
        <f>(Table2[[#This Row],[Close Price]]/Table2[[#This Row],[Current Month Low]])-1</f>
        <v>0.1678061532274282</v>
      </c>
      <c r="AH666" s="2">
        <f>(Table2[[#This Row],[Current Month High]]/Table2[[#This Row],[Close Price]])-1</f>
        <v>2.3676280671545369E-2</v>
      </c>
      <c r="AI666">
        <v>18.5535944898837</v>
      </c>
      <c r="AJ666">
        <v>26.9398907103825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0.06</v>
      </c>
      <c r="AM666" t="s">
        <v>10474</v>
      </c>
      <c r="AN666">
        <v>9.1</v>
      </c>
      <c r="AO666" t="s">
        <v>10474</v>
      </c>
      <c r="AP666">
        <v>-9.9513917880931002E-2</v>
      </c>
      <c r="AQ666">
        <f>(Table2[[#This Row],[Sharpe Ratio]]-AVERAGE(Table2[Sharpe Ratio]))/_xlfn.STDEV.P(Table2[Sharpe Ratio])</f>
        <v>-1.7361493939357584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621</v>
      </c>
      <c r="AT666">
        <f>_xlfn.RANK.AVG(Table2[[#This Row],[6M Return vs Nifty Z-Score]],Table2[6M Return vs Nifty Z-Score])</f>
        <v>553</v>
      </c>
      <c r="AU666">
        <f>_xlfn.RANK.AVG(Table2[[#This Row],[Sharpe Ratio Z-Score]],Table2[Sharpe Ratio Z-Score])</f>
        <v>703</v>
      </c>
      <c r="AV666">
        <f>(Table2[[#This Row],[Rank 1Y]]+Table2[[#This Row],[Rank 6M]]+Table2[[#This Row],[Rank Sharpe]])/3</f>
        <v>625.66666666666663</v>
      </c>
    </row>
    <row r="667" spans="1:48" x14ac:dyDescent="0.3">
      <c r="A667" t="s">
        <v>1030</v>
      </c>
      <c r="B667" t="s">
        <v>1031</v>
      </c>
      <c r="C667" t="s">
        <v>10430</v>
      </c>
      <c r="D667" t="s">
        <v>297</v>
      </c>
      <c r="E667">
        <v>12722.591953200001</v>
      </c>
      <c r="F667">
        <v>946.2</v>
      </c>
      <c r="G667">
        <v>-31.910485919988901</v>
      </c>
      <c r="H667">
        <f>(Table2[[#This Row],[1Y Return vs Nifty]]-AVERAGE(Table2[1Y Return vs Nifty]))/_xlfn.STDEV.P(Table2[1Y Return vs Nifty])</f>
        <v>-0.90981642387006856</v>
      </c>
      <c r="I667">
        <v>-1.0018800399758401</v>
      </c>
      <c r="J667">
        <f>(Table2[[#This Row],[1M Return vs Nifty]]-AVERAGE(Table2[1M Return vs Nifty]))/_xlfn.STDEV.P(Table2[1M Return vs Nifty])</f>
        <v>-0.4549617410449453</v>
      </c>
      <c r="K667">
        <v>-25.637995646876298</v>
      </c>
      <c r="L667">
        <f>(Table2[[#This Row],[6M Return vs Nifty]]-AVERAGE(Table2[6M Return vs Nifty]))/_xlfn.STDEV.P(Table2[6M Return vs Nifty])</f>
        <v>-1.0319948000546066</v>
      </c>
      <c r="M667">
        <v>-0.23814909944193799</v>
      </c>
      <c r="N667">
        <f>(Table2[[#This Row],[1W Return vs Nifty]]-AVERAGE(Table2[1W Return vs Nifty]))/_xlfn.STDEV.P(Table2[1W Return vs Nifty])</f>
        <v>-0.43782115332711907</v>
      </c>
      <c r="O667">
        <v>945.34</v>
      </c>
      <c r="P667">
        <v>932.45918922352405</v>
      </c>
      <c r="Q667">
        <v>946.58767540878102</v>
      </c>
      <c r="R667">
        <v>46.502059626861097</v>
      </c>
      <c r="S667" s="2">
        <f>(Table2[[#This Row],[Close Price]]-Table2[[#This Row],[20D EMA]])/Table2[[#This Row],[20D EMA]]</f>
        <v>9.0972560137094968E-4</v>
      </c>
      <c r="T667" s="2">
        <f>(Table2[[#This Row],[Close Price]]-Table2[[#This Row],[50D EMA]])/Table2[[#This Row],[50D EMA]]</f>
        <v>1.4736098839798257E-2</v>
      </c>
      <c r="U667" s="2">
        <f>(Table2[[#This Row],[Close Price]]-Table2[[#This Row],[200D EMA]])/Table2[[#This Row],[200D EMA]]</f>
        <v>-4.0955045037276887E-4</v>
      </c>
      <c r="V667">
        <v>0.66914469426481404</v>
      </c>
      <c r="W667">
        <v>947.75</v>
      </c>
      <c r="X667">
        <v>955.65</v>
      </c>
      <c r="Y667">
        <v>944.55</v>
      </c>
      <c r="Z667">
        <v>962.45</v>
      </c>
      <c r="AA667">
        <v>941.85</v>
      </c>
      <c r="AB667">
        <v>1005.45</v>
      </c>
      <c r="AC667" s="2">
        <f>(Table2[[#This Row],[Close Price]]/Table2[[#This Row],[Day Low]])-1</f>
        <v>-1.6354523872328386E-3</v>
      </c>
      <c r="AD667" s="2">
        <f>(Table2[[#This Row],[Day High]]/Table2[[#This Row],[Close Price]])-1</f>
        <v>9.9873176918199302E-3</v>
      </c>
      <c r="AE667" s="2">
        <f>(Table2[[#This Row],[Close Price]]/Table2[[#This Row],[Current Week Low]])-1</f>
        <v>1.746863585834646E-3</v>
      </c>
      <c r="AF667" s="2">
        <f>(Table2[[#This Row],[Current Week High]]/Table2[[#This Row],[Close Price]])-1</f>
        <v>1.7173958993870198E-2</v>
      </c>
      <c r="AG667" s="2">
        <f>(Table2[[#This Row],[Close Price]]/Table2[[#This Row],[Current Month Low]])-1</f>
        <v>4.6185698359610949E-3</v>
      </c>
      <c r="AH667" s="2">
        <f>(Table2[[#This Row],[Current Month High]]/Table2[[#This Row],[Close Price]])-1</f>
        <v>6.2618896639188293E-2</v>
      </c>
      <c r="AI667">
        <v>39.288733882899997</v>
      </c>
      <c r="AJ667">
        <v>20.9897065405025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</v>
      </c>
      <c r="AM667" t="s">
        <v>10475</v>
      </c>
      <c r="AN667">
        <v>7.0000000000000007E-2</v>
      </c>
      <c r="AO667" t="s">
        <v>10474</v>
      </c>
      <c r="AP667">
        <v>-3.922354727338E-3</v>
      </c>
      <c r="AQ667">
        <f>(Table2[[#This Row],[Sharpe Ratio]]-AVERAGE(Table2[Sharpe Ratio]))/_xlfn.STDEV.P(Table2[Sharpe Ratio])</f>
        <v>-0.6584220067980403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669</v>
      </c>
      <c r="AT667">
        <f>_xlfn.RANK.AVG(Table2[[#This Row],[6M Return vs Nifty Z-Score]],Table2[6M Return vs Nifty Z-Score])</f>
        <v>663</v>
      </c>
      <c r="AU667">
        <f>_xlfn.RANK.AVG(Table2[[#This Row],[Sharpe Ratio Z-Score]],Table2[Sharpe Ratio Z-Score])</f>
        <v>545</v>
      </c>
      <c r="AV667">
        <f>(Table2[[#This Row],[Rank 1Y]]+Table2[[#This Row],[Rank 6M]]+Table2[[#This Row],[Rank Sharpe]])/3</f>
        <v>625.66666666666663</v>
      </c>
    </row>
    <row r="668" spans="1:48" x14ac:dyDescent="0.3">
      <c r="A668" t="s">
        <v>38</v>
      </c>
      <c r="B668" t="s">
        <v>39</v>
      </c>
      <c r="C668" t="s">
        <v>10433</v>
      </c>
      <c r="D668" t="s">
        <v>40</v>
      </c>
      <c r="E668">
        <v>607874.50334833004</v>
      </c>
      <c r="F668">
        <v>2587.15</v>
      </c>
      <c r="G668">
        <v>-28.704154738888398</v>
      </c>
      <c r="H668">
        <f>(Table2[[#This Row],[1Y Return vs Nifty]]-AVERAGE(Table2[1Y Return vs Nifty]))/_xlfn.STDEV.P(Table2[1Y Return vs Nifty])</f>
        <v>-0.87312658196042015</v>
      </c>
      <c r="I668">
        <v>-6.2678949057139803</v>
      </c>
      <c r="J668">
        <f>(Table2[[#This Row],[1M Return vs Nifty]]-AVERAGE(Table2[1M Return vs Nifty]))/_xlfn.STDEV.P(Table2[1M Return vs Nifty])</f>
        <v>-0.89992162816310539</v>
      </c>
      <c r="K668">
        <v>-12.754093417653401</v>
      </c>
      <c r="L668">
        <f>(Table2[[#This Row],[6M Return vs Nifty]]-AVERAGE(Table2[6M Return vs Nifty]))/_xlfn.STDEV.P(Table2[6M Return vs Nifty])</f>
        <v>-0.66946453860479427</v>
      </c>
      <c r="M668">
        <v>2.5906499140622699</v>
      </c>
      <c r="N668">
        <f>(Table2[[#This Row],[1W Return vs Nifty]]-AVERAGE(Table2[1W Return vs Nifty]))/_xlfn.STDEV.P(Table2[1W Return vs Nifty])</f>
        <v>8.079974322992535E-2</v>
      </c>
      <c r="O668">
        <v>2487.98</v>
      </c>
      <c r="P668">
        <v>2435.3192476870399</v>
      </c>
      <c r="Q668">
        <v>2437.3699064871298</v>
      </c>
      <c r="R668">
        <v>74.402251483355698</v>
      </c>
      <c r="S668" s="2">
        <f>(Table2[[#This Row],[Close Price]]-Table2[[#This Row],[20D EMA]])/Table2[[#This Row],[20D EMA]]</f>
        <v>3.9859645173996608E-2</v>
      </c>
      <c r="T668" s="2">
        <f>(Table2[[#This Row],[Close Price]]-Table2[[#This Row],[50D EMA]])/Table2[[#This Row],[50D EMA]]</f>
        <v>6.2345317747216258E-2</v>
      </c>
      <c r="U668" s="2">
        <f>(Table2[[#This Row],[Close Price]]-Table2[[#This Row],[200D EMA]])/Table2[[#This Row],[200D EMA]]</f>
        <v>6.1451523264575585E-2</v>
      </c>
      <c r="V668">
        <v>0.84628532590598304</v>
      </c>
      <c r="W668">
        <v>2568</v>
      </c>
      <c r="X668">
        <v>2607.6999999999998</v>
      </c>
      <c r="Y668">
        <v>2536.25</v>
      </c>
      <c r="Z668">
        <v>2595</v>
      </c>
      <c r="AA668">
        <v>2450.1</v>
      </c>
      <c r="AB668">
        <v>2595</v>
      </c>
      <c r="AC668" s="2">
        <f>(Table2[[#This Row],[Close Price]]/Table2[[#This Row],[Day Low]])-1</f>
        <v>7.4571651090342694E-3</v>
      </c>
      <c r="AD668" s="2">
        <f>(Table2[[#This Row],[Day High]]/Table2[[#This Row],[Close Price]])-1</f>
        <v>7.9431034149546331E-3</v>
      </c>
      <c r="AE668" s="2">
        <f>(Table2[[#This Row],[Close Price]]/Table2[[#This Row],[Current Week Low]])-1</f>
        <v>2.0068999507146357E-2</v>
      </c>
      <c r="AF668" s="2">
        <f>(Table2[[#This Row],[Current Week High]]/Table2[[#This Row],[Close Price]])-1</f>
        <v>3.034226851941213E-3</v>
      </c>
      <c r="AG668" s="2">
        <f>(Table2[[#This Row],[Close Price]]/Table2[[#This Row],[Current Month Low]])-1</f>
        <v>5.5936492388065862E-2</v>
      </c>
      <c r="AH668" s="2">
        <f>(Table2[[#This Row],[Current Month High]]/Table2[[#This Row],[Close Price]])-1</f>
        <v>3.034226851941213E-3</v>
      </c>
      <c r="AI668">
        <v>5.2876717623639697</v>
      </c>
      <c r="AJ668">
        <v>19.110978108238701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0.05</v>
      </c>
      <c r="AM668" t="s">
        <v>10474</v>
      </c>
      <c r="AN668">
        <v>4.2300000000000004</v>
      </c>
      <c r="AO668" t="s">
        <v>10474</v>
      </c>
      <c r="AP668">
        <v>-7.3071928737361999E-2</v>
      </c>
      <c r="AQ668">
        <f>(Table2[[#This Row],[Sharpe Ratio]]-AVERAGE(Table2[Sharpe Ratio]))/_xlfn.STDEV.P(Table2[Sharpe Ratio])</f>
        <v>-1.4380346343242412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654</v>
      </c>
      <c r="AT668">
        <f>_xlfn.RANK.AVG(Table2[[#This Row],[6M Return vs Nifty Z-Score]],Table2[6M Return vs Nifty Z-Score])</f>
        <v>549</v>
      </c>
      <c r="AU668">
        <f>_xlfn.RANK.AVG(Table2[[#This Row],[Sharpe Ratio Z-Score]],Table2[Sharpe Ratio Z-Score])</f>
        <v>675</v>
      </c>
      <c r="AV668">
        <f>(Table2[[#This Row],[Rank 1Y]]+Table2[[#This Row],[Rank 6M]]+Table2[[#This Row],[Rank Sharpe]])/3</f>
        <v>626</v>
      </c>
    </row>
    <row r="669" spans="1:48" x14ac:dyDescent="0.3">
      <c r="A669" t="s">
        <v>1019</v>
      </c>
      <c r="B669" t="s">
        <v>1020</v>
      </c>
      <c r="C669" t="s">
        <v>10440</v>
      </c>
      <c r="D669" t="s">
        <v>80</v>
      </c>
      <c r="E669">
        <v>12943.33898472</v>
      </c>
      <c r="F669">
        <v>362.4</v>
      </c>
      <c r="G669">
        <v>-21.776847397503101</v>
      </c>
      <c r="H669">
        <f>(Table2[[#This Row],[1Y Return vs Nifty]]-AVERAGE(Table2[1Y Return vs Nifty]))/_xlfn.STDEV.P(Table2[1Y Return vs Nifty])</f>
        <v>-0.79385784867637488</v>
      </c>
      <c r="I669">
        <v>6.1655551166671199</v>
      </c>
      <c r="J669">
        <f>(Table2[[#This Row],[1M Return vs Nifty]]-AVERAGE(Table2[1M Return vs Nifty]))/_xlfn.STDEV.P(Table2[1M Return vs Nifty])</f>
        <v>0.15066152807576355</v>
      </c>
      <c r="K669">
        <v>-12.530397446493099</v>
      </c>
      <c r="L669">
        <f>(Table2[[#This Row],[6M Return vs Nifty]]-AVERAGE(Table2[6M Return vs Nifty]))/_xlfn.STDEV.P(Table2[6M Return vs Nifty])</f>
        <v>-0.6631701289246219</v>
      </c>
      <c r="M669">
        <v>1.7096794043386601</v>
      </c>
      <c r="N669">
        <f>(Table2[[#This Row],[1W Return vs Nifty]]-AVERAGE(Table2[1W Return vs Nifty]))/_xlfn.STDEV.P(Table2[1W Return vs Nifty])</f>
        <v>-8.071392861882061E-2</v>
      </c>
      <c r="O669">
        <v>353.97</v>
      </c>
      <c r="P669">
        <v>341.96232821114302</v>
      </c>
      <c r="Q669">
        <v>341.87779356908902</v>
      </c>
      <c r="R669">
        <v>54.775624474879997</v>
      </c>
      <c r="S669" s="2">
        <f>(Table2[[#This Row],[Close Price]]-Table2[[#This Row],[20D EMA]])/Table2[[#This Row],[20D EMA]]</f>
        <v>2.3815577591321156E-2</v>
      </c>
      <c r="T669" s="2">
        <f>(Table2[[#This Row],[Close Price]]-Table2[[#This Row],[50D EMA]])/Table2[[#This Row],[50D EMA]]</f>
        <v>5.9765857531060604E-2</v>
      </c>
      <c r="U669" s="2">
        <f>(Table2[[#This Row],[Close Price]]-Table2[[#This Row],[200D EMA]])/Table2[[#This Row],[200D EMA]]</f>
        <v>6.0027901247010025E-2</v>
      </c>
      <c r="V669">
        <v>1.57237895279594</v>
      </c>
      <c r="W669">
        <v>358.1</v>
      </c>
      <c r="X669">
        <v>362.85</v>
      </c>
      <c r="Y669">
        <v>360.85</v>
      </c>
      <c r="Z669">
        <v>376</v>
      </c>
      <c r="AA669">
        <v>352.8</v>
      </c>
      <c r="AB669">
        <v>376.5</v>
      </c>
      <c r="AC669" s="2">
        <f>(Table2[[#This Row],[Close Price]]/Table2[[#This Row],[Day Low]])-1</f>
        <v>1.2007819044959289E-2</v>
      </c>
      <c r="AD669" s="2">
        <f>(Table2[[#This Row],[Day High]]/Table2[[#This Row],[Close Price]])-1</f>
        <v>1.2417218543048225E-3</v>
      </c>
      <c r="AE669" s="2">
        <f>(Table2[[#This Row],[Close Price]]/Table2[[#This Row],[Current Week Low]])-1</f>
        <v>4.2954136067616666E-3</v>
      </c>
      <c r="AF669" s="2">
        <f>(Table2[[#This Row],[Current Week High]]/Table2[[#This Row],[Close Price]])-1</f>
        <v>3.7527593818984517E-2</v>
      </c>
      <c r="AG669" s="2">
        <f>(Table2[[#This Row],[Close Price]]/Table2[[#This Row],[Current Month Low]])-1</f>
        <v>2.7210884353741305E-2</v>
      </c>
      <c r="AH669" s="2">
        <f>(Table2[[#This Row],[Current Month High]]/Table2[[#This Row],[Close Price]])-1</f>
        <v>3.8907284768211925E-2</v>
      </c>
      <c r="AI669">
        <v>9.8233995584989096</v>
      </c>
      <c r="AJ669">
        <v>24.4078269824922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0.04</v>
      </c>
      <c r="AM669" t="s">
        <v>10474</v>
      </c>
      <c r="AN669">
        <v>2.91</v>
      </c>
      <c r="AO669" t="s">
        <v>10474</v>
      </c>
      <c r="AP669">
        <v>-0.10029741426208801</v>
      </c>
      <c r="AQ669">
        <f>(Table2[[#This Row],[Sharpe Ratio]]-AVERAGE(Table2[Sharpe Ratio]))/_xlfn.STDEV.P(Table2[Sharpe Ratio])</f>
        <v>-1.7449827624866987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-3.1320631406307524</v>
      </c>
      <c r="AS669">
        <f>_xlfn.RANK.AVG(Table2[[#This Row],[1Y Return vs Nifty Z-Score]],Table2[1Y Return vs Nifty Z-Score])</f>
        <v>632</v>
      </c>
      <c r="AT669">
        <f>_xlfn.RANK.AVG(Table2[[#This Row],[6M Return vs Nifty Z-Score]],Table2[6M Return vs Nifty Z-Score])</f>
        <v>544</v>
      </c>
      <c r="AU669">
        <f>_xlfn.RANK.AVG(Table2[[#This Row],[Sharpe Ratio Z-Score]],Table2[Sharpe Ratio Z-Score])</f>
        <v>705</v>
      </c>
      <c r="AV669">
        <f>(Table2[[#This Row],[Rank 1Y]]+Table2[[#This Row],[Rank 6M]]+Table2[[#This Row],[Rank Sharpe]])/3</f>
        <v>627</v>
      </c>
    </row>
    <row r="670" spans="1:48" x14ac:dyDescent="0.3">
      <c r="A670" t="s">
        <v>757</v>
      </c>
      <c r="B670" t="s">
        <v>758</v>
      </c>
      <c r="C670" t="s">
        <v>10431</v>
      </c>
      <c r="D670" t="s">
        <v>403</v>
      </c>
      <c r="E670">
        <v>20868.657606420002</v>
      </c>
      <c r="F670">
        <v>930.1</v>
      </c>
      <c r="G670">
        <v>-26.897088621909099</v>
      </c>
      <c r="H670">
        <f>(Table2[[#This Row],[1Y Return vs Nifty]]-AVERAGE(Table2[1Y Return vs Nifty]))/_xlfn.STDEV.P(Table2[1Y Return vs Nifty])</f>
        <v>-0.85244844036885314</v>
      </c>
      <c r="I670">
        <v>9.7606052893638893</v>
      </c>
      <c r="J670">
        <f>(Table2[[#This Row],[1M Return vs Nifty]]-AVERAGE(Table2[1M Return vs Nifty]))/_xlfn.STDEV.P(Table2[1M Return vs Nifty])</f>
        <v>0.45443072733020812</v>
      </c>
      <c r="K670">
        <v>-12.6727920143422</v>
      </c>
      <c r="L670">
        <f>(Table2[[#This Row],[6M Return vs Nifty]]-AVERAGE(Table2[6M Return vs Nifty]))/_xlfn.STDEV.P(Table2[6M Return vs Nifty])</f>
        <v>-0.66717686065798443</v>
      </c>
      <c r="M670">
        <v>0.80139651713051296</v>
      </c>
      <c r="N670">
        <f>(Table2[[#This Row],[1W Return vs Nifty]]-AVERAGE(Table2[1W Return vs Nifty]))/_xlfn.STDEV.P(Table2[1W Return vs Nifty])</f>
        <v>-0.24723494444305402</v>
      </c>
      <c r="O670">
        <v>900.35</v>
      </c>
      <c r="P670">
        <v>877.53864613898395</v>
      </c>
      <c r="Q670">
        <v>902.24785621539797</v>
      </c>
      <c r="R670">
        <v>60.615717340140399</v>
      </c>
      <c r="S670" s="2">
        <f>(Table2[[#This Row],[Close Price]]-Table2[[#This Row],[20D EMA]])/Table2[[#This Row],[20D EMA]]</f>
        <v>3.3042705614483255E-2</v>
      </c>
      <c r="T670" s="2">
        <f>(Table2[[#This Row],[Close Price]]-Table2[[#This Row],[50D EMA]])/Table2[[#This Row],[50D EMA]]</f>
        <v>5.9896340853222596E-2</v>
      </c>
      <c r="U670" s="2">
        <f>(Table2[[#This Row],[Close Price]]-Table2[[#This Row],[200D EMA]])/Table2[[#This Row],[200D EMA]]</f>
        <v>3.0869725644382992E-2</v>
      </c>
      <c r="V670">
        <v>1.21592639197319</v>
      </c>
      <c r="W670">
        <v>923.1</v>
      </c>
      <c r="X670">
        <v>945</v>
      </c>
      <c r="Y670">
        <v>920.5</v>
      </c>
      <c r="Z670">
        <v>936.85</v>
      </c>
      <c r="AA670">
        <v>902.55</v>
      </c>
      <c r="AB670">
        <v>950.8</v>
      </c>
      <c r="AC670" s="2">
        <f>(Table2[[#This Row],[Close Price]]/Table2[[#This Row],[Day Low]])-1</f>
        <v>7.583143754739563E-3</v>
      </c>
      <c r="AD670" s="2">
        <f>(Table2[[#This Row],[Day High]]/Table2[[#This Row],[Close Price]])-1</f>
        <v>1.6019782819051587E-2</v>
      </c>
      <c r="AE670" s="2">
        <f>(Table2[[#This Row],[Close Price]]/Table2[[#This Row],[Current Week Low]])-1</f>
        <v>1.0429114611624213E-2</v>
      </c>
      <c r="AF670" s="2">
        <f>(Table2[[#This Row],[Current Week High]]/Table2[[#This Row],[Close Price]])-1</f>
        <v>7.257284162993205E-3</v>
      </c>
      <c r="AG670" s="2">
        <f>(Table2[[#This Row],[Close Price]]/Table2[[#This Row],[Current Month Low]])-1</f>
        <v>3.0524624674533429E-2</v>
      </c>
      <c r="AH670" s="2">
        <f>(Table2[[#This Row],[Current Month High]]/Table2[[#This Row],[Close Price]])-1</f>
        <v>2.2255671433179192E-2</v>
      </c>
      <c r="AI670">
        <v>22.562090097838901</v>
      </c>
      <c r="AJ670">
        <v>26.269345642139498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-0.02</v>
      </c>
      <c r="AM670" t="s">
        <v>10475</v>
      </c>
      <c r="AN670">
        <v>2.4500000000000002</v>
      </c>
      <c r="AO670" t="s">
        <v>10474</v>
      </c>
      <c r="AP670">
        <v>-8.4186287258848996E-2</v>
      </c>
      <c r="AQ670">
        <f>(Table2[[#This Row],[Sharpe Ratio]]-AVERAGE(Table2[Sharpe Ratio]))/_xlfn.STDEV.P(Table2[Sharpe Ratio])</f>
        <v>-1.5633411799429984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650</v>
      </c>
      <c r="AT670">
        <f>_xlfn.RANK.AVG(Table2[[#This Row],[6M Return vs Nifty Z-Score]],Table2[6M Return vs Nifty Z-Score])</f>
        <v>546</v>
      </c>
      <c r="AU670">
        <f>_xlfn.RANK.AVG(Table2[[#This Row],[Sharpe Ratio Z-Score]],Table2[Sharpe Ratio Z-Score])</f>
        <v>687</v>
      </c>
      <c r="AV670">
        <f>(Table2[[#This Row],[Rank 1Y]]+Table2[[#This Row],[Rank 6M]]+Table2[[#This Row],[Rank Sharpe]])/3</f>
        <v>627.66666666666663</v>
      </c>
    </row>
    <row r="671" spans="1:48" x14ac:dyDescent="0.3">
      <c r="A671" t="s">
        <v>1353</v>
      </c>
      <c r="B671" t="s">
        <v>1354</v>
      </c>
      <c r="C671" t="s">
        <v>10437</v>
      </c>
      <c r="D671" t="s">
        <v>65</v>
      </c>
      <c r="E671">
        <v>7934.8773481879998</v>
      </c>
      <c r="F671">
        <v>244.51</v>
      </c>
      <c r="G671">
        <v>-17.987617906471002</v>
      </c>
      <c r="H671">
        <f>(Table2[[#This Row],[1Y Return vs Nifty]]-AVERAGE(Table2[1Y Return vs Nifty]))/_xlfn.STDEV.P(Table2[1Y Return vs Nifty])</f>
        <v>-0.75049793881901961</v>
      </c>
      <c r="I671">
        <v>8.8691707761235001</v>
      </c>
      <c r="J671">
        <f>(Table2[[#This Row],[1M Return vs Nifty]]-AVERAGE(Table2[1M Return vs Nifty]))/_xlfn.STDEV.P(Table2[1M Return vs Nifty])</f>
        <v>0.37910762048419727</v>
      </c>
      <c r="K671">
        <v>-51.687760483646699</v>
      </c>
      <c r="L671">
        <f>(Table2[[#This Row],[6M Return vs Nifty]]-AVERAGE(Table2[6M Return vs Nifty]))/_xlfn.STDEV.P(Table2[6M Return vs Nifty])</f>
        <v>-1.7649891901827994</v>
      </c>
      <c r="M671">
        <v>2.9876621549081399</v>
      </c>
      <c r="N671">
        <f>(Table2[[#This Row],[1W Return vs Nifty]]-AVERAGE(Table2[1W Return vs Nifty]))/_xlfn.STDEV.P(Table2[1W Return vs Nifty])</f>
        <v>0.15358640757358502</v>
      </c>
      <c r="O671">
        <v>237.98</v>
      </c>
      <c r="P671">
        <v>248.407024655404</v>
      </c>
      <c r="Q671">
        <v>276.42526373406702</v>
      </c>
      <c r="R671">
        <v>57.205556689314001</v>
      </c>
      <c r="S671" s="2">
        <f>(Table2[[#This Row],[Close Price]]-Table2[[#This Row],[20D EMA]])/Table2[[#This Row],[20D EMA]]</f>
        <v>2.7439280611816125E-2</v>
      </c>
      <c r="T671" s="2">
        <f>(Table2[[#This Row],[Close Price]]-Table2[[#This Row],[50D EMA]])/Table2[[#This Row],[50D EMA]]</f>
        <v>-1.5688061401685615E-2</v>
      </c>
      <c r="U671" s="2">
        <f>(Table2[[#This Row],[Close Price]]-Table2[[#This Row],[200D EMA]])/Table2[[#This Row],[200D EMA]]</f>
        <v>-0.11545711597754278</v>
      </c>
      <c r="V671">
        <v>0.74062342199695497</v>
      </c>
      <c r="W671">
        <v>242.8</v>
      </c>
      <c r="X671">
        <v>248</v>
      </c>
      <c r="Y671">
        <v>243</v>
      </c>
      <c r="Z671">
        <v>253.19</v>
      </c>
      <c r="AA671">
        <v>233.1</v>
      </c>
      <c r="AB671">
        <v>258</v>
      </c>
      <c r="AC671" s="2">
        <f>(Table2[[#This Row],[Close Price]]/Table2[[#This Row],[Day Low]])-1</f>
        <v>7.0428336079075837E-3</v>
      </c>
      <c r="AD671" s="2">
        <f>(Table2[[#This Row],[Day High]]/Table2[[#This Row],[Close Price]])-1</f>
        <v>1.4273444848881489E-2</v>
      </c>
      <c r="AE671" s="2">
        <f>(Table2[[#This Row],[Close Price]]/Table2[[#This Row],[Current Week Low]])-1</f>
        <v>6.213991769547178E-3</v>
      </c>
      <c r="AF671" s="2">
        <f>(Table2[[#This Row],[Current Week High]]/Table2[[#This Row],[Close Price]])-1</f>
        <v>3.5499570569710981E-2</v>
      </c>
      <c r="AG671" s="2">
        <f>(Table2[[#This Row],[Close Price]]/Table2[[#This Row],[Current Month Low]])-1</f>
        <v>4.8948948948948967E-2</v>
      </c>
      <c r="AH671" s="2">
        <f>(Table2[[#This Row],[Current Month High]]/Table2[[#This Row],[Close Price]])-1</f>
        <v>5.5171567625046158E-2</v>
      </c>
      <c r="AI671">
        <v>93.366324485706102</v>
      </c>
      <c r="AJ671">
        <v>24.686384497705198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-0.36</v>
      </c>
      <c r="AM671" t="s">
        <v>10475</v>
      </c>
      <c r="AN671">
        <v>2.69</v>
      </c>
      <c r="AO671" t="s">
        <v>10474</v>
      </c>
      <c r="AP671">
        <v>-7.0529375192169997E-3</v>
      </c>
      <c r="AQ671">
        <f>(Table2[[#This Row],[Sharpe Ratio]]-AVERAGE(Table2[Sharpe Ratio]))/_xlfn.STDEV.P(Table2[Sharpe Ratio])</f>
        <v>-0.69371711759237864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615</v>
      </c>
      <c r="AT671">
        <f>_xlfn.RANK.AVG(Table2[[#This Row],[6M Return vs Nifty Z-Score]],Table2[6M Return vs Nifty Z-Score])</f>
        <v>719</v>
      </c>
      <c r="AU671">
        <f>_xlfn.RANK.AVG(Table2[[#This Row],[Sharpe Ratio Z-Score]],Table2[Sharpe Ratio Z-Score])</f>
        <v>555</v>
      </c>
      <c r="AV671">
        <f>(Table2[[#This Row],[Rank 1Y]]+Table2[[#This Row],[Rank 6M]]+Table2[[#This Row],[Rank Sharpe]])/3</f>
        <v>629.66666666666663</v>
      </c>
    </row>
    <row r="672" spans="1:48" x14ac:dyDescent="0.3">
      <c r="A672" t="s">
        <v>1390</v>
      </c>
      <c r="B672" t="s">
        <v>1391</v>
      </c>
      <c r="C672" t="s">
        <v>10436</v>
      </c>
      <c r="D672" t="s">
        <v>393</v>
      </c>
      <c r="E672">
        <v>7539.1599770100001</v>
      </c>
      <c r="F672">
        <v>681.9</v>
      </c>
      <c r="G672">
        <v>-19.355039584038099</v>
      </c>
      <c r="H672">
        <f>(Table2[[#This Row],[1Y Return vs Nifty]]-AVERAGE(Table2[1Y Return vs Nifty]))/_xlfn.STDEV.P(Table2[1Y Return vs Nifty])</f>
        <v>-0.7661452573086035</v>
      </c>
      <c r="I672">
        <v>0.58375895870664196</v>
      </c>
      <c r="J672">
        <f>(Table2[[#This Row],[1M Return vs Nifty]]-AVERAGE(Table2[1M Return vs Nifty]))/_xlfn.STDEV.P(Table2[1M Return vs Nifty])</f>
        <v>-0.32098077671946518</v>
      </c>
      <c r="K672">
        <v>-20.1467260976485</v>
      </c>
      <c r="L672">
        <f>(Table2[[#This Row],[6M Return vs Nifty]]-AVERAGE(Table2[6M Return vs Nifty]))/_xlfn.STDEV.P(Table2[6M Return vs Nifty])</f>
        <v>-0.87748017009586776</v>
      </c>
      <c r="M672">
        <v>0.55702693072446496</v>
      </c>
      <c r="N672">
        <f>(Table2[[#This Row],[1W Return vs Nifty]]-AVERAGE(Table2[1W Return vs Nifty]))/_xlfn.STDEV.P(Table2[1W Return vs Nifty])</f>
        <v>-0.29203670426698158</v>
      </c>
      <c r="O672">
        <v>678.16</v>
      </c>
      <c r="P672">
        <v>656.60245544358702</v>
      </c>
      <c r="Q672">
        <v>645.70542271430702</v>
      </c>
      <c r="R672">
        <v>48.270308994452598</v>
      </c>
      <c r="S672" s="2">
        <f>(Table2[[#This Row],[Close Price]]-Table2[[#This Row],[20D EMA]])/Table2[[#This Row],[20D EMA]]</f>
        <v>5.5149227320986337E-3</v>
      </c>
      <c r="T672" s="2">
        <f>(Table2[[#This Row],[Close Price]]-Table2[[#This Row],[50D EMA]])/Table2[[#This Row],[50D EMA]]</f>
        <v>3.8527946928438549E-2</v>
      </c>
      <c r="U672" s="2">
        <f>(Table2[[#This Row],[Close Price]]-Table2[[#This Row],[200D EMA]])/Table2[[#This Row],[200D EMA]]</f>
        <v>5.6054318288894539E-2</v>
      </c>
      <c r="V672">
        <v>1.4078660204673199</v>
      </c>
      <c r="W672">
        <v>672.15</v>
      </c>
      <c r="X672">
        <v>686.85</v>
      </c>
      <c r="Y672">
        <v>678</v>
      </c>
      <c r="Z672">
        <v>700</v>
      </c>
      <c r="AA672">
        <v>678</v>
      </c>
      <c r="AB672">
        <v>710.8</v>
      </c>
      <c r="AC672" s="2">
        <f>(Table2[[#This Row],[Close Price]]/Table2[[#This Row],[Day Low]])-1</f>
        <v>1.4505690694041506E-2</v>
      </c>
      <c r="AD672" s="2">
        <f>(Table2[[#This Row],[Day High]]/Table2[[#This Row],[Close Price]])-1</f>
        <v>7.2591289045316199E-3</v>
      </c>
      <c r="AE672" s="2">
        <f>(Table2[[#This Row],[Close Price]]/Table2[[#This Row],[Current Week Low]])-1</f>
        <v>5.7522123893805066E-3</v>
      </c>
      <c r="AF672" s="2">
        <f>(Table2[[#This Row],[Current Week High]]/Table2[[#This Row],[Close Price]])-1</f>
        <v>2.6543481448892736E-2</v>
      </c>
      <c r="AG672" s="2">
        <f>(Table2[[#This Row],[Close Price]]/Table2[[#This Row],[Current Month Low]])-1</f>
        <v>5.7522123893805066E-3</v>
      </c>
      <c r="AH672" s="2">
        <f>(Table2[[#This Row],[Current Month High]]/Table2[[#This Row],[Close Price]])-1</f>
        <v>4.2381580876961422E-2</v>
      </c>
      <c r="AI672">
        <v>13.7996773720487</v>
      </c>
      <c r="AJ672">
        <v>30.7950513091013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0.01</v>
      </c>
      <c r="AM672" t="s">
        <v>10474</v>
      </c>
      <c r="AN672">
        <v>0.41</v>
      </c>
      <c r="AO672" t="s">
        <v>10474</v>
      </c>
      <c r="AP672">
        <v>-5.6144454174585003E-2</v>
      </c>
      <c r="AQ672">
        <f>(Table2[[#This Row],[Sharpe Ratio]]-AVERAGE(Table2[Sharpe Ratio]))/_xlfn.STDEV.P(Table2[Sharpe Ratio])</f>
        <v>-1.2471893093862096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-3.5038322177771279</v>
      </c>
      <c r="AS672">
        <f>_xlfn.RANK.AVG(Table2[[#This Row],[1Y Return vs Nifty Z-Score]],Table2[1Y Return vs Nifty Z-Score])</f>
        <v>625</v>
      </c>
      <c r="AT672">
        <f>_xlfn.RANK.AVG(Table2[[#This Row],[6M Return vs Nifty Z-Score]],Table2[6M Return vs Nifty Z-Score])</f>
        <v>625</v>
      </c>
      <c r="AU672">
        <f>_xlfn.RANK.AVG(Table2[[#This Row],[Sharpe Ratio Z-Score]],Table2[Sharpe Ratio Z-Score])</f>
        <v>643</v>
      </c>
      <c r="AV672">
        <f>(Table2[[#This Row],[Rank 1Y]]+Table2[[#This Row],[Rank 6M]]+Table2[[#This Row],[Rank Sharpe]])/3</f>
        <v>631</v>
      </c>
    </row>
    <row r="673" spans="1:48" x14ac:dyDescent="0.3">
      <c r="A673" t="s">
        <v>1912</v>
      </c>
      <c r="B673" t="s">
        <v>1913</v>
      </c>
      <c r="C673" t="s">
        <v>10446</v>
      </c>
      <c r="D673" t="s">
        <v>109</v>
      </c>
      <c r="E673">
        <v>3484.7590427999999</v>
      </c>
      <c r="F673">
        <v>20.87</v>
      </c>
      <c r="G673">
        <v>-34.525448517236498</v>
      </c>
      <c r="H673">
        <f>(Table2[[#This Row],[1Y Return vs Nifty]]-AVERAGE(Table2[1Y Return vs Nifty]))/_xlfn.STDEV.P(Table2[1Y Return vs Nifty])</f>
        <v>-0.93973927303118598</v>
      </c>
      <c r="I673">
        <v>-15.5851511726498</v>
      </c>
      <c r="J673">
        <f>(Table2[[#This Row],[1M Return vs Nifty]]-AVERAGE(Table2[1M Return vs Nifty]))/_xlfn.STDEV.P(Table2[1M Return vs Nifty])</f>
        <v>-1.6871972820470811</v>
      </c>
      <c r="K673">
        <v>-34.046258499089298</v>
      </c>
      <c r="L673">
        <f>(Table2[[#This Row],[6M Return vs Nifty]]-AVERAGE(Table2[6M Return vs Nifty]))/_xlfn.STDEV.P(Table2[6M Return vs Nifty])</f>
        <v>-1.2685884714376112</v>
      </c>
      <c r="M673">
        <v>-4.4914229069161697</v>
      </c>
      <c r="N673">
        <f>(Table2[[#This Row],[1W Return vs Nifty]]-AVERAGE(Table2[1W Return vs Nifty]))/_xlfn.STDEV.P(Table2[1W Return vs Nifty])</f>
        <v>-1.2175996617346052</v>
      </c>
      <c r="O673">
        <v>21.56</v>
      </c>
      <c r="P673">
        <v>22.949472019369601</v>
      </c>
      <c r="Q673">
        <v>25.597467544641301</v>
      </c>
      <c r="R673">
        <v>40.499942296388298</v>
      </c>
      <c r="S673" s="2">
        <f>(Table2[[#This Row],[Close Price]]-Table2[[#This Row],[20D EMA]])/Table2[[#This Row],[20D EMA]]</f>
        <v>-3.2003710575139045E-2</v>
      </c>
      <c r="T673" s="2">
        <f>(Table2[[#This Row],[Close Price]]-Table2[[#This Row],[50D EMA]])/Table2[[#This Row],[50D EMA]]</f>
        <v>-9.061088715306842E-2</v>
      </c>
      <c r="U673" s="2">
        <f>(Table2[[#This Row],[Close Price]]-Table2[[#This Row],[200D EMA]])/Table2[[#This Row],[200D EMA]]</f>
        <v>-0.1846849707455131</v>
      </c>
      <c r="V673">
        <v>1.05930177050842</v>
      </c>
      <c r="W673">
        <v>20.73</v>
      </c>
      <c r="X673">
        <v>21.4</v>
      </c>
      <c r="Y673">
        <v>20</v>
      </c>
      <c r="Z673">
        <v>21.3</v>
      </c>
      <c r="AA673">
        <v>19.38</v>
      </c>
      <c r="AB673">
        <v>21.67</v>
      </c>
      <c r="AC673" s="2">
        <f>(Table2[[#This Row],[Close Price]]/Table2[[#This Row],[Day Low]])-1</f>
        <v>6.7534973468403869E-3</v>
      </c>
      <c r="AD673" s="2">
        <f>(Table2[[#This Row],[Day High]]/Table2[[#This Row],[Close Price]])-1</f>
        <v>2.5395304264494323E-2</v>
      </c>
      <c r="AE673" s="2">
        <f>(Table2[[#This Row],[Close Price]]/Table2[[#This Row],[Current Week Low]])-1</f>
        <v>4.3500000000000094E-2</v>
      </c>
      <c r="AF673" s="2">
        <f>(Table2[[#This Row],[Current Week High]]/Table2[[#This Row],[Close Price]])-1</f>
        <v>2.0603737422137058E-2</v>
      </c>
      <c r="AG673" s="2">
        <f>(Table2[[#This Row],[Close Price]]/Table2[[#This Row],[Current Month Low]])-1</f>
        <v>7.6883384932920684E-2</v>
      </c>
      <c r="AH673" s="2">
        <f>(Table2[[#This Row],[Current Month High]]/Table2[[#This Row],[Close Price]])-1</f>
        <v>3.8332534738859669E-2</v>
      </c>
      <c r="AI673">
        <v>116.339242932438</v>
      </c>
      <c r="AJ673">
        <v>24.9700598802395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-0.26</v>
      </c>
      <c r="AM673" t="s">
        <v>10475</v>
      </c>
      <c r="AN673">
        <v>-5.91</v>
      </c>
      <c r="AO673" t="s">
        <v>10475</v>
      </c>
      <c r="AQ673">
        <f>(Table2[[#This Row],[Sharpe Ratio]]-AVERAGE(Table2[Sharpe Ratio]))/_xlfn.STDEV.P(Table2[Sharpe Ratio])</f>
        <v>-0.61420022642052829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678</v>
      </c>
      <c r="AT673">
        <f>_xlfn.RANK.AVG(Table2[[#This Row],[6M Return vs Nifty Z-Score]],Table2[6M Return vs Nifty Z-Score])</f>
        <v>696</v>
      </c>
      <c r="AU673">
        <f>_xlfn.RANK.AVG(Table2[[#This Row],[Sharpe Ratio Z-Score]],Table2[Sharpe Ratio Z-Score])</f>
        <v>519.5</v>
      </c>
      <c r="AV673">
        <f>(Table2[[#This Row],[Rank 1Y]]+Table2[[#This Row],[Rank 6M]]+Table2[[#This Row],[Rank Sharpe]])/3</f>
        <v>631.16666666666663</v>
      </c>
    </row>
    <row r="674" spans="1:48" x14ac:dyDescent="0.3">
      <c r="A674" t="s">
        <v>2075</v>
      </c>
      <c r="B674" t="s">
        <v>2076</v>
      </c>
      <c r="C674" t="s">
        <v>10447</v>
      </c>
      <c r="D674" t="s">
        <v>1788</v>
      </c>
      <c r="E674">
        <v>2807.9156348500001</v>
      </c>
      <c r="F674">
        <v>15.25</v>
      </c>
      <c r="G674">
        <v>-41.7943065738408</v>
      </c>
      <c r="H674">
        <f>(Table2[[#This Row],[1Y Return vs Nifty]]-AVERAGE(Table2[1Y Return vs Nifty]))/_xlfn.STDEV.P(Table2[1Y Return vs Nifty])</f>
        <v>-1.0229163492273354</v>
      </c>
      <c r="I674">
        <v>-1.7576311326834499</v>
      </c>
      <c r="J674">
        <f>(Table2[[#This Row],[1M Return vs Nifty]]-AVERAGE(Table2[1M Return vs Nifty]))/_xlfn.STDEV.P(Table2[1M Return vs Nifty])</f>
        <v>-0.5188200721500299</v>
      </c>
      <c r="K674">
        <v>-46.938768194744299</v>
      </c>
      <c r="L674">
        <f>(Table2[[#This Row],[6M Return vs Nifty]]-AVERAGE(Table2[6M Return vs Nifty]))/_xlfn.STDEV.P(Table2[6M Return vs Nifty])</f>
        <v>-1.6313609317958393</v>
      </c>
      <c r="M674">
        <v>-1.4380121253776701</v>
      </c>
      <c r="N674">
        <f>(Table2[[#This Row],[1W Return vs Nifty]]-AVERAGE(Table2[1W Return vs Nifty]))/_xlfn.STDEV.P(Table2[1W Return vs Nifty])</f>
        <v>-0.65779932614385384</v>
      </c>
      <c r="O674">
        <v>15.74</v>
      </c>
      <c r="P674">
        <v>16.2648318923587</v>
      </c>
      <c r="Q674">
        <v>17.683103796193599</v>
      </c>
      <c r="R674">
        <v>36.3073065354139</v>
      </c>
      <c r="S674" s="2">
        <f>(Table2[[#This Row],[Close Price]]-Table2[[#This Row],[20D EMA]])/Table2[[#This Row],[20D EMA]]</f>
        <v>-3.1130876747141056E-2</v>
      </c>
      <c r="T674" s="2">
        <f>(Table2[[#This Row],[Close Price]]-Table2[[#This Row],[50D EMA]])/Table2[[#This Row],[50D EMA]]</f>
        <v>-6.239424416279845E-2</v>
      </c>
      <c r="U674" s="2">
        <f>(Table2[[#This Row],[Close Price]]-Table2[[#This Row],[200D EMA]])/Table2[[#This Row],[200D EMA]]</f>
        <v>-0.13759483766177633</v>
      </c>
      <c r="V674">
        <v>0.74215691962616204</v>
      </c>
      <c r="W674">
        <v>15.27</v>
      </c>
      <c r="X674">
        <v>15.72</v>
      </c>
      <c r="Y674">
        <v>15.21</v>
      </c>
      <c r="Z674">
        <v>15.72</v>
      </c>
      <c r="AA674">
        <v>15.21</v>
      </c>
      <c r="AB674">
        <v>16.25</v>
      </c>
      <c r="AC674" s="2">
        <f>(Table2[[#This Row],[Close Price]]/Table2[[#This Row],[Day Low]])-1</f>
        <v>-1.3097576948264411E-3</v>
      </c>
      <c r="AD674" s="2">
        <f>(Table2[[#This Row],[Day High]]/Table2[[#This Row],[Close Price]])-1</f>
        <v>3.0819672131147557E-2</v>
      </c>
      <c r="AE674" s="2">
        <f>(Table2[[#This Row],[Close Price]]/Table2[[#This Row],[Current Week Low]])-1</f>
        <v>2.629848783694877E-3</v>
      </c>
      <c r="AF674" s="2">
        <f>(Table2[[#This Row],[Current Week High]]/Table2[[#This Row],[Close Price]])-1</f>
        <v>3.0819672131147557E-2</v>
      </c>
      <c r="AG674" s="2">
        <f>(Table2[[#This Row],[Close Price]]/Table2[[#This Row],[Current Month Low]])-1</f>
        <v>2.629848783694877E-3</v>
      </c>
      <c r="AH674" s="2">
        <f>(Table2[[#This Row],[Current Month High]]/Table2[[#This Row],[Close Price]])-1</f>
        <v>6.5573770491803351E-2</v>
      </c>
      <c r="AI674">
        <v>70.819672131147499</v>
      </c>
      <c r="AJ674">
        <v>18.6770428015564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</v>
      </c>
      <c r="AM674" t="s">
        <v>10475</v>
      </c>
      <c r="AN674">
        <v>-4.51</v>
      </c>
      <c r="AO674" t="s">
        <v>10475</v>
      </c>
      <c r="AP674">
        <v>8.6149092018469996E-3</v>
      </c>
      <c r="AQ674">
        <f>(Table2[[#This Row],[Sharpe Ratio]]-AVERAGE(Table2[Sharpe Ratio]))/_xlfn.STDEV.P(Table2[Sharpe Ratio])</f>
        <v>-0.51707320727536354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702</v>
      </c>
      <c r="AT674">
        <f>_xlfn.RANK.AVG(Table2[[#This Row],[6M Return vs Nifty Z-Score]],Table2[6M Return vs Nifty Z-Score])</f>
        <v>718</v>
      </c>
      <c r="AU674">
        <f>_xlfn.RANK.AVG(Table2[[#This Row],[Sharpe Ratio Z-Score]],Table2[Sharpe Ratio Z-Score])</f>
        <v>476</v>
      </c>
      <c r="AV674">
        <f>(Table2[[#This Row],[Rank 1Y]]+Table2[[#This Row],[Rank 6M]]+Table2[[#This Row],[Rank Sharpe]])/3</f>
        <v>632</v>
      </c>
    </row>
    <row r="675" spans="1:48" x14ac:dyDescent="0.3">
      <c r="A675" t="s">
        <v>846</v>
      </c>
      <c r="B675" t="s">
        <v>847</v>
      </c>
      <c r="C675" t="s">
        <v>10445</v>
      </c>
      <c r="D675" t="s">
        <v>542</v>
      </c>
      <c r="E675">
        <v>18165.126507000001</v>
      </c>
      <c r="F675">
        <v>3663.55</v>
      </c>
      <c r="G675">
        <v>-43.579135939757997</v>
      </c>
      <c r="H675">
        <f>(Table2[[#This Row],[1Y Return vs Nifty]]-AVERAGE(Table2[1Y Return vs Nifty]))/_xlfn.STDEV.P(Table2[1Y Return vs Nifty])</f>
        <v>-1.0433400371037462</v>
      </c>
      <c r="I675">
        <v>5.50972655546631</v>
      </c>
      <c r="J675">
        <f>(Table2[[#This Row],[1M Return vs Nifty]]-AVERAGE(Table2[1M Return vs Nifty]))/_xlfn.STDEV.P(Table2[1M Return vs Nifty])</f>
        <v>9.524630233088266E-2</v>
      </c>
      <c r="K675">
        <v>-11.607475077987401</v>
      </c>
      <c r="L675">
        <f>(Table2[[#This Row],[6M Return vs Nifty]]-AVERAGE(Table2[6M Return vs Nifty]))/_xlfn.STDEV.P(Table2[6M Return vs Nifty])</f>
        <v>-0.6372007229481198</v>
      </c>
      <c r="M675">
        <v>1.2710486415256801</v>
      </c>
      <c r="N675">
        <f>(Table2[[#This Row],[1W Return vs Nifty]]-AVERAGE(Table2[1W Return vs Nifty]))/_xlfn.STDEV.P(Table2[1W Return vs Nifty])</f>
        <v>-0.16113076925741043</v>
      </c>
      <c r="O675">
        <v>3578.08</v>
      </c>
      <c r="P675">
        <v>3464.2281601146501</v>
      </c>
      <c r="Q675">
        <v>3549.0708500153301</v>
      </c>
      <c r="R675">
        <v>61.703759639195603</v>
      </c>
      <c r="S675" s="2">
        <f>(Table2[[#This Row],[Close Price]]-Table2[[#This Row],[20D EMA]])/Table2[[#This Row],[20D EMA]]</f>
        <v>2.3887112641416696E-2</v>
      </c>
      <c r="T675" s="2">
        <f>(Table2[[#This Row],[Close Price]]-Table2[[#This Row],[50D EMA]])/Table2[[#This Row],[50D EMA]]</f>
        <v>5.7537157101902152E-2</v>
      </c>
      <c r="U675" s="2">
        <f>(Table2[[#This Row],[Close Price]]-Table2[[#This Row],[200D EMA]])/Table2[[#This Row],[200D EMA]]</f>
        <v>3.2256090346625695E-2</v>
      </c>
      <c r="V675">
        <v>0.77149027554848204</v>
      </c>
      <c r="W675">
        <v>3672.6</v>
      </c>
      <c r="X675">
        <v>3728</v>
      </c>
      <c r="Y675">
        <v>3621.1</v>
      </c>
      <c r="Z675">
        <v>3715.8</v>
      </c>
      <c r="AA675">
        <v>3569.05</v>
      </c>
      <c r="AB675">
        <v>3722.85</v>
      </c>
      <c r="AC675" s="2">
        <f>(Table2[[#This Row],[Close Price]]/Table2[[#This Row],[Day Low]])-1</f>
        <v>-2.4641943037628788E-3</v>
      </c>
      <c r="AD675" s="2">
        <f>(Table2[[#This Row],[Day High]]/Table2[[#This Row],[Close Price]])-1</f>
        <v>1.7592226119474308E-2</v>
      </c>
      <c r="AE675" s="2">
        <f>(Table2[[#This Row],[Close Price]]/Table2[[#This Row],[Current Week Low]])-1</f>
        <v>1.1722957112479726E-2</v>
      </c>
      <c r="AF675" s="2">
        <f>(Table2[[#This Row],[Current Week High]]/Table2[[#This Row],[Close Price]])-1</f>
        <v>1.426212280438377E-2</v>
      </c>
      <c r="AG675" s="2">
        <f>(Table2[[#This Row],[Close Price]]/Table2[[#This Row],[Current Month Low]])-1</f>
        <v>2.6477634104313363E-2</v>
      </c>
      <c r="AH675" s="2">
        <f>(Table2[[#This Row],[Current Month High]]/Table2[[#This Row],[Close Price]])-1</f>
        <v>1.6186485785645077E-2</v>
      </c>
      <c r="AI675">
        <v>28.952791691119199</v>
      </c>
      <c r="AJ675">
        <v>27.3857334098298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0.03</v>
      </c>
      <c r="AM675" t="s">
        <v>10474</v>
      </c>
      <c r="AN675">
        <v>-2.83</v>
      </c>
      <c r="AO675" t="s">
        <v>10475</v>
      </c>
      <c r="AP675">
        <v>-6.2863719217514005E-2</v>
      </c>
      <c r="AQ675">
        <f>(Table2[[#This Row],[Sharpe Ratio]]-AVERAGE(Table2[Sharpe Ratio]))/_xlfn.STDEV.P(Table2[Sharpe Ratio])</f>
        <v>-1.3229442789598971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705</v>
      </c>
      <c r="AT675">
        <f>_xlfn.RANK.AVG(Table2[[#This Row],[6M Return vs Nifty Z-Score]],Table2[6M Return vs Nifty Z-Score])</f>
        <v>536</v>
      </c>
      <c r="AU675">
        <f>_xlfn.RANK.AVG(Table2[[#This Row],[Sharpe Ratio Z-Score]],Table2[Sharpe Ratio Z-Score])</f>
        <v>655</v>
      </c>
      <c r="AV675">
        <f>(Table2[[#This Row],[Rank 1Y]]+Table2[[#This Row],[Rank 6M]]+Table2[[#This Row],[Rank Sharpe]])/3</f>
        <v>632</v>
      </c>
    </row>
    <row r="676" spans="1:48" x14ac:dyDescent="0.3">
      <c r="A676" t="s">
        <v>930</v>
      </c>
      <c r="B676" t="s">
        <v>931</v>
      </c>
      <c r="C676" t="s">
        <v>10442</v>
      </c>
      <c r="D676" t="s">
        <v>153</v>
      </c>
      <c r="E676">
        <v>15864.88906944</v>
      </c>
      <c r="F676">
        <v>2646.4</v>
      </c>
      <c r="G676">
        <v>-25.705479858421601</v>
      </c>
      <c r="H676">
        <f>(Table2[[#This Row],[1Y Return vs Nifty]]-AVERAGE(Table2[1Y Return vs Nifty]))/_xlfn.STDEV.P(Table2[1Y Return vs Nifty])</f>
        <v>-0.83881293777067734</v>
      </c>
      <c r="I676">
        <v>1.4241603436618999</v>
      </c>
      <c r="J676">
        <f>(Table2[[#This Row],[1M Return vs Nifty]]-AVERAGE(Table2[1M Return vs Nifty]))/_xlfn.STDEV.P(Table2[1M Return vs Nifty])</f>
        <v>-0.24996979119859147</v>
      </c>
      <c r="K676">
        <v>-14.1425524598992</v>
      </c>
      <c r="L676">
        <f>(Table2[[#This Row],[6M Return vs Nifty]]-AVERAGE(Table2[6M Return vs Nifty]))/_xlfn.STDEV.P(Table2[6M Return vs Nifty])</f>
        <v>-0.70853332464820451</v>
      </c>
      <c r="M676">
        <v>-0.19226398861298999</v>
      </c>
      <c r="N676">
        <f>(Table2[[#This Row],[1W Return vs Nifty]]-AVERAGE(Table2[1W Return vs Nifty]))/_xlfn.STDEV.P(Table2[1W Return vs Nifty])</f>
        <v>-0.42940875739403023</v>
      </c>
      <c r="O676">
        <v>2645.8</v>
      </c>
      <c r="P676">
        <v>2621.9948883803499</v>
      </c>
      <c r="Q676">
        <v>2653.89973355447</v>
      </c>
      <c r="R676">
        <v>44.6000972240968</v>
      </c>
      <c r="S676" s="2">
        <f>(Table2[[#This Row],[Close Price]]-Table2[[#This Row],[20D EMA]])/Table2[[#This Row],[20D EMA]]</f>
        <v>2.2677451054498035E-4</v>
      </c>
      <c r="T676" s="2">
        <f>(Table2[[#This Row],[Close Price]]-Table2[[#This Row],[50D EMA]])/Table2[[#This Row],[50D EMA]]</f>
        <v>9.3078410365344342E-3</v>
      </c>
      <c r="U676" s="2">
        <f>(Table2[[#This Row],[Close Price]]-Table2[[#This Row],[200D EMA]])/Table2[[#This Row],[200D EMA]]</f>
        <v>-2.8259295027793802E-3</v>
      </c>
      <c r="V676">
        <v>0.70762711579748105</v>
      </c>
      <c r="W676">
        <v>2655.25</v>
      </c>
      <c r="X676">
        <v>2718.45</v>
      </c>
      <c r="Y676">
        <v>2631.45</v>
      </c>
      <c r="Z676">
        <v>2715.4</v>
      </c>
      <c r="AA676">
        <v>2631.45</v>
      </c>
      <c r="AB676">
        <v>2742.75</v>
      </c>
      <c r="AC676" s="2">
        <f>(Table2[[#This Row],[Close Price]]/Table2[[#This Row],[Day Low]])-1</f>
        <v>-3.3330194896902254E-3</v>
      </c>
      <c r="AD676" s="2">
        <f>(Table2[[#This Row],[Day High]]/Table2[[#This Row],[Close Price]])-1</f>
        <v>2.7225665054413373E-2</v>
      </c>
      <c r="AE676" s="2">
        <f>(Table2[[#This Row],[Close Price]]/Table2[[#This Row],[Current Week Low]])-1</f>
        <v>5.6812783826407642E-3</v>
      </c>
      <c r="AF676" s="2">
        <f>(Table2[[#This Row],[Current Week High]]/Table2[[#This Row],[Close Price]])-1</f>
        <v>2.6073155985489649E-2</v>
      </c>
      <c r="AG676" s="2">
        <f>(Table2[[#This Row],[Close Price]]/Table2[[#This Row],[Current Month Low]])-1</f>
        <v>5.6812783826407642E-3</v>
      </c>
      <c r="AH676" s="2">
        <f>(Table2[[#This Row],[Current Month High]]/Table2[[#This Row],[Close Price]])-1</f>
        <v>3.6407950423216429E-2</v>
      </c>
      <c r="AI676">
        <v>26.0410368802902</v>
      </c>
      <c r="AJ676">
        <v>18.672645739910301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-0.08</v>
      </c>
      <c r="AM676" t="s">
        <v>10475</v>
      </c>
      <c r="AN676">
        <v>1.21</v>
      </c>
      <c r="AO676" t="s">
        <v>10474</v>
      </c>
      <c r="AP676">
        <v>-8.7318949457788994E-2</v>
      </c>
      <c r="AQ676">
        <f>(Table2[[#This Row],[Sharpe Ratio]]-AVERAGE(Table2[Sharpe Ratio]))/_xlfn.STDEV.P(Table2[Sharpe Ratio])</f>
        <v>-1.5986597345838931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644</v>
      </c>
      <c r="AT676">
        <f>_xlfn.RANK.AVG(Table2[[#This Row],[6M Return vs Nifty Z-Score]],Table2[6M Return vs Nifty Z-Score])</f>
        <v>565</v>
      </c>
      <c r="AU676">
        <f>_xlfn.RANK.AVG(Table2[[#This Row],[Sharpe Ratio Z-Score]],Table2[Sharpe Ratio Z-Score])</f>
        <v>689</v>
      </c>
      <c r="AV676">
        <f>(Table2[[#This Row],[Rank 1Y]]+Table2[[#This Row],[Rank 6M]]+Table2[[#This Row],[Rank Sharpe]])/3</f>
        <v>632.66666666666663</v>
      </c>
    </row>
    <row r="677" spans="1:48" x14ac:dyDescent="0.3">
      <c r="A677" t="s">
        <v>1851</v>
      </c>
      <c r="B677" t="s">
        <v>1852</v>
      </c>
      <c r="C677" t="s">
        <v>10443</v>
      </c>
      <c r="D677" t="s">
        <v>1451</v>
      </c>
      <c r="E677">
        <v>3747.915</v>
      </c>
      <c r="F677">
        <v>337.65</v>
      </c>
      <c r="G677">
        <v>-51.981034238371798</v>
      </c>
      <c r="H677">
        <f>(Table2[[#This Row],[1Y Return vs Nifty]]-AVERAGE(Table2[1Y Return vs Nifty]))/_xlfn.STDEV.P(Table2[1Y Return vs Nifty])</f>
        <v>-1.1394824200659703</v>
      </c>
      <c r="I677">
        <v>4.11851491521832</v>
      </c>
      <c r="J677">
        <f>(Table2[[#This Row],[1M Return vs Nifty]]-AVERAGE(Table2[1M Return vs Nifty]))/_xlfn.STDEV.P(Table2[1M Return vs Nifty])</f>
        <v>-2.2306228412960118E-2</v>
      </c>
      <c r="K677">
        <v>-20.3765097275624</v>
      </c>
      <c r="L677">
        <f>(Table2[[#This Row],[6M Return vs Nifty]]-AVERAGE(Table2[6M Return vs Nifty]))/_xlfn.STDEV.P(Table2[6M Return vs Nifty])</f>
        <v>-0.88394587574524985</v>
      </c>
      <c r="M677">
        <v>4.9822274388661896</v>
      </c>
      <c r="N677">
        <f>(Table2[[#This Row],[1W Return vs Nifty]]-AVERAGE(Table2[1W Return vs Nifty]))/_xlfn.STDEV.P(Table2[1W Return vs Nifty])</f>
        <v>0.51926216992704954</v>
      </c>
      <c r="O677">
        <v>330.8</v>
      </c>
      <c r="P677">
        <v>327.28369636192201</v>
      </c>
      <c r="Q677">
        <v>350.52494057427401</v>
      </c>
      <c r="R677">
        <v>58.247494230925099</v>
      </c>
      <c r="S677" s="2">
        <f>(Table2[[#This Row],[Close Price]]-Table2[[#This Row],[20D EMA]])/Table2[[#This Row],[20D EMA]]</f>
        <v>2.0707376058041009E-2</v>
      </c>
      <c r="T677" s="2">
        <f>(Table2[[#This Row],[Close Price]]-Table2[[#This Row],[50D EMA]])/Table2[[#This Row],[50D EMA]]</f>
        <v>3.1673755073379939E-2</v>
      </c>
      <c r="U677" s="2">
        <f>(Table2[[#This Row],[Close Price]]-Table2[[#This Row],[200D EMA]])/Table2[[#This Row],[200D EMA]]</f>
        <v>-3.6730455051730955E-2</v>
      </c>
      <c r="V677">
        <v>1.1721447570712999</v>
      </c>
      <c r="W677">
        <v>334.75</v>
      </c>
      <c r="X677">
        <v>341</v>
      </c>
      <c r="Y677">
        <v>334.3</v>
      </c>
      <c r="Z677">
        <v>352.95</v>
      </c>
      <c r="AA677">
        <v>322.05</v>
      </c>
      <c r="AB677">
        <v>352.95</v>
      </c>
      <c r="AC677" s="2">
        <f>(Table2[[#This Row],[Close Price]]/Table2[[#This Row],[Day Low]])-1</f>
        <v>8.6631814787154759E-3</v>
      </c>
      <c r="AD677" s="2">
        <f>(Table2[[#This Row],[Day High]]/Table2[[#This Row],[Close Price]])-1</f>
        <v>9.9215163630979042E-3</v>
      </c>
      <c r="AE677" s="2">
        <f>(Table2[[#This Row],[Close Price]]/Table2[[#This Row],[Current Week Low]])-1</f>
        <v>1.0020939276099261E-2</v>
      </c>
      <c r="AF677" s="2">
        <f>(Table2[[#This Row],[Current Week High]]/Table2[[#This Row],[Close Price]])-1</f>
        <v>4.5313194135939705E-2</v>
      </c>
      <c r="AG677" s="2">
        <f>(Table2[[#This Row],[Close Price]]/Table2[[#This Row],[Current Month Low]])-1</f>
        <v>4.8439683278993728E-2</v>
      </c>
      <c r="AH677" s="2">
        <f>(Table2[[#This Row],[Current Month High]]/Table2[[#This Row],[Close Price]])-1</f>
        <v>4.5313194135939705E-2</v>
      </c>
      <c r="AI677">
        <v>42.084999259588301</v>
      </c>
      <c r="AJ677">
        <v>16.270661157024801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-0.06</v>
      </c>
      <c r="AM677" t="s">
        <v>10475</v>
      </c>
      <c r="AN677">
        <v>1.18</v>
      </c>
      <c r="AO677" t="s">
        <v>10474</v>
      </c>
      <c r="AP677">
        <v>-6.862675057769E-3</v>
      </c>
      <c r="AQ677">
        <f>(Table2[[#This Row],[Sharpe Ratio]]-AVERAGE(Table2[Sharpe Ratio]))/_xlfn.STDEV.P(Table2[Sharpe Ratio])</f>
        <v>-0.6915720426644032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716</v>
      </c>
      <c r="AT677">
        <f>_xlfn.RANK.AVG(Table2[[#This Row],[6M Return vs Nifty Z-Score]],Table2[6M Return vs Nifty Z-Score])</f>
        <v>628</v>
      </c>
      <c r="AU677">
        <f>_xlfn.RANK.AVG(Table2[[#This Row],[Sharpe Ratio Z-Score]],Table2[Sharpe Ratio Z-Score])</f>
        <v>554</v>
      </c>
      <c r="AV677">
        <f>(Table2[[#This Row],[Rank 1Y]]+Table2[[#This Row],[Rank 6M]]+Table2[[#This Row],[Rank Sharpe]])/3</f>
        <v>632.66666666666663</v>
      </c>
    </row>
    <row r="678" spans="1:48" x14ac:dyDescent="0.3">
      <c r="A678" t="s">
        <v>1388</v>
      </c>
      <c r="B678" t="s">
        <v>1389</v>
      </c>
      <c r="C678" t="s">
        <v>10445</v>
      </c>
      <c r="D678" t="s">
        <v>542</v>
      </c>
      <c r="E678">
        <v>7551.8630750000002</v>
      </c>
      <c r="F678">
        <v>2330.75</v>
      </c>
      <c r="G678">
        <v>-21.656305040490398</v>
      </c>
      <c r="H678">
        <f>(Table2[[#This Row],[1Y Return vs Nifty]]-AVERAGE(Table2[1Y Return vs Nifty]))/_xlfn.STDEV.P(Table2[1Y Return vs Nifty])</f>
        <v>-0.79247849022198891</v>
      </c>
      <c r="I678">
        <v>4.2076025130803503</v>
      </c>
      <c r="J678">
        <f>(Table2[[#This Row],[1M Return vs Nifty]]-AVERAGE(Table2[1M Return vs Nifty]))/_xlfn.STDEV.P(Table2[1M Return vs Nifty])</f>
        <v>-1.4778637151069408E-2</v>
      </c>
      <c r="K678">
        <v>-22.500283904350798</v>
      </c>
      <c r="L678">
        <f>(Table2[[#This Row],[6M Return vs Nifty]]-AVERAGE(Table2[6M Return vs Nifty]))/_xlfn.STDEV.P(Table2[6M Return vs Nifty])</f>
        <v>-0.94370513143294965</v>
      </c>
      <c r="M678">
        <v>2.8702317571789702</v>
      </c>
      <c r="N678">
        <f>(Table2[[#This Row],[1W Return vs Nifty]]-AVERAGE(Table2[1W Return vs Nifty]))/_xlfn.STDEV.P(Table2[1W Return vs Nifty])</f>
        <v>0.13205717984739551</v>
      </c>
      <c r="O678">
        <v>2317.9499999999998</v>
      </c>
      <c r="P678">
        <v>2259.66591551792</v>
      </c>
      <c r="Q678">
        <v>2255.0993442537701</v>
      </c>
      <c r="R678">
        <v>47.669065932339798</v>
      </c>
      <c r="S678" s="2">
        <f>(Table2[[#This Row],[Close Price]]-Table2[[#This Row],[20D EMA]])/Table2[[#This Row],[20D EMA]]</f>
        <v>5.5221208395350128E-3</v>
      </c>
      <c r="T678" s="2">
        <f>(Table2[[#This Row],[Close Price]]-Table2[[#This Row],[50D EMA]])/Table2[[#This Row],[50D EMA]]</f>
        <v>3.1457784973398337E-2</v>
      </c>
      <c r="U678" s="2">
        <f>(Table2[[#This Row],[Close Price]]-Table2[[#This Row],[200D EMA]])/Table2[[#This Row],[200D EMA]]</f>
        <v>3.3546484743120372E-2</v>
      </c>
      <c r="V678">
        <v>0.94789254417144697</v>
      </c>
      <c r="W678">
        <v>2314</v>
      </c>
      <c r="X678">
        <v>2364.9499999999998</v>
      </c>
      <c r="Y678">
        <v>2322</v>
      </c>
      <c r="Z678">
        <v>2400</v>
      </c>
      <c r="AA678">
        <v>2289.6</v>
      </c>
      <c r="AB678">
        <v>2460</v>
      </c>
      <c r="AC678" s="2">
        <f>(Table2[[#This Row],[Close Price]]/Table2[[#This Row],[Day Low]])-1</f>
        <v>7.2385479688850118E-3</v>
      </c>
      <c r="AD678" s="2">
        <f>(Table2[[#This Row],[Day High]]/Table2[[#This Row],[Close Price]])-1</f>
        <v>1.4673388394293552E-2</v>
      </c>
      <c r="AE678" s="2">
        <f>(Table2[[#This Row],[Close Price]]/Table2[[#This Row],[Current Week Low]])-1</f>
        <v>3.7683031869077954E-3</v>
      </c>
      <c r="AF678" s="2">
        <f>(Table2[[#This Row],[Current Week High]]/Table2[[#This Row],[Close Price]])-1</f>
        <v>2.971146626622323E-2</v>
      </c>
      <c r="AG678" s="2">
        <f>(Table2[[#This Row],[Close Price]]/Table2[[#This Row],[Current Month Low]])-1</f>
        <v>1.7972571628231959E-2</v>
      </c>
      <c r="AH678" s="2">
        <f>(Table2[[#This Row],[Current Month High]]/Table2[[#This Row],[Close Price]])-1</f>
        <v>5.5454252922878977E-2</v>
      </c>
      <c r="AI678">
        <v>17.344202509921701</v>
      </c>
      <c r="AJ678">
        <v>18.915816326530599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-0.04</v>
      </c>
      <c r="AM678" t="s">
        <v>10475</v>
      </c>
      <c r="AN678">
        <v>-2.78</v>
      </c>
      <c r="AO678" t="s">
        <v>10475</v>
      </c>
      <c r="AP678">
        <v>-4.9226461504244999E-2</v>
      </c>
      <c r="AQ678">
        <f>(Table2[[#This Row],[Sharpe Ratio]]-AVERAGE(Table2[Sharpe Ratio]))/_xlfn.STDEV.P(Table2[Sharpe Ratio])</f>
        <v>-1.1691938261147008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-2.7880989050733138</v>
      </c>
      <c r="AS678">
        <f>_xlfn.RANK.AVG(Table2[[#This Row],[1Y Return vs Nifty Z-Score]],Table2[1Y Return vs Nifty Z-Score])</f>
        <v>631</v>
      </c>
      <c r="AT678">
        <f>_xlfn.RANK.AVG(Table2[[#This Row],[6M Return vs Nifty Z-Score]],Table2[6M Return vs Nifty Z-Score])</f>
        <v>642</v>
      </c>
      <c r="AU678">
        <f>_xlfn.RANK.AVG(Table2[[#This Row],[Sharpe Ratio Z-Score]],Table2[Sharpe Ratio Z-Score])</f>
        <v>629</v>
      </c>
      <c r="AV678">
        <f>(Table2[[#This Row],[Rank 1Y]]+Table2[[#This Row],[Rank 6M]]+Table2[[#This Row],[Rank Sharpe]])/3</f>
        <v>634</v>
      </c>
    </row>
    <row r="679" spans="1:48" x14ac:dyDescent="0.3">
      <c r="A679" t="s">
        <v>2155</v>
      </c>
      <c r="B679" t="s">
        <v>2156</v>
      </c>
      <c r="C679" t="s">
        <v>10441</v>
      </c>
      <c r="D679" t="s">
        <v>388</v>
      </c>
      <c r="E679">
        <v>2562.7423269599999</v>
      </c>
      <c r="F679">
        <v>483.3</v>
      </c>
      <c r="G679">
        <v>-51.165259944794101</v>
      </c>
      <c r="H679">
        <f>(Table2[[#This Row],[1Y Return vs Nifty]]-AVERAGE(Table2[1Y Return vs Nifty]))/_xlfn.STDEV.P(Table2[1Y Return vs Nifty])</f>
        <v>-1.1301475671843513</v>
      </c>
      <c r="I679">
        <v>-4.4692713443236602</v>
      </c>
      <c r="J679">
        <f>(Table2[[#This Row],[1M Return vs Nifty]]-AVERAGE(Table2[1M Return vs Nifty]))/_xlfn.STDEV.P(Table2[1M Return vs Nifty])</f>
        <v>-0.74794421122656585</v>
      </c>
      <c r="K679">
        <v>-26.857318780706301</v>
      </c>
      <c r="L679">
        <f>(Table2[[#This Row],[6M Return vs Nifty]]-AVERAGE(Table2[6M Return vs Nifty]))/_xlfn.STDEV.P(Table2[6M Return vs Nifty])</f>
        <v>-1.0663044002545032</v>
      </c>
      <c r="M679">
        <v>-0.91392193266520705</v>
      </c>
      <c r="N679">
        <f>(Table2[[#This Row],[1W Return vs Nifty]]-AVERAGE(Table2[1W Return vs Nifty]))/_xlfn.STDEV.P(Table2[1W Return vs Nifty])</f>
        <v>-0.56171468940446556</v>
      </c>
      <c r="O679">
        <v>484.11</v>
      </c>
      <c r="P679">
        <v>491.945518898898</v>
      </c>
      <c r="Q679">
        <v>507.30742788513498</v>
      </c>
      <c r="R679">
        <v>50.115904973708702</v>
      </c>
      <c r="S679" s="2">
        <f>(Table2[[#This Row],[Close Price]]-Table2[[#This Row],[20D EMA]])/Table2[[#This Row],[20D EMA]]</f>
        <v>-1.6731734523145613E-3</v>
      </c>
      <c r="T679" s="2">
        <f>(Table2[[#This Row],[Close Price]]-Table2[[#This Row],[50D EMA]])/Table2[[#This Row],[50D EMA]]</f>
        <v>-1.7574138937679337E-2</v>
      </c>
      <c r="U679" s="2">
        <f>(Table2[[#This Row],[Close Price]]-Table2[[#This Row],[200D EMA]])/Table2[[#This Row],[200D EMA]]</f>
        <v>-4.7323233537536057E-2</v>
      </c>
      <c r="V679">
        <v>0.70204211586634102</v>
      </c>
      <c r="W679">
        <v>482</v>
      </c>
      <c r="X679">
        <v>487</v>
      </c>
      <c r="Y679">
        <v>482.15</v>
      </c>
      <c r="Z679">
        <v>491.4</v>
      </c>
      <c r="AA679">
        <v>479</v>
      </c>
      <c r="AB679">
        <v>494</v>
      </c>
      <c r="AC679" s="2">
        <f>(Table2[[#This Row],[Close Price]]/Table2[[#This Row],[Day Low]])-1</f>
        <v>2.6970954356846377E-3</v>
      </c>
      <c r="AD679" s="2">
        <f>(Table2[[#This Row],[Day High]]/Table2[[#This Row],[Close Price]])-1</f>
        <v>7.6557003931305712E-3</v>
      </c>
      <c r="AE679" s="2">
        <f>(Table2[[#This Row],[Close Price]]/Table2[[#This Row],[Current Week Low]])-1</f>
        <v>2.3851498496318957E-3</v>
      </c>
      <c r="AF679" s="2">
        <f>(Table2[[#This Row],[Current Week High]]/Table2[[#This Row],[Close Price]])-1</f>
        <v>1.6759776536312776E-2</v>
      </c>
      <c r="AG679" s="2">
        <f>(Table2[[#This Row],[Close Price]]/Table2[[#This Row],[Current Month Low]])-1</f>
        <v>8.9770354906053562E-3</v>
      </c>
      <c r="AH679" s="2">
        <f>(Table2[[#This Row],[Current Month High]]/Table2[[#This Row],[Close Price]])-1</f>
        <v>2.2139457893647796E-2</v>
      </c>
      <c r="AI679">
        <v>75.253465756259004</v>
      </c>
      <c r="AJ679">
        <v>9.8409090909090899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-0.16</v>
      </c>
      <c r="AM679" t="s">
        <v>10475</v>
      </c>
      <c r="AN679">
        <v>0.2</v>
      </c>
      <c r="AO679" t="s">
        <v>10474</v>
      </c>
      <c r="AQ679">
        <f>(Table2[[#This Row],[Sharpe Ratio]]-AVERAGE(Table2[Sharpe Ratio]))/_xlfn.STDEV.P(Table2[Sharpe Ratio])</f>
        <v>-0.61420022642052829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715</v>
      </c>
      <c r="AT679">
        <f>_xlfn.RANK.AVG(Table2[[#This Row],[6M Return vs Nifty Z-Score]],Table2[6M Return vs Nifty Z-Score])</f>
        <v>670</v>
      </c>
      <c r="AU679">
        <f>_xlfn.RANK.AVG(Table2[[#This Row],[Sharpe Ratio Z-Score]],Table2[Sharpe Ratio Z-Score])</f>
        <v>519.5</v>
      </c>
      <c r="AV679">
        <f>(Table2[[#This Row],[Rank 1Y]]+Table2[[#This Row],[Rank 6M]]+Table2[[#This Row],[Rank Sharpe]])/3</f>
        <v>634.83333333333337</v>
      </c>
    </row>
    <row r="680" spans="1:48" x14ac:dyDescent="0.3">
      <c r="A680" t="s">
        <v>668</v>
      </c>
      <c r="B680" t="s">
        <v>669</v>
      </c>
      <c r="C680" t="s">
        <v>10442</v>
      </c>
      <c r="D680" t="s">
        <v>629</v>
      </c>
      <c r="E680">
        <v>25977.999418560001</v>
      </c>
      <c r="F680">
        <v>1069.5999999999999</v>
      </c>
      <c r="G680">
        <v>-38.900185375440699</v>
      </c>
      <c r="H680">
        <f>(Table2[[#This Row],[1Y Return vs Nifty]]-AVERAGE(Table2[1Y Return vs Nifty]))/_xlfn.STDEV.P(Table2[1Y Return vs Nifty])</f>
        <v>-0.98979910611079125</v>
      </c>
      <c r="I680">
        <v>-7.6532805425724497</v>
      </c>
      <c r="J680">
        <f>(Table2[[#This Row],[1M Return vs Nifty]]-AVERAGE(Table2[1M Return vs Nifty]))/_xlfn.STDEV.P(Table2[1M Return vs Nifty])</f>
        <v>-1.0169818819429355</v>
      </c>
      <c r="K680">
        <v>-24.666051927378</v>
      </c>
      <c r="L680">
        <f>(Table2[[#This Row],[6M Return vs Nifty]]-AVERAGE(Table2[6M Return vs Nifty]))/_xlfn.STDEV.P(Table2[6M Return vs Nifty])</f>
        <v>-1.0046460198112257</v>
      </c>
      <c r="M680">
        <v>3.1132862353865298</v>
      </c>
      <c r="N680">
        <f>(Table2[[#This Row],[1W Return vs Nifty]]-AVERAGE(Table2[1W Return vs Nifty]))/_xlfn.STDEV.P(Table2[1W Return vs Nifty])</f>
        <v>0.17661783290137809</v>
      </c>
      <c r="O680">
        <v>1094.17</v>
      </c>
      <c r="P680">
        <v>1062.7264788012501</v>
      </c>
      <c r="Q680">
        <v>1099.1576356585099</v>
      </c>
      <c r="R680">
        <v>39.823510224734399</v>
      </c>
      <c r="S680" s="2">
        <f>(Table2[[#This Row],[Close Price]]-Table2[[#This Row],[20D EMA]])/Table2[[#This Row],[20D EMA]]</f>
        <v>-2.2455377135180241E-2</v>
      </c>
      <c r="T680" s="2">
        <f>(Table2[[#This Row],[Close Price]]-Table2[[#This Row],[50D EMA]])/Table2[[#This Row],[50D EMA]]</f>
        <v>6.4678177648336277E-3</v>
      </c>
      <c r="U680" s="2">
        <f>(Table2[[#This Row],[Close Price]]-Table2[[#This Row],[200D EMA]])/Table2[[#This Row],[200D EMA]]</f>
        <v>-2.6891170747134808E-2</v>
      </c>
      <c r="V680">
        <v>0.49620651188876602</v>
      </c>
      <c r="W680">
        <v>1055.05</v>
      </c>
      <c r="X680">
        <v>1084.7</v>
      </c>
      <c r="Y680">
        <v>1065</v>
      </c>
      <c r="Z680">
        <v>1094.6500000000001</v>
      </c>
      <c r="AA680">
        <v>1045.75</v>
      </c>
      <c r="AB680">
        <v>1145</v>
      </c>
      <c r="AC680" s="2">
        <f>(Table2[[#This Row],[Close Price]]/Table2[[#This Row],[Day Low]])-1</f>
        <v>1.3790815601156359E-2</v>
      </c>
      <c r="AD680" s="2">
        <f>(Table2[[#This Row],[Day High]]/Table2[[#This Row],[Close Price]])-1</f>
        <v>1.4117427075542421E-2</v>
      </c>
      <c r="AE680" s="2">
        <f>(Table2[[#This Row],[Close Price]]/Table2[[#This Row],[Current Week Low]])-1</f>
        <v>4.3192488262910889E-3</v>
      </c>
      <c r="AF680" s="2">
        <f>(Table2[[#This Row],[Current Week High]]/Table2[[#This Row],[Close Price]])-1</f>
        <v>2.3419970082273922E-2</v>
      </c>
      <c r="AG680" s="2">
        <f>(Table2[[#This Row],[Close Price]]/Table2[[#This Row],[Current Month Low]])-1</f>
        <v>2.2806598135309608E-2</v>
      </c>
      <c r="AH680" s="2">
        <f>(Table2[[#This Row],[Current Month High]]/Table2[[#This Row],[Close Price]])-1</f>
        <v>7.049364248317147E-2</v>
      </c>
      <c r="AI680">
        <v>39.108077786088202</v>
      </c>
      <c r="AJ680">
        <v>20.7155352406749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0.06</v>
      </c>
      <c r="AM680" t="s">
        <v>10474</v>
      </c>
      <c r="AN680">
        <v>-7.33</v>
      </c>
      <c r="AO680" t="s">
        <v>10475</v>
      </c>
      <c r="AP680">
        <v>-8.2714245813169992E-3</v>
      </c>
      <c r="AQ680">
        <f>(Table2[[#This Row],[Sharpe Ratio]]-AVERAGE(Table2[Sharpe Ratio]))/_xlfn.STDEV.P(Table2[Sharpe Ratio])</f>
        <v>-0.7074546989685524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692</v>
      </c>
      <c r="AT680">
        <f>_xlfn.RANK.AVG(Table2[[#This Row],[6M Return vs Nifty Z-Score]],Table2[6M Return vs Nifty Z-Score])</f>
        <v>656</v>
      </c>
      <c r="AU680">
        <f>_xlfn.RANK.AVG(Table2[[#This Row],[Sharpe Ratio Z-Score]],Table2[Sharpe Ratio Z-Score])</f>
        <v>559</v>
      </c>
      <c r="AV680">
        <f>(Table2[[#This Row],[Rank 1Y]]+Table2[[#This Row],[Rank 6M]]+Table2[[#This Row],[Rank Sharpe]])/3</f>
        <v>635.66666666666663</v>
      </c>
    </row>
    <row r="681" spans="1:48" x14ac:dyDescent="0.3">
      <c r="A681" t="s">
        <v>480</v>
      </c>
      <c r="B681" t="s">
        <v>481</v>
      </c>
      <c r="C681" t="s">
        <v>10433</v>
      </c>
      <c r="D681" t="s">
        <v>120</v>
      </c>
      <c r="E681">
        <v>44098.09506765</v>
      </c>
      <c r="F681">
        <v>339.3</v>
      </c>
      <c r="G681">
        <v>-41.183425067027102</v>
      </c>
      <c r="H681">
        <f>(Table2[[#This Row],[1Y Return vs Nifty]]-AVERAGE(Table2[1Y Return vs Nifty]))/_xlfn.STDEV.P(Table2[1Y Return vs Nifty])</f>
        <v>-1.015926071353785</v>
      </c>
      <c r="I681">
        <v>-9.3549856300379499</v>
      </c>
      <c r="J681">
        <f>(Table2[[#This Row],[1M Return vs Nifty]]-AVERAGE(Table2[1M Return vs Nifty]))/_xlfn.STDEV.P(Table2[1M Return vs Nifty])</f>
        <v>-1.160770025906124</v>
      </c>
      <c r="K681">
        <v>-21.507980933311401</v>
      </c>
      <c r="L681">
        <f>(Table2[[#This Row],[6M Return vs Nifty]]-AVERAGE(Table2[6M Return vs Nifty]))/_xlfn.STDEV.P(Table2[6M Return vs Nifty])</f>
        <v>-0.91578347779664793</v>
      </c>
      <c r="M681">
        <v>-0.98183974757652703</v>
      </c>
      <c r="N681">
        <f>(Table2[[#This Row],[1W Return vs Nifty]]-AVERAGE(Table2[1W Return vs Nifty]))/_xlfn.STDEV.P(Table2[1W Return vs Nifty])</f>
        <v>-0.57416647473575033</v>
      </c>
      <c r="O681">
        <v>337.33</v>
      </c>
      <c r="P681">
        <v>340.28450254578001</v>
      </c>
      <c r="Q681">
        <v>358.05381197127002</v>
      </c>
      <c r="R681">
        <v>59.053507234671301</v>
      </c>
      <c r="S681" s="2">
        <f>(Table2[[#This Row],[Close Price]]-Table2[[#This Row],[20D EMA]])/Table2[[#This Row],[20D EMA]]</f>
        <v>5.8399786559156534E-3</v>
      </c>
      <c r="T681" s="2">
        <f>(Table2[[#This Row],[Close Price]]-Table2[[#This Row],[50D EMA]])/Table2[[#This Row],[50D EMA]]</f>
        <v>-2.8931747946633387E-3</v>
      </c>
      <c r="U681" s="2">
        <f>(Table2[[#This Row],[Close Price]]-Table2[[#This Row],[200D EMA]])/Table2[[#This Row],[200D EMA]]</f>
        <v>-5.2377076696993249E-2</v>
      </c>
      <c r="V681">
        <v>0.68748288816662095</v>
      </c>
      <c r="W681">
        <v>338.9</v>
      </c>
      <c r="X681">
        <v>345.85</v>
      </c>
      <c r="Y681">
        <v>338.1</v>
      </c>
      <c r="Z681">
        <v>347</v>
      </c>
      <c r="AA681">
        <v>331.15</v>
      </c>
      <c r="AB681">
        <v>347</v>
      </c>
      <c r="AC681" s="2">
        <f>(Table2[[#This Row],[Close Price]]/Table2[[#This Row],[Day Low]])-1</f>
        <v>1.1802891708470042E-3</v>
      </c>
      <c r="AD681" s="2">
        <f>(Table2[[#This Row],[Day High]]/Table2[[#This Row],[Close Price]])-1</f>
        <v>1.9304450338933021E-2</v>
      </c>
      <c r="AE681" s="2">
        <f>(Table2[[#This Row],[Close Price]]/Table2[[#This Row],[Current Week Low]])-1</f>
        <v>3.549245785270605E-3</v>
      </c>
      <c r="AF681" s="2">
        <f>(Table2[[#This Row],[Current Week High]]/Table2[[#This Row],[Close Price]])-1</f>
        <v>2.2693781314470973E-2</v>
      </c>
      <c r="AG681" s="2">
        <f>(Table2[[#This Row],[Close Price]]/Table2[[#This Row],[Current Month Low]])-1</f>
        <v>2.4611203382153279E-2</v>
      </c>
      <c r="AH681" s="2">
        <f>(Table2[[#This Row],[Current Month High]]/Table2[[#This Row],[Close Price]])-1</f>
        <v>2.2693781314470973E-2</v>
      </c>
      <c r="AI681">
        <v>24.580017683465901</v>
      </c>
      <c r="AJ681">
        <v>18.719384184744499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10475</v>
      </c>
      <c r="AN681">
        <v>-0.25</v>
      </c>
      <c r="AO681" t="s">
        <v>10475</v>
      </c>
      <c r="AP681">
        <v>-1.4736238449637E-2</v>
      </c>
      <c r="AQ681">
        <f>(Table2[[#This Row],[Sharpe Ratio]]-AVERAGE(Table2[Sharpe Ratio]))/_xlfn.STDEV.P(Table2[Sharpe Ratio])</f>
        <v>-0.78034091119045512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700</v>
      </c>
      <c r="AT681">
        <f>_xlfn.RANK.AVG(Table2[[#This Row],[6M Return vs Nifty Z-Score]],Table2[6M Return vs Nifty Z-Score])</f>
        <v>638</v>
      </c>
      <c r="AU681">
        <f>_xlfn.RANK.AVG(Table2[[#This Row],[Sharpe Ratio Z-Score]],Table2[Sharpe Ratio Z-Score])</f>
        <v>569</v>
      </c>
      <c r="AV681">
        <f>(Table2[[#This Row],[Rank 1Y]]+Table2[[#This Row],[Rank 6M]]+Table2[[#This Row],[Rank Sharpe]])/3</f>
        <v>635.66666666666663</v>
      </c>
    </row>
    <row r="682" spans="1:48" x14ac:dyDescent="0.3">
      <c r="A682" t="s">
        <v>1621</v>
      </c>
      <c r="B682" t="s">
        <v>1622</v>
      </c>
      <c r="C682" t="s">
        <v>10431</v>
      </c>
      <c r="D682" t="s">
        <v>49</v>
      </c>
      <c r="E682">
        <v>5233.7975696000003</v>
      </c>
      <c r="F682">
        <v>734</v>
      </c>
      <c r="G682">
        <v>-22.8517153103871</v>
      </c>
      <c r="H682">
        <f>(Table2[[#This Row],[1Y Return vs Nifty]]-AVERAGE(Table2[1Y Return vs Nifty]))/_xlfn.STDEV.P(Table2[1Y Return vs Nifty])</f>
        <v>-0.80615749321400876</v>
      </c>
      <c r="I682">
        <v>-10.127499192424899</v>
      </c>
      <c r="J682">
        <f>(Table2[[#This Row],[1M Return vs Nifty]]-AVERAGE(Table2[1M Return vs Nifty]))/_xlfn.STDEV.P(Table2[1M Return vs Nifty])</f>
        <v>-1.2260447272278727</v>
      </c>
      <c r="K682">
        <v>-52.545726949213602</v>
      </c>
      <c r="L682">
        <f>(Table2[[#This Row],[6M Return vs Nifty]]-AVERAGE(Table2[6M Return vs Nifty]))/_xlfn.STDEV.P(Table2[6M Return vs Nifty])</f>
        <v>-1.7891308517340376</v>
      </c>
      <c r="M682">
        <v>3.6683265313234501</v>
      </c>
      <c r="N682">
        <f>(Table2[[#This Row],[1W Return vs Nifty]]-AVERAGE(Table2[1W Return vs Nifty]))/_xlfn.STDEV.P(Table2[1W Return vs Nifty])</f>
        <v>0.27837673996049378</v>
      </c>
      <c r="O682">
        <v>745.58</v>
      </c>
      <c r="P682">
        <v>779.79139162660897</v>
      </c>
      <c r="Q682">
        <v>840.97859422625299</v>
      </c>
      <c r="R682">
        <v>45.408401102200401</v>
      </c>
      <c r="S682" s="2">
        <f>(Table2[[#This Row],[Close Price]]-Table2[[#This Row],[20D EMA]])/Table2[[#This Row],[20D EMA]]</f>
        <v>-1.5531532498189383E-2</v>
      </c>
      <c r="T682" s="2">
        <f>(Table2[[#This Row],[Close Price]]-Table2[[#This Row],[50D EMA]])/Table2[[#This Row],[50D EMA]]</f>
        <v>-5.8722617508113591E-2</v>
      </c>
      <c r="U682" s="2">
        <f>(Table2[[#This Row],[Close Price]]-Table2[[#This Row],[200D EMA]])/Table2[[#This Row],[200D EMA]]</f>
        <v>-0.12720727371744728</v>
      </c>
      <c r="V682">
        <v>1.13611246631334</v>
      </c>
      <c r="W682">
        <v>725.1</v>
      </c>
      <c r="X682">
        <v>738.8</v>
      </c>
      <c r="Y682">
        <v>730</v>
      </c>
      <c r="Z682">
        <v>750</v>
      </c>
      <c r="AA682">
        <v>710.15</v>
      </c>
      <c r="AB682">
        <v>750</v>
      </c>
      <c r="AC682" s="2">
        <f>(Table2[[#This Row],[Close Price]]/Table2[[#This Row],[Day Low]])-1</f>
        <v>1.2274169080126907E-2</v>
      </c>
      <c r="AD682" s="2">
        <f>(Table2[[#This Row],[Day High]]/Table2[[#This Row],[Close Price]])-1</f>
        <v>6.5395095367846157E-3</v>
      </c>
      <c r="AE682" s="2">
        <f>(Table2[[#This Row],[Close Price]]/Table2[[#This Row],[Current Week Low]])-1</f>
        <v>5.479452054794498E-3</v>
      </c>
      <c r="AF682" s="2">
        <f>(Table2[[#This Row],[Current Week High]]/Table2[[#This Row],[Close Price]])-1</f>
        <v>2.1798365122615904E-2</v>
      </c>
      <c r="AG682" s="2">
        <f>(Table2[[#This Row],[Close Price]]/Table2[[#This Row],[Current Month Low]])-1</f>
        <v>3.3584453988593888E-2</v>
      </c>
      <c r="AH682" s="2">
        <f>(Table2[[#This Row],[Current Month High]]/Table2[[#This Row],[Close Price]])-1</f>
        <v>2.1798365122615904E-2</v>
      </c>
      <c r="AI682">
        <v>69.373297002724797</v>
      </c>
      <c r="AJ682">
        <v>8.2516038640218294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-0.24</v>
      </c>
      <c r="AM682" t="s">
        <v>10475</v>
      </c>
      <c r="AN682">
        <v>-4.96</v>
      </c>
      <c r="AO682" t="s">
        <v>10475</v>
      </c>
      <c r="AP682">
        <v>-6.8621673858110001E-3</v>
      </c>
      <c r="AQ682">
        <f>(Table2[[#This Row],[Sharpe Ratio]]-AVERAGE(Table2[Sharpe Ratio]))/_xlfn.STDEV.P(Table2[Sharpe Ratio])</f>
        <v>-0.69156631902149202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635</v>
      </c>
      <c r="AT682">
        <f>_xlfn.RANK.AVG(Table2[[#This Row],[6M Return vs Nifty Z-Score]],Table2[6M Return vs Nifty Z-Score])</f>
        <v>721</v>
      </c>
      <c r="AU682">
        <f>_xlfn.RANK.AVG(Table2[[#This Row],[Sharpe Ratio Z-Score]],Table2[Sharpe Ratio Z-Score])</f>
        <v>553</v>
      </c>
      <c r="AV682">
        <f>(Table2[[#This Row],[Rank 1Y]]+Table2[[#This Row],[Rank 6M]]+Table2[[#This Row],[Rank Sharpe]])/3</f>
        <v>636.33333333333337</v>
      </c>
    </row>
    <row r="683" spans="1:48" x14ac:dyDescent="0.3">
      <c r="A683" t="s">
        <v>2109</v>
      </c>
      <c r="B683" t="s">
        <v>2110</v>
      </c>
      <c r="C683" t="s">
        <v>10433</v>
      </c>
      <c r="D683" t="s">
        <v>414</v>
      </c>
      <c r="E683">
        <v>2668.1013345599999</v>
      </c>
      <c r="F683">
        <v>53.28</v>
      </c>
      <c r="G683">
        <v>-34.007108890314797</v>
      </c>
      <c r="H683">
        <f>(Table2[[#This Row],[1Y Return vs Nifty]]-AVERAGE(Table2[1Y Return vs Nifty]))/_xlfn.STDEV.P(Table2[1Y Return vs Nifty])</f>
        <v>-0.93380794594951655</v>
      </c>
      <c r="I683">
        <v>-4.1328227461928204</v>
      </c>
      <c r="J683">
        <f>(Table2[[#This Row],[1M Return vs Nifty]]-AVERAGE(Table2[1M Return vs Nifty]))/_xlfn.STDEV.P(Table2[1M Return vs Nifty])</f>
        <v>-0.71951547829241047</v>
      </c>
      <c r="K683">
        <v>-42.389268895019399</v>
      </c>
      <c r="L683">
        <f>(Table2[[#This Row],[6M Return vs Nifty]]-AVERAGE(Table2[6M Return vs Nifty]))/_xlfn.STDEV.P(Table2[6M Return vs Nifty])</f>
        <v>-1.5033460539078312</v>
      </c>
      <c r="M683">
        <v>-2.1853571581411</v>
      </c>
      <c r="N683">
        <f>(Table2[[#This Row],[1W Return vs Nifty]]-AVERAGE(Table2[1W Return vs Nifty]))/_xlfn.STDEV.P(Table2[1W Return vs Nifty])</f>
        <v>-0.79481462807196568</v>
      </c>
      <c r="O683">
        <v>54.29</v>
      </c>
      <c r="P683">
        <v>55.663721615894701</v>
      </c>
      <c r="Q683">
        <v>62.5717523494814</v>
      </c>
      <c r="R683">
        <v>36.1224999067705</v>
      </c>
      <c r="S683" s="2">
        <f>(Table2[[#This Row],[Close Price]]-Table2[[#This Row],[20D EMA]])/Table2[[#This Row],[20D EMA]]</f>
        <v>-1.8603794437281232E-2</v>
      </c>
      <c r="T683" s="2">
        <f>(Table2[[#This Row],[Close Price]]-Table2[[#This Row],[50D EMA]])/Table2[[#This Row],[50D EMA]]</f>
        <v>-4.282361198095011E-2</v>
      </c>
      <c r="U683" s="2">
        <f>(Table2[[#This Row],[Close Price]]-Table2[[#This Row],[200D EMA]])/Table2[[#This Row],[200D EMA]]</f>
        <v>-0.14849755681420371</v>
      </c>
      <c r="V683">
        <v>0.79094058238202403</v>
      </c>
      <c r="W683">
        <v>53.28</v>
      </c>
      <c r="X683">
        <v>54.34</v>
      </c>
      <c r="Y683">
        <v>53.05</v>
      </c>
      <c r="Z683">
        <v>54.09</v>
      </c>
      <c r="AA683">
        <v>53.05</v>
      </c>
      <c r="AB683">
        <v>55.52</v>
      </c>
      <c r="AC683" s="2">
        <f>(Table2[[#This Row],[Close Price]]/Table2[[#This Row],[Day Low]])-1</f>
        <v>0</v>
      </c>
      <c r="AD683" s="2">
        <f>(Table2[[#This Row],[Day High]]/Table2[[#This Row],[Close Price]])-1</f>
        <v>1.9894894894894932E-2</v>
      </c>
      <c r="AE683" s="2">
        <f>(Table2[[#This Row],[Close Price]]/Table2[[#This Row],[Current Week Low]])-1</f>
        <v>4.3355325164939895E-3</v>
      </c>
      <c r="AF683" s="2">
        <f>(Table2[[#This Row],[Current Week High]]/Table2[[#This Row],[Close Price]])-1</f>
        <v>1.5202702702702853E-2</v>
      </c>
      <c r="AG683" s="2">
        <f>(Table2[[#This Row],[Close Price]]/Table2[[#This Row],[Current Month Low]])-1</f>
        <v>4.3355325164939895E-3</v>
      </c>
      <c r="AH683" s="2">
        <f>(Table2[[#This Row],[Current Month High]]/Table2[[#This Row],[Close Price]])-1</f>
        <v>4.2042042042041983E-2</v>
      </c>
      <c r="AI683">
        <v>57.751501501501501</v>
      </c>
      <c r="AJ683">
        <v>10.769230769230701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-0.26</v>
      </c>
      <c r="AM683" t="s">
        <v>10475</v>
      </c>
      <c r="AN683">
        <v>-3.32</v>
      </c>
      <c r="AO683" t="s">
        <v>10475</v>
      </c>
      <c r="AQ683">
        <f>(Table2[[#This Row],[Sharpe Ratio]]-AVERAGE(Table2[Sharpe Ratio]))/_xlfn.STDEV.P(Table2[Sharpe Ratio])</f>
        <v>-0.61420022642052829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676</v>
      </c>
      <c r="AT683">
        <f>_xlfn.RANK.AVG(Table2[[#This Row],[6M Return vs Nifty Z-Score]],Table2[6M Return vs Nifty Z-Score])</f>
        <v>715</v>
      </c>
      <c r="AU683">
        <f>_xlfn.RANK.AVG(Table2[[#This Row],[Sharpe Ratio Z-Score]],Table2[Sharpe Ratio Z-Score])</f>
        <v>519.5</v>
      </c>
      <c r="AV683">
        <f>(Table2[[#This Row],[Rank 1Y]]+Table2[[#This Row],[Rank 6M]]+Table2[[#This Row],[Rank Sharpe]])/3</f>
        <v>636.83333333333337</v>
      </c>
    </row>
    <row r="684" spans="1:48" x14ac:dyDescent="0.3">
      <c r="A684" t="s">
        <v>645</v>
      </c>
      <c r="B684" t="s">
        <v>646</v>
      </c>
      <c r="C684" t="s">
        <v>10441</v>
      </c>
      <c r="D684" t="s">
        <v>388</v>
      </c>
      <c r="E684">
        <v>29132.104749999999</v>
      </c>
      <c r="F684">
        <v>394.45</v>
      </c>
      <c r="G684">
        <v>-26.8635012367149</v>
      </c>
      <c r="H684">
        <f>(Table2[[#This Row],[1Y Return vs Nifty]]-AVERAGE(Table2[1Y Return vs Nifty]))/_xlfn.STDEV.P(Table2[1Y Return vs Nifty])</f>
        <v>-0.85206410207585415</v>
      </c>
      <c r="I684">
        <v>-3.17605751589856</v>
      </c>
      <c r="J684">
        <f>(Table2[[#This Row],[1M Return vs Nifty]]-AVERAGE(Table2[1M Return vs Nifty]))/_xlfn.STDEV.P(Table2[1M Return vs Nifty])</f>
        <v>-0.63867215374348896</v>
      </c>
      <c r="K684">
        <v>-15.0139972442432</v>
      </c>
      <c r="L684">
        <f>(Table2[[#This Row],[6M Return vs Nifty]]-AVERAGE(Table2[6M Return vs Nifty]))/_xlfn.STDEV.P(Table2[6M Return vs Nifty])</f>
        <v>-0.73305424229307248</v>
      </c>
      <c r="M684">
        <v>-2.0977828025561598</v>
      </c>
      <c r="N684">
        <f>(Table2[[#This Row],[1W Return vs Nifty]]-AVERAGE(Table2[1W Return vs Nifty]))/_xlfn.STDEV.P(Table2[1W Return vs Nifty])</f>
        <v>-0.77875908980570852</v>
      </c>
      <c r="O684">
        <v>398.33</v>
      </c>
      <c r="P684">
        <v>409.57966605965402</v>
      </c>
      <c r="Q684">
        <v>420.29597452871502</v>
      </c>
      <c r="R684">
        <v>41.292419324983797</v>
      </c>
      <c r="S684" s="2">
        <f>(Table2[[#This Row],[Close Price]]-Table2[[#This Row],[20D EMA]])/Table2[[#This Row],[20D EMA]]</f>
        <v>-9.7406672859186999E-3</v>
      </c>
      <c r="T684" s="2">
        <f>(Table2[[#This Row],[Close Price]]-Table2[[#This Row],[50D EMA]])/Table2[[#This Row],[50D EMA]]</f>
        <v>-3.693949508091654E-2</v>
      </c>
      <c r="U684" s="2">
        <f>(Table2[[#This Row],[Close Price]]-Table2[[#This Row],[200D EMA]])/Table2[[#This Row],[200D EMA]]</f>
        <v>-6.1494699200239929E-2</v>
      </c>
      <c r="V684">
        <v>0.89805259278128702</v>
      </c>
      <c r="W684">
        <v>389.5</v>
      </c>
      <c r="X684">
        <v>393.4</v>
      </c>
      <c r="Y684">
        <v>389.05</v>
      </c>
      <c r="Z684">
        <v>397.8</v>
      </c>
      <c r="AA684">
        <v>389.05</v>
      </c>
      <c r="AB684">
        <v>403</v>
      </c>
      <c r="AC684" s="2">
        <f>(Table2[[#This Row],[Close Price]]/Table2[[#This Row],[Day Low]])-1</f>
        <v>1.2708600770218181E-2</v>
      </c>
      <c r="AD684" s="2">
        <f>(Table2[[#This Row],[Day High]]/Table2[[#This Row],[Close Price]])-1</f>
        <v>-2.6619343389530092E-3</v>
      </c>
      <c r="AE684" s="2">
        <f>(Table2[[#This Row],[Close Price]]/Table2[[#This Row],[Current Week Low]])-1</f>
        <v>1.3879964014908097E-2</v>
      </c>
      <c r="AF684" s="2">
        <f>(Table2[[#This Row],[Current Week High]]/Table2[[#This Row],[Close Price]])-1</f>
        <v>8.4928381290405586E-3</v>
      </c>
      <c r="AG684" s="2">
        <f>(Table2[[#This Row],[Close Price]]/Table2[[#This Row],[Current Month Low]])-1</f>
        <v>1.3879964014908097E-2</v>
      </c>
      <c r="AH684" s="2">
        <f>(Table2[[#This Row],[Current Month High]]/Table2[[#This Row],[Close Price]])-1</f>
        <v>2.1675751045759917E-2</v>
      </c>
      <c r="AI684">
        <v>23.716567372290498</v>
      </c>
      <c r="AJ684">
        <v>11.363636363636299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-0.21</v>
      </c>
      <c r="AM684" t="s">
        <v>10475</v>
      </c>
      <c r="AN684">
        <v>-1.5</v>
      </c>
      <c r="AO684" t="s">
        <v>10475</v>
      </c>
      <c r="AP684">
        <v>-7.9496419910115995E-2</v>
      </c>
      <c r="AQ684">
        <f>(Table2[[#This Row],[Sharpe Ratio]]-AVERAGE(Table2[Sharpe Ratio]))/_xlfn.STDEV.P(Table2[Sharpe Ratio])</f>
        <v>-1.5104662366213655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649</v>
      </c>
      <c r="AT684">
        <f>_xlfn.RANK.AVG(Table2[[#This Row],[6M Return vs Nifty Z-Score]],Table2[6M Return vs Nifty Z-Score])</f>
        <v>577</v>
      </c>
      <c r="AU684">
        <f>_xlfn.RANK.AVG(Table2[[#This Row],[Sharpe Ratio Z-Score]],Table2[Sharpe Ratio Z-Score])</f>
        <v>685</v>
      </c>
      <c r="AV684">
        <f>(Table2[[#This Row],[Rank 1Y]]+Table2[[#This Row],[Rank 6M]]+Table2[[#This Row],[Rank Sharpe]])/3</f>
        <v>637</v>
      </c>
    </row>
    <row r="685" spans="1:48" x14ac:dyDescent="0.3">
      <c r="A685" t="s">
        <v>788</v>
      </c>
      <c r="B685" t="s">
        <v>789</v>
      </c>
      <c r="C685" t="s">
        <v>10445</v>
      </c>
      <c r="D685" t="s">
        <v>168</v>
      </c>
      <c r="E685">
        <v>20092.52569975</v>
      </c>
      <c r="F685">
        <v>6824.5</v>
      </c>
      <c r="G685">
        <v>-24.3449760282946</v>
      </c>
      <c r="H685">
        <f>(Table2[[#This Row],[1Y Return vs Nifty]]-AVERAGE(Table2[1Y Return vs Nifty]))/_xlfn.STDEV.P(Table2[1Y Return vs Nifty])</f>
        <v>-0.82324477976533428</v>
      </c>
      <c r="I685">
        <v>10.475604115047499</v>
      </c>
      <c r="J685">
        <f>(Table2[[#This Row],[1M Return vs Nifty]]-AVERAGE(Table2[1M Return vs Nifty]))/_xlfn.STDEV.P(Table2[1M Return vs Nifty])</f>
        <v>0.51484563402477956</v>
      </c>
      <c r="K685">
        <v>-13.447547871822501</v>
      </c>
      <c r="L685">
        <f>(Table2[[#This Row],[6M Return vs Nifty]]-AVERAGE(Table2[6M Return vs Nifty]))/_xlfn.STDEV.P(Table2[6M Return vs Nifty])</f>
        <v>-0.68897712261084532</v>
      </c>
      <c r="M685">
        <v>2.7427084024976098</v>
      </c>
      <c r="N685">
        <f>(Table2[[#This Row],[1W Return vs Nifty]]-AVERAGE(Table2[1W Return vs Nifty]))/_xlfn.STDEV.P(Table2[1W Return vs Nifty])</f>
        <v>0.10867754904963092</v>
      </c>
      <c r="O685">
        <v>6436.35</v>
      </c>
      <c r="P685">
        <v>6225.7202864577202</v>
      </c>
      <c r="Q685">
        <v>6399.2442622541203</v>
      </c>
      <c r="R685">
        <v>81.678836558086005</v>
      </c>
      <c r="S685" s="2">
        <f>(Table2[[#This Row],[Close Price]]-Table2[[#This Row],[20D EMA]])/Table2[[#This Row],[20D EMA]]</f>
        <v>6.0305918727228881E-2</v>
      </c>
      <c r="T685" s="2">
        <f>(Table2[[#This Row],[Close Price]]-Table2[[#This Row],[50D EMA]])/Table2[[#This Row],[50D EMA]]</f>
        <v>9.6178383542986079E-2</v>
      </c>
      <c r="U685" s="2">
        <f>(Table2[[#This Row],[Close Price]]-Table2[[#This Row],[200D EMA]])/Table2[[#This Row],[200D EMA]]</f>
        <v>6.6454056185079005E-2</v>
      </c>
      <c r="V685">
        <v>0.79266872636260499</v>
      </c>
      <c r="W685">
        <v>6755.55</v>
      </c>
      <c r="X685">
        <v>6840</v>
      </c>
      <c r="Y685">
        <v>6660.1</v>
      </c>
      <c r="Z685">
        <v>6840</v>
      </c>
      <c r="AA685">
        <v>6500</v>
      </c>
      <c r="AB685">
        <v>6840</v>
      </c>
      <c r="AC685" s="2">
        <f>(Table2[[#This Row],[Close Price]]/Table2[[#This Row],[Day Low]])-1</f>
        <v>1.0206422867124143E-2</v>
      </c>
      <c r="AD685" s="2">
        <f>(Table2[[#This Row],[Day High]]/Table2[[#This Row],[Close Price]])-1</f>
        <v>2.271228661440361E-3</v>
      </c>
      <c r="AE685" s="2">
        <f>(Table2[[#This Row],[Close Price]]/Table2[[#This Row],[Current Week Low]])-1</f>
        <v>2.4684314049338463E-2</v>
      </c>
      <c r="AF685" s="2">
        <f>(Table2[[#This Row],[Current Week High]]/Table2[[#This Row],[Close Price]])-1</f>
        <v>2.271228661440361E-3</v>
      </c>
      <c r="AG685" s="2">
        <f>(Table2[[#This Row],[Close Price]]/Table2[[#This Row],[Current Month Low]])-1</f>
        <v>4.9923076923076959E-2</v>
      </c>
      <c r="AH685" s="2">
        <f>(Table2[[#This Row],[Current Month High]]/Table2[[#This Row],[Close Price]])-1</f>
        <v>2.271228661440361E-3</v>
      </c>
      <c r="AI685">
        <v>11.215473661074</v>
      </c>
      <c r="AJ685">
        <v>31.878218692329199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10474</v>
      </c>
      <c r="AN685">
        <v>4.88</v>
      </c>
      <c r="AO685" t="s">
        <v>10474</v>
      </c>
      <c r="AP685">
        <v>-0.13293173242841599</v>
      </c>
      <c r="AQ685">
        <f>(Table2[[#This Row],[Sharpe Ratio]]-AVERAGE(Table2[Sharpe Ratio]))/_xlfn.STDEV.P(Table2[Sharpe Ratio])</f>
        <v>-2.112911660060079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640</v>
      </c>
      <c r="AT685">
        <f>_xlfn.RANK.AVG(Table2[[#This Row],[6M Return vs Nifty Z-Score]],Table2[6M Return vs Nifty Z-Score])</f>
        <v>556</v>
      </c>
      <c r="AU685">
        <f>_xlfn.RANK.AVG(Table2[[#This Row],[Sharpe Ratio Z-Score]],Table2[Sharpe Ratio Z-Score])</f>
        <v>718</v>
      </c>
      <c r="AV685">
        <f>(Table2[[#This Row],[Rank 1Y]]+Table2[[#This Row],[Rank 6M]]+Table2[[#This Row],[Rank Sharpe]])/3</f>
        <v>638</v>
      </c>
    </row>
    <row r="686" spans="1:48" x14ac:dyDescent="0.3">
      <c r="A686" t="s">
        <v>47</v>
      </c>
      <c r="B686" t="s">
        <v>48</v>
      </c>
      <c r="C686" t="s">
        <v>10431</v>
      </c>
      <c r="D686" t="s">
        <v>49</v>
      </c>
      <c r="E686">
        <v>438677.52221157501</v>
      </c>
      <c r="F686">
        <v>7098.25</v>
      </c>
      <c r="G686">
        <v>-31.624684936725</v>
      </c>
      <c r="H686">
        <f>(Table2[[#This Row],[1Y Return vs Nifty]]-AVERAGE(Table2[1Y Return vs Nifty]))/_xlfn.STDEV.P(Table2[1Y Return vs Nifty])</f>
        <v>-0.90654602156247677</v>
      </c>
      <c r="I686">
        <v>-5.6788929569679398</v>
      </c>
      <c r="J686">
        <f>(Table2[[#This Row],[1M Return vs Nifty]]-AVERAGE(Table2[1M Return vs Nifty]))/_xlfn.STDEV.P(Table2[1M Return vs Nifty])</f>
        <v>-0.85015301806449362</v>
      </c>
      <c r="K686">
        <v>-21.3432133109097</v>
      </c>
      <c r="L686">
        <f>(Table2[[#This Row],[6M Return vs Nifty]]-AVERAGE(Table2[6M Return vs Nifty]))/_xlfn.STDEV.P(Table2[6M Return vs Nifty])</f>
        <v>-0.91114720780910752</v>
      </c>
      <c r="M686">
        <v>-0.31316278416314502</v>
      </c>
      <c r="N686">
        <f>(Table2[[#This Row],[1W Return vs Nifty]]-AVERAGE(Table2[1W Return vs Nifty]))/_xlfn.STDEV.P(Table2[1W Return vs Nifty])</f>
        <v>-0.45157386754910522</v>
      </c>
      <c r="O686">
        <v>7122.67</v>
      </c>
      <c r="P686">
        <v>7032.3865206737401</v>
      </c>
      <c r="Q686">
        <v>7018.2356084623298</v>
      </c>
      <c r="R686">
        <v>45.497375383987503</v>
      </c>
      <c r="S686" s="2">
        <f>(Table2[[#This Row],[Close Price]]-Table2[[#This Row],[20D EMA]])/Table2[[#This Row],[20D EMA]]</f>
        <v>-3.4284895972998991E-3</v>
      </c>
      <c r="T686" s="2">
        <f>(Table2[[#This Row],[Close Price]]-Table2[[#This Row],[50D EMA]])/Table2[[#This Row],[50D EMA]]</f>
        <v>9.3657365295031995E-3</v>
      </c>
      <c r="U686" s="2">
        <f>(Table2[[#This Row],[Close Price]]-Table2[[#This Row],[200D EMA]])/Table2[[#This Row],[200D EMA]]</f>
        <v>1.1400926956796923E-2</v>
      </c>
      <c r="V686">
        <v>0.83148389012998003</v>
      </c>
      <c r="W686">
        <v>7051.6</v>
      </c>
      <c r="X686">
        <v>7142.4</v>
      </c>
      <c r="Y686">
        <v>7047</v>
      </c>
      <c r="Z686">
        <v>7147.65</v>
      </c>
      <c r="AA686">
        <v>7047</v>
      </c>
      <c r="AB686">
        <v>7325</v>
      </c>
      <c r="AC686" s="2">
        <f>(Table2[[#This Row],[Close Price]]/Table2[[#This Row],[Day Low]])-1</f>
        <v>6.6155198820125882E-3</v>
      </c>
      <c r="AD686" s="2">
        <f>(Table2[[#This Row],[Day High]]/Table2[[#This Row],[Close Price]])-1</f>
        <v>6.219842919029217E-3</v>
      </c>
      <c r="AE686" s="2">
        <f>(Table2[[#This Row],[Close Price]]/Table2[[#This Row],[Current Week Low]])-1</f>
        <v>7.2725982687669166E-3</v>
      </c>
      <c r="AF686" s="2">
        <f>(Table2[[#This Row],[Current Week High]]/Table2[[#This Row],[Close Price]])-1</f>
        <v>6.959461839185721E-3</v>
      </c>
      <c r="AG686" s="2">
        <f>(Table2[[#This Row],[Close Price]]/Table2[[#This Row],[Current Month Low]])-1</f>
        <v>7.2725982687669166E-3</v>
      </c>
      <c r="AH686" s="2">
        <f>(Table2[[#This Row],[Current Month High]]/Table2[[#This Row],[Close Price]])-1</f>
        <v>3.1944493361039772E-2</v>
      </c>
      <c r="AI686">
        <v>15.408727503257801</v>
      </c>
      <c r="AJ686">
        <v>14.713630046219899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-0.09</v>
      </c>
      <c r="AM686" t="s">
        <v>10475</v>
      </c>
      <c r="AN686">
        <v>-1.51</v>
      </c>
      <c r="AO686" t="s">
        <v>10475</v>
      </c>
      <c r="AP686">
        <v>-3.7334377534439002E-2</v>
      </c>
      <c r="AQ686">
        <f>(Table2[[#This Row],[Sharpe Ratio]]-AVERAGE(Table2[Sharpe Ratio]))/_xlfn.STDEV.P(Table2[Sharpe Ratio])</f>
        <v>-1.0351189751384868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-4.1545390901236701</v>
      </c>
      <c r="AS686">
        <f>_xlfn.RANK.AVG(Table2[[#This Row],[1Y Return vs Nifty Z-Score]],Table2[1Y Return vs Nifty Z-Score])</f>
        <v>666</v>
      </c>
      <c r="AT686">
        <f>_xlfn.RANK.AVG(Table2[[#This Row],[6M Return vs Nifty Z-Score]],Table2[6M Return vs Nifty Z-Score])</f>
        <v>636</v>
      </c>
      <c r="AU686">
        <f>_xlfn.RANK.AVG(Table2[[#This Row],[Sharpe Ratio Z-Score]],Table2[Sharpe Ratio Z-Score])</f>
        <v>612</v>
      </c>
      <c r="AV686">
        <f>(Table2[[#This Row],[Rank 1Y]]+Table2[[#This Row],[Rank 6M]]+Table2[[#This Row],[Rank Sharpe]])/3</f>
        <v>638</v>
      </c>
    </row>
    <row r="687" spans="1:48" x14ac:dyDescent="0.3">
      <c r="A687" t="s">
        <v>22</v>
      </c>
      <c r="B687" t="s">
        <v>23</v>
      </c>
      <c r="C687" t="s">
        <v>10431</v>
      </c>
      <c r="D687" t="s">
        <v>24</v>
      </c>
      <c r="E687">
        <v>1244192.3108784901</v>
      </c>
      <c r="F687">
        <v>1635.35</v>
      </c>
      <c r="G687">
        <v>-27.073679017027398</v>
      </c>
      <c r="H687">
        <f>(Table2[[#This Row],[1Y Return vs Nifty]]-AVERAGE(Table2[1Y Return vs Nifty]))/_xlfn.STDEV.P(Table2[1Y Return vs Nifty])</f>
        <v>-0.85446915292588499</v>
      </c>
      <c r="I687">
        <v>-4.5795689972827298E-4</v>
      </c>
      <c r="J687">
        <f>(Table2[[#This Row],[1M Return vs Nifty]]-AVERAGE(Table2[1M Return vs Nifty]))/_xlfn.STDEV.P(Table2[1M Return vs Nifty])</f>
        <v>-0.37034506820903973</v>
      </c>
      <c r="K687">
        <v>-14.7885490744452</v>
      </c>
      <c r="L687">
        <f>(Table2[[#This Row],[6M Return vs Nifty]]-AVERAGE(Table2[6M Return vs Nifty]))/_xlfn.STDEV.P(Table2[6M Return vs Nifty])</f>
        <v>-0.72671052883684417</v>
      </c>
      <c r="M687">
        <v>-2.8772855347236002</v>
      </c>
      <c r="N687">
        <f>(Table2[[#This Row],[1W Return vs Nifty]]-AVERAGE(Table2[1W Return vs Nifty]))/_xlfn.STDEV.P(Table2[1W Return vs Nifty])</f>
        <v>-0.92167005799236446</v>
      </c>
      <c r="O687">
        <v>1656.5</v>
      </c>
      <c r="P687">
        <v>1592.92104598387</v>
      </c>
      <c r="Q687">
        <v>1548.02771072684</v>
      </c>
      <c r="R687">
        <v>39.579033997775397</v>
      </c>
      <c r="S687" s="2">
        <f>(Table2[[#This Row],[Close Price]]-Table2[[#This Row],[20D EMA]])/Table2[[#This Row],[20D EMA]]</f>
        <v>-1.2767884092967155E-2</v>
      </c>
      <c r="T687" s="2">
        <f>(Table2[[#This Row],[Close Price]]-Table2[[#This Row],[50D EMA]])/Table2[[#This Row],[50D EMA]]</f>
        <v>2.6635942894409785E-2</v>
      </c>
      <c r="U687" s="2">
        <f>(Table2[[#This Row],[Close Price]]-Table2[[#This Row],[200D EMA]])/Table2[[#This Row],[200D EMA]]</f>
        <v>5.6408737820435872E-2</v>
      </c>
      <c r="V687">
        <v>1.34065864494745</v>
      </c>
      <c r="W687">
        <v>1620.35</v>
      </c>
      <c r="X687">
        <v>1646.7</v>
      </c>
      <c r="Y687">
        <v>1627.15</v>
      </c>
      <c r="Z687">
        <v>1654.95</v>
      </c>
      <c r="AA687">
        <v>1627.15</v>
      </c>
      <c r="AB687">
        <v>1794</v>
      </c>
      <c r="AC687" s="2">
        <f>(Table2[[#This Row],[Close Price]]/Table2[[#This Row],[Day Low]])-1</f>
        <v>9.257259234116022E-3</v>
      </c>
      <c r="AD687" s="2">
        <f>(Table2[[#This Row],[Day High]]/Table2[[#This Row],[Close Price]])-1</f>
        <v>6.9404103097197023E-3</v>
      </c>
      <c r="AE687" s="2">
        <f>(Table2[[#This Row],[Close Price]]/Table2[[#This Row],[Current Week Low]])-1</f>
        <v>5.0394862182341349E-3</v>
      </c>
      <c r="AF687" s="2">
        <f>(Table2[[#This Row],[Current Week High]]/Table2[[#This Row],[Close Price]])-1</f>
        <v>1.1985201944537893E-2</v>
      </c>
      <c r="AG687" s="2">
        <f>(Table2[[#This Row],[Close Price]]/Table2[[#This Row],[Current Month Low]])-1</f>
        <v>5.0394862182341349E-3</v>
      </c>
      <c r="AH687" s="2">
        <f>(Table2[[#This Row],[Current Month High]]/Table2[[#This Row],[Close Price]])-1</f>
        <v>9.701287186229246E-2</v>
      </c>
      <c r="AI687">
        <v>9.7012871862292407</v>
      </c>
      <c r="AJ687">
        <v>19.9332624399545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-0.02</v>
      </c>
      <c r="AM687" t="s">
        <v>10475</v>
      </c>
      <c r="AN687">
        <v>-2.04</v>
      </c>
      <c r="AO687" t="s">
        <v>10475</v>
      </c>
      <c r="AP687">
        <v>-9.4378536693727005E-2</v>
      </c>
      <c r="AQ687">
        <f>(Table2[[#This Row],[Sharpe Ratio]]-AVERAGE(Table2[Sharpe Ratio]))/_xlfn.STDEV.P(Table2[Sharpe Ratio])</f>
        <v>-1.6782515966170883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-4.5514464045812222</v>
      </c>
      <c r="AS687">
        <f>_xlfn.RANK.AVG(Table2[[#This Row],[1Y Return vs Nifty Z-Score]],Table2[1Y Return vs Nifty Z-Score])</f>
        <v>651</v>
      </c>
      <c r="AT687">
        <f>_xlfn.RANK.AVG(Table2[[#This Row],[6M Return vs Nifty Z-Score]],Table2[6M Return vs Nifty Z-Score])</f>
        <v>574</v>
      </c>
      <c r="AU687">
        <f>_xlfn.RANK.AVG(Table2[[#This Row],[Sharpe Ratio Z-Score]],Table2[Sharpe Ratio Z-Score])</f>
        <v>695</v>
      </c>
      <c r="AV687">
        <f>(Table2[[#This Row],[Rank 1Y]]+Table2[[#This Row],[Rank 6M]]+Table2[[#This Row],[Rank Sharpe]])/3</f>
        <v>640</v>
      </c>
    </row>
    <row r="688" spans="1:48" x14ac:dyDescent="0.3">
      <c r="A688" t="s">
        <v>1720</v>
      </c>
      <c r="B688" t="s">
        <v>1721</v>
      </c>
      <c r="C688" t="s">
        <v>10445</v>
      </c>
      <c r="D688" t="s">
        <v>542</v>
      </c>
      <c r="E688">
        <v>4476.7021699799998</v>
      </c>
      <c r="F688">
        <v>810.3</v>
      </c>
      <c r="G688">
        <v>-32.810335179395501</v>
      </c>
      <c r="H688">
        <f>(Table2[[#This Row],[1Y Return vs Nifty]]-AVERAGE(Table2[1Y Return vs Nifty]))/_xlfn.STDEV.P(Table2[1Y Return vs Nifty])</f>
        <v>-0.92011334118938637</v>
      </c>
      <c r="I688">
        <v>12.6617473726358</v>
      </c>
      <c r="J688">
        <f>(Table2[[#This Row],[1M Return vs Nifty]]-AVERAGE(Table2[1M Return vs Nifty]))/_xlfn.STDEV.P(Table2[1M Return vs Nifty])</f>
        <v>0.69956711353474421</v>
      </c>
      <c r="K688">
        <v>-11.811788802119599</v>
      </c>
      <c r="L688">
        <f>(Table2[[#This Row],[6M Return vs Nifty]]-AVERAGE(Table2[6M Return vs Nifty]))/_xlfn.STDEV.P(Table2[6M Return vs Nifty])</f>
        <v>-0.64294975041740843</v>
      </c>
      <c r="M688">
        <v>-4.5054572715291901</v>
      </c>
      <c r="N688">
        <f>(Table2[[#This Row],[1W Return vs Nifty]]-AVERAGE(Table2[1W Return vs Nifty]))/_xlfn.STDEV.P(Table2[1W Return vs Nifty])</f>
        <v>-1.2201726670006094</v>
      </c>
      <c r="O688">
        <v>795.49</v>
      </c>
      <c r="P688">
        <v>760.68460843523599</v>
      </c>
      <c r="Q688">
        <v>757.754342788651</v>
      </c>
      <c r="R688">
        <v>51.314325099687899</v>
      </c>
      <c r="S688" s="2">
        <f>(Table2[[#This Row],[Close Price]]-Table2[[#This Row],[20D EMA]])/Table2[[#This Row],[20D EMA]]</f>
        <v>1.8617455907679475E-2</v>
      </c>
      <c r="T688" s="2">
        <f>(Table2[[#This Row],[Close Price]]-Table2[[#This Row],[50D EMA]])/Table2[[#This Row],[50D EMA]]</f>
        <v>6.5224655546567673E-2</v>
      </c>
      <c r="U688" s="2">
        <f>(Table2[[#This Row],[Close Price]]-Table2[[#This Row],[200D EMA]])/Table2[[#This Row],[200D EMA]]</f>
        <v>6.9343920904462203E-2</v>
      </c>
      <c r="V688">
        <v>1.36958041444629</v>
      </c>
      <c r="W688">
        <v>807</v>
      </c>
      <c r="X688">
        <v>817.45</v>
      </c>
      <c r="Y688">
        <v>806.5</v>
      </c>
      <c r="Z688">
        <v>827.9</v>
      </c>
      <c r="AA688">
        <v>806.5</v>
      </c>
      <c r="AB688">
        <v>868.9</v>
      </c>
      <c r="AC688" s="2">
        <f>(Table2[[#This Row],[Close Price]]/Table2[[#This Row],[Day Low]])-1</f>
        <v>4.0892193308550429E-3</v>
      </c>
      <c r="AD688" s="2">
        <f>(Table2[[#This Row],[Day High]]/Table2[[#This Row],[Close Price]])-1</f>
        <v>8.8238923855363804E-3</v>
      </c>
      <c r="AE688" s="2">
        <f>(Table2[[#This Row],[Close Price]]/Table2[[#This Row],[Current Week Low]])-1</f>
        <v>4.7117172969621812E-3</v>
      </c>
      <c r="AF688" s="2">
        <f>(Table2[[#This Row],[Current Week High]]/Table2[[#This Row],[Close Price]])-1</f>
        <v>2.1720350487473894E-2</v>
      </c>
      <c r="AG688" s="2">
        <f>(Table2[[#This Row],[Close Price]]/Table2[[#This Row],[Current Month Low]])-1</f>
        <v>4.7117172969621812E-3</v>
      </c>
      <c r="AH688" s="2">
        <f>(Table2[[#This Row],[Current Month High]]/Table2[[#This Row],[Close Price]])-1</f>
        <v>7.2318894236702569E-2</v>
      </c>
      <c r="AI688">
        <v>11.5451067505862</v>
      </c>
      <c r="AJ688">
        <v>23.3427201461298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0.01</v>
      </c>
      <c r="AM688" t="s">
        <v>10474</v>
      </c>
      <c r="AN688">
        <v>-0.22</v>
      </c>
      <c r="AO688" t="s">
        <v>10475</v>
      </c>
      <c r="AP688">
        <v>-0.119656943358005</v>
      </c>
      <c r="AQ688">
        <f>(Table2[[#This Row],[Sharpe Ratio]]-AVERAGE(Table2[Sharpe Ratio]))/_xlfn.STDEV.P(Table2[Sharpe Ratio])</f>
        <v>-1.9632477852610963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-4.0469164303337566</v>
      </c>
      <c r="AS688">
        <f>_xlfn.RANK.AVG(Table2[[#This Row],[1Y Return vs Nifty Z-Score]],Table2[1Y Return vs Nifty Z-Score])</f>
        <v>672</v>
      </c>
      <c r="AT688">
        <f>_xlfn.RANK.AVG(Table2[[#This Row],[6M Return vs Nifty Z-Score]],Table2[6M Return vs Nifty Z-Score])</f>
        <v>539</v>
      </c>
      <c r="AU688">
        <f>_xlfn.RANK.AVG(Table2[[#This Row],[Sharpe Ratio Z-Score]],Table2[Sharpe Ratio Z-Score])</f>
        <v>714</v>
      </c>
      <c r="AV688">
        <f>(Table2[[#This Row],[Rank 1Y]]+Table2[[#This Row],[Rank 6M]]+Table2[[#This Row],[Rank Sharpe]])/3</f>
        <v>641.66666666666663</v>
      </c>
    </row>
    <row r="689" spans="1:48" x14ac:dyDescent="0.3">
      <c r="A689" t="s">
        <v>1254</v>
      </c>
      <c r="B689" t="s">
        <v>1255</v>
      </c>
      <c r="C689" t="s">
        <v>10443</v>
      </c>
      <c r="D689" t="s">
        <v>484</v>
      </c>
      <c r="E689">
        <v>8716.4568649499997</v>
      </c>
      <c r="F689">
        <v>285.5</v>
      </c>
      <c r="G689">
        <v>-36.777543240615799</v>
      </c>
      <c r="H689">
        <f>(Table2[[#This Row],[1Y Return vs Nifty]]-AVERAGE(Table2[1Y Return vs Nifty]))/_xlfn.STDEV.P(Table2[1Y Return vs Nifty])</f>
        <v>-0.96550984840199972</v>
      </c>
      <c r="I689">
        <v>-3.5423918386594</v>
      </c>
      <c r="J689">
        <f>(Table2[[#This Row],[1M Return vs Nifty]]-AVERAGE(Table2[1M Return vs Nifty]))/_xlfn.STDEV.P(Table2[1M Return vs Nifty])</f>
        <v>-0.66962612616079287</v>
      </c>
      <c r="K689">
        <v>-14.173439876270701</v>
      </c>
      <c r="L689">
        <f>(Table2[[#This Row],[6M Return vs Nifty]]-AVERAGE(Table2[6M Return vs Nifty]))/_xlfn.STDEV.P(Table2[6M Return vs Nifty])</f>
        <v>-0.70940244201136415</v>
      </c>
      <c r="M689">
        <v>-0.12514794510863</v>
      </c>
      <c r="N689">
        <f>(Table2[[#This Row],[1W Return vs Nifty]]-AVERAGE(Table2[1W Return vs Nifty]))/_xlfn.STDEV.P(Table2[1W Return vs Nifty])</f>
        <v>-0.41710396568227337</v>
      </c>
      <c r="O689">
        <v>288.06</v>
      </c>
      <c r="P689">
        <v>275.29058678605401</v>
      </c>
      <c r="Q689">
        <v>276.20991700416198</v>
      </c>
      <c r="R689">
        <v>40.336178121443503</v>
      </c>
      <c r="S689" s="2">
        <f>(Table2[[#This Row],[Close Price]]-Table2[[#This Row],[20D EMA]])/Table2[[#This Row],[20D EMA]]</f>
        <v>-8.8870374227591545E-3</v>
      </c>
      <c r="T689" s="2">
        <f>(Table2[[#This Row],[Close Price]]-Table2[[#This Row],[50D EMA]])/Table2[[#This Row],[50D EMA]]</f>
        <v>3.7085951005946978E-2</v>
      </c>
      <c r="U689" s="2">
        <f>(Table2[[#This Row],[Close Price]]-Table2[[#This Row],[200D EMA]])/Table2[[#This Row],[200D EMA]]</f>
        <v>3.3634139920102994E-2</v>
      </c>
      <c r="V689">
        <v>0.77139652196974595</v>
      </c>
      <c r="W689">
        <v>282.8</v>
      </c>
      <c r="X689">
        <v>288.14999999999998</v>
      </c>
      <c r="Y689">
        <v>283.5</v>
      </c>
      <c r="Z689">
        <v>295.25</v>
      </c>
      <c r="AA689">
        <v>283.5</v>
      </c>
      <c r="AB689">
        <v>305.60000000000002</v>
      </c>
      <c r="AC689" s="2">
        <f>(Table2[[#This Row],[Close Price]]/Table2[[#This Row],[Day Low]])-1</f>
        <v>9.5473833097594607E-3</v>
      </c>
      <c r="AD689" s="2">
        <f>(Table2[[#This Row],[Day High]]/Table2[[#This Row],[Close Price]])-1</f>
        <v>9.2819614711032727E-3</v>
      </c>
      <c r="AE689" s="2">
        <f>(Table2[[#This Row],[Close Price]]/Table2[[#This Row],[Current Week Low]])-1</f>
        <v>7.0546737213403876E-3</v>
      </c>
      <c r="AF689" s="2">
        <f>(Table2[[#This Row],[Current Week High]]/Table2[[#This Row],[Close Price]])-1</f>
        <v>3.4150612959719773E-2</v>
      </c>
      <c r="AG689" s="2">
        <f>(Table2[[#This Row],[Close Price]]/Table2[[#This Row],[Current Month Low]])-1</f>
        <v>7.0546737213403876E-3</v>
      </c>
      <c r="AH689" s="2">
        <f>(Table2[[#This Row],[Current Month High]]/Table2[[#This Row],[Close Price]])-1</f>
        <v>7.0402802101576345E-2</v>
      </c>
      <c r="AI689">
        <v>18.704028021015699</v>
      </c>
      <c r="AJ689">
        <v>34.037558685446001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0.06</v>
      </c>
      <c r="AM689" t="s">
        <v>10474</v>
      </c>
      <c r="AN689">
        <v>-0.04</v>
      </c>
      <c r="AO689" t="s">
        <v>10475</v>
      </c>
      <c r="AP689">
        <v>-7.2586954629684994E-2</v>
      </c>
      <c r="AQ689">
        <f>(Table2[[#This Row],[Sharpe Ratio]]-AVERAGE(Table2[Sharpe Ratio]))/_xlfn.STDEV.P(Table2[Sharpe Ratio])</f>
        <v>-1.4325668936507638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687</v>
      </c>
      <c r="AT689">
        <f>_xlfn.RANK.AVG(Table2[[#This Row],[6M Return vs Nifty Z-Score]],Table2[6M Return vs Nifty Z-Score])</f>
        <v>566</v>
      </c>
      <c r="AU689">
        <f>_xlfn.RANK.AVG(Table2[[#This Row],[Sharpe Ratio Z-Score]],Table2[Sharpe Ratio Z-Score])</f>
        <v>673</v>
      </c>
      <c r="AV689">
        <f>(Table2[[#This Row],[Rank 1Y]]+Table2[[#This Row],[Rank 6M]]+Table2[[#This Row],[Rank Sharpe]])/3</f>
        <v>642</v>
      </c>
    </row>
    <row r="690" spans="1:48" x14ac:dyDescent="0.3">
      <c r="A690" t="s">
        <v>1433</v>
      </c>
      <c r="B690" t="s">
        <v>1434</v>
      </c>
      <c r="C690" t="s">
        <v>10433</v>
      </c>
      <c r="D690" t="s">
        <v>414</v>
      </c>
      <c r="E690">
        <v>7065.83096603999</v>
      </c>
      <c r="F690">
        <v>308.7</v>
      </c>
      <c r="G690">
        <v>-36.382747514865301</v>
      </c>
      <c r="H690">
        <f>(Table2[[#This Row],[1Y Return vs Nifty]]-AVERAGE(Table2[1Y Return vs Nifty]))/_xlfn.STDEV.P(Table2[1Y Return vs Nifty])</f>
        <v>-0.96099222625187009</v>
      </c>
      <c r="I690">
        <v>6.9954728090084801</v>
      </c>
      <c r="J690">
        <f>(Table2[[#This Row],[1M Return vs Nifty]]-AVERAGE(Table2[1M Return vs Nifty]))/_xlfn.STDEV.P(Table2[1M Return vs Nifty])</f>
        <v>0.22078667814022568</v>
      </c>
      <c r="K690">
        <v>-29.576561529392301</v>
      </c>
      <c r="L690">
        <f>(Table2[[#This Row],[6M Return vs Nifty]]-AVERAGE(Table2[6M Return vs Nifty]))/_xlfn.STDEV.P(Table2[6M Return vs Nifty])</f>
        <v>-1.1428190902209221</v>
      </c>
      <c r="M690">
        <v>10.5050028931176</v>
      </c>
      <c r="N690">
        <f>(Table2[[#This Row],[1W Return vs Nifty]]-AVERAGE(Table2[1W Return vs Nifty]))/_xlfn.STDEV.P(Table2[1W Return vs Nifty])</f>
        <v>1.5317861222806</v>
      </c>
      <c r="O690">
        <v>298.83999999999997</v>
      </c>
      <c r="P690">
        <v>294.84001000909802</v>
      </c>
      <c r="Q690">
        <v>323.01792571799001</v>
      </c>
      <c r="R690">
        <v>59.241880360705203</v>
      </c>
      <c r="S690" s="2">
        <f>(Table2[[#This Row],[Close Price]]-Table2[[#This Row],[20D EMA]])/Table2[[#This Row],[20D EMA]]</f>
        <v>3.2994244411725389E-2</v>
      </c>
      <c r="T690" s="2">
        <f>(Table2[[#This Row],[Close Price]]-Table2[[#This Row],[50D EMA]])/Table2[[#This Row],[50D EMA]]</f>
        <v>4.7008511465164722E-2</v>
      </c>
      <c r="U690" s="2">
        <f>(Table2[[#This Row],[Close Price]]-Table2[[#This Row],[200D EMA]])/Table2[[#This Row],[200D EMA]]</f>
        <v>-4.4325483442334564E-2</v>
      </c>
      <c r="V690">
        <v>1.64747547423991</v>
      </c>
      <c r="W690">
        <v>328.85</v>
      </c>
      <c r="X690">
        <v>348.7</v>
      </c>
      <c r="Y690">
        <v>307.8</v>
      </c>
      <c r="Z690">
        <v>319.7</v>
      </c>
      <c r="AA690">
        <v>283</v>
      </c>
      <c r="AB690">
        <v>323</v>
      </c>
      <c r="AC690" s="2">
        <f>(Table2[[#This Row],[Close Price]]/Table2[[#This Row],[Day Low]])-1</f>
        <v>-6.1274137144594953E-2</v>
      </c>
      <c r="AD690" s="2">
        <f>(Table2[[#This Row],[Day High]]/Table2[[#This Row],[Close Price]])-1</f>
        <v>0.12957563977972142</v>
      </c>
      <c r="AE690" s="2">
        <f>(Table2[[#This Row],[Close Price]]/Table2[[#This Row],[Current Week Low]])-1</f>
        <v>2.9239766081869956E-3</v>
      </c>
      <c r="AF690" s="2">
        <f>(Table2[[#This Row],[Current Week High]]/Table2[[#This Row],[Close Price]])-1</f>
        <v>3.5633300939423407E-2</v>
      </c>
      <c r="AG690" s="2">
        <f>(Table2[[#This Row],[Close Price]]/Table2[[#This Row],[Current Month Low]])-1</f>
        <v>9.0812720848056472E-2</v>
      </c>
      <c r="AH690" s="2">
        <f>(Table2[[#This Row],[Current Month High]]/Table2[[#This Row],[Close Price]])-1</f>
        <v>4.632329122125034E-2</v>
      </c>
      <c r="AI690">
        <v>52.542921930676997</v>
      </c>
      <c r="AJ690">
        <v>19.5816385822196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-0.04</v>
      </c>
      <c r="AM690" t="s">
        <v>10475</v>
      </c>
      <c r="AN690">
        <v>1.8</v>
      </c>
      <c r="AO690" t="s">
        <v>10474</v>
      </c>
      <c r="AP690">
        <v>-1.5474074392941999E-2</v>
      </c>
      <c r="AQ690">
        <f>(Table2[[#This Row],[Sharpe Ratio]]-AVERAGE(Table2[Sharpe Ratio]))/_xlfn.STDEV.P(Table2[Sharpe Ratio])</f>
        <v>-0.78865949054077633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681</v>
      </c>
      <c r="AT690">
        <f>_xlfn.RANK.AVG(Table2[[#This Row],[6M Return vs Nifty Z-Score]],Table2[6M Return vs Nifty Z-Score])</f>
        <v>678</v>
      </c>
      <c r="AU690">
        <f>_xlfn.RANK.AVG(Table2[[#This Row],[Sharpe Ratio Z-Score]],Table2[Sharpe Ratio Z-Score])</f>
        <v>571</v>
      </c>
      <c r="AV690">
        <f>(Table2[[#This Row],[Rank 1Y]]+Table2[[#This Row],[Rank 6M]]+Table2[[#This Row],[Rank Sharpe]])/3</f>
        <v>643.33333333333337</v>
      </c>
    </row>
    <row r="691" spans="1:48" x14ac:dyDescent="0.3">
      <c r="A691" t="s">
        <v>2458</v>
      </c>
      <c r="B691" t="s">
        <v>2459</v>
      </c>
      <c r="C691" t="s">
        <v>10434</v>
      </c>
      <c r="D691" t="s">
        <v>109</v>
      </c>
      <c r="E691">
        <v>1897.4024297200001</v>
      </c>
      <c r="F691">
        <v>7.73</v>
      </c>
      <c r="G691">
        <v>-31.591947956847999</v>
      </c>
      <c r="H691">
        <f>(Table2[[#This Row],[1Y Return vs Nifty]]-AVERAGE(Table2[1Y Return vs Nifty]))/_xlfn.STDEV.P(Table2[1Y Return vs Nifty])</f>
        <v>-0.90617141440293991</v>
      </c>
      <c r="I691">
        <v>-25.821928349154501</v>
      </c>
      <c r="J691">
        <f>(Table2[[#This Row],[1M Return vs Nifty]]-AVERAGE(Table2[1M Return vs Nifty]))/_xlfn.STDEV.P(Table2[1M Return vs Nifty])</f>
        <v>-2.5521692452951981</v>
      </c>
      <c r="K691">
        <v>-76.893199809145401</v>
      </c>
      <c r="L691">
        <f>(Table2[[#This Row],[6M Return vs Nifty]]-AVERAGE(Table2[6M Return vs Nifty]))/_xlfn.STDEV.P(Table2[6M Return vs Nifty])</f>
        <v>-2.4742257511297212</v>
      </c>
      <c r="M691">
        <v>-22.214484751207301</v>
      </c>
      <c r="N691">
        <f>(Table2[[#This Row],[1W Return vs Nifty]]-AVERAGE(Table2[1W Return vs Nifty]))/_xlfn.STDEV.P(Table2[1W Return vs Nifty])</f>
        <v>-4.4668761849316603</v>
      </c>
      <c r="O691">
        <v>10.210000000000001</v>
      </c>
      <c r="P691">
        <v>13.004080555159099</v>
      </c>
      <c r="Q691">
        <v>15.7020814195805</v>
      </c>
      <c r="R691">
        <v>15.945157836156699</v>
      </c>
      <c r="S691" s="2">
        <f>(Table2[[#This Row],[Close Price]]-Table2[[#This Row],[20D EMA]])/Table2[[#This Row],[20D EMA]]</f>
        <v>-0.2428991185112635</v>
      </c>
      <c r="T691" s="2">
        <f>(Table2[[#This Row],[Close Price]]-Table2[[#This Row],[50D EMA]])/Table2[[#This Row],[50D EMA]]</f>
        <v>-0.40557119996205476</v>
      </c>
      <c r="U691" s="2">
        <f>(Table2[[#This Row],[Close Price]]-Table2[[#This Row],[200D EMA]])/Table2[[#This Row],[200D EMA]]</f>
        <v>-0.50770857738893849</v>
      </c>
      <c r="V691">
        <v>0.48972618048282002</v>
      </c>
      <c r="W691">
        <v>7.34</v>
      </c>
      <c r="X691">
        <v>7.34</v>
      </c>
      <c r="Y691">
        <v>7.73</v>
      </c>
      <c r="Z691">
        <v>7.73</v>
      </c>
      <c r="AA691">
        <v>7.73</v>
      </c>
      <c r="AB691">
        <v>10.48</v>
      </c>
      <c r="AC691" s="2">
        <f>(Table2[[#This Row],[Close Price]]/Table2[[#This Row],[Day Low]])-1</f>
        <v>5.3133514986376085E-2</v>
      </c>
      <c r="AD691" s="2">
        <f>(Table2[[#This Row],[Day High]]/Table2[[#This Row],[Close Price]])-1</f>
        <v>-5.0452781371280842E-2</v>
      </c>
      <c r="AE691" s="2">
        <f>(Table2[[#This Row],[Close Price]]/Table2[[#This Row],[Current Week Low]])-1</f>
        <v>0</v>
      </c>
      <c r="AF691" s="2">
        <f>(Table2[[#This Row],[Current Week High]]/Table2[[#This Row],[Close Price]])-1</f>
        <v>0</v>
      </c>
      <c r="AG691" s="2">
        <f>(Table2[[#This Row],[Close Price]]/Table2[[#This Row],[Current Month Low]])-1</f>
        <v>0</v>
      </c>
      <c r="AH691" s="2">
        <f>(Table2[[#This Row],[Current Month High]]/Table2[[#This Row],[Close Price]])-1</f>
        <v>0.35575679172056929</v>
      </c>
      <c r="AI691">
        <v>251.22897800776099</v>
      </c>
      <c r="AJ691">
        <v>3.0666666666666602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-0.67</v>
      </c>
      <c r="AM691" t="s">
        <v>10475</v>
      </c>
      <c r="AN691">
        <v>-26.94</v>
      </c>
      <c r="AO691" t="s">
        <v>10475</v>
      </c>
      <c r="AP691">
        <v>-6.6638442627849999E-3</v>
      </c>
      <c r="AQ691">
        <f>(Table2[[#This Row],[Sharpe Ratio]]-AVERAGE(Table2[Sharpe Ratio]))/_xlfn.STDEV.P(Table2[Sharpe Ratio])</f>
        <v>-0.68933036582503282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664</v>
      </c>
      <c r="AT691">
        <f>_xlfn.RANK.AVG(Table2[[#This Row],[6M Return vs Nifty Z-Score]],Table2[6M Return vs Nifty Z-Score])</f>
        <v>724</v>
      </c>
      <c r="AU691">
        <f>_xlfn.RANK.AVG(Table2[[#This Row],[Sharpe Ratio Z-Score]],Table2[Sharpe Ratio Z-Score])</f>
        <v>551</v>
      </c>
      <c r="AV691">
        <f>(Table2[[#This Row],[Rank 1Y]]+Table2[[#This Row],[Rank 6M]]+Table2[[#This Row],[Rank Sharpe]])/3</f>
        <v>646.33333333333337</v>
      </c>
    </row>
    <row r="692" spans="1:48" x14ac:dyDescent="0.3">
      <c r="A692" t="s">
        <v>1714</v>
      </c>
      <c r="B692" t="s">
        <v>1715</v>
      </c>
      <c r="C692" t="s">
        <v>10431</v>
      </c>
      <c r="D692" t="s">
        <v>49</v>
      </c>
      <c r="E692">
        <v>4501.7390237</v>
      </c>
      <c r="F692">
        <v>447.4</v>
      </c>
      <c r="G692">
        <v>-52.189041628650003</v>
      </c>
      <c r="H692">
        <f>(Table2[[#This Row],[1Y Return vs Nifty]]-AVERAGE(Table2[1Y Return vs Nifty]))/_xlfn.STDEV.P(Table2[1Y Return vs Nifty])</f>
        <v>-1.1418626352821435</v>
      </c>
      <c r="I692">
        <v>-7.66316316064799</v>
      </c>
      <c r="J692">
        <f>(Table2[[#This Row],[1M Return vs Nifty]]-AVERAGE(Table2[1M Return vs Nifty]))/_xlfn.STDEV.P(Table2[1M Return vs Nifty])</f>
        <v>-1.0178169286975383</v>
      </c>
      <c r="K692">
        <v>-38.965071735011101</v>
      </c>
      <c r="L692">
        <f>(Table2[[#This Row],[6M Return vs Nifty]]-AVERAGE(Table2[6M Return vs Nifty]))/_xlfn.STDEV.P(Table2[6M Return vs Nifty])</f>
        <v>-1.406995191444915</v>
      </c>
      <c r="M692">
        <v>-1.4471397287065899</v>
      </c>
      <c r="N692">
        <f>(Table2[[#This Row],[1W Return vs Nifty]]-AVERAGE(Table2[1W Return vs Nifty]))/_xlfn.STDEV.P(Table2[1W Return vs Nifty])</f>
        <v>-0.65947274507509046</v>
      </c>
      <c r="O692">
        <v>460.22</v>
      </c>
      <c r="P692">
        <v>470.945365777603</v>
      </c>
      <c r="Q692">
        <v>507.84500529732401</v>
      </c>
      <c r="R692">
        <v>35.092325246127601</v>
      </c>
      <c r="S692" s="2">
        <f>(Table2[[#This Row],[Close Price]]-Table2[[#This Row],[20D EMA]])/Table2[[#This Row],[20D EMA]]</f>
        <v>-2.7856242666550887E-2</v>
      </c>
      <c r="T692" s="2">
        <f>(Table2[[#This Row],[Close Price]]-Table2[[#This Row],[50D EMA]])/Table2[[#This Row],[50D EMA]]</f>
        <v>-4.9995960229327271E-2</v>
      </c>
      <c r="U692" s="2">
        <f>(Table2[[#This Row],[Close Price]]-Table2[[#This Row],[200D EMA]])/Table2[[#This Row],[200D EMA]]</f>
        <v>-0.1190225455932874</v>
      </c>
      <c r="V692">
        <v>0.82778879951292705</v>
      </c>
      <c r="W692">
        <v>440.5</v>
      </c>
      <c r="X692">
        <v>449.95</v>
      </c>
      <c r="Y692">
        <v>446</v>
      </c>
      <c r="Z692">
        <v>454.45</v>
      </c>
      <c r="AA692">
        <v>446</v>
      </c>
      <c r="AB692">
        <v>466.6</v>
      </c>
      <c r="AC692" s="2">
        <f>(Table2[[#This Row],[Close Price]]/Table2[[#This Row],[Day Low]])-1</f>
        <v>1.566401816118046E-2</v>
      </c>
      <c r="AD692" s="2">
        <f>(Table2[[#This Row],[Day High]]/Table2[[#This Row],[Close Price]])-1</f>
        <v>5.6995976754581346E-3</v>
      </c>
      <c r="AE692" s="2">
        <f>(Table2[[#This Row],[Close Price]]/Table2[[#This Row],[Current Week Low]])-1</f>
        <v>3.1390134529147851E-3</v>
      </c>
      <c r="AF692" s="2">
        <f>(Table2[[#This Row],[Current Week High]]/Table2[[#This Row],[Close Price]])-1</f>
        <v>1.5757711220384385E-2</v>
      </c>
      <c r="AG692" s="2">
        <f>(Table2[[#This Row],[Close Price]]/Table2[[#This Row],[Current Month Low]])-1</f>
        <v>3.1390134529147851E-3</v>
      </c>
      <c r="AH692" s="2">
        <f>(Table2[[#This Row],[Current Month High]]/Table2[[#This Row],[Close Price]])-1</f>
        <v>4.2914617791685483E-2</v>
      </c>
      <c r="AI692">
        <v>54.447921323200703</v>
      </c>
      <c r="AJ692">
        <v>7.4963959634790802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-0.17</v>
      </c>
      <c r="AM692" t="s">
        <v>10475</v>
      </c>
      <c r="AN692">
        <v>-5.68</v>
      </c>
      <c r="AO692" t="s">
        <v>10475</v>
      </c>
      <c r="AQ692">
        <f>(Table2[[#This Row],[Sharpe Ratio]]-AVERAGE(Table2[Sharpe Ratio]))/_xlfn.STDEV.P(Table2[Sharpe Ratio])</f>
        <v>-0.61420022642052829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717</v>
      </c>
      <c r="AT692">
        <f>_xlfn.RANK.AVG(Table2[[#This Row],[6M Return vs Nifty Z-Score]],Table2[6M Return vs Nifty Z-Score])</f>
        <v>712</v>
      </c>
      <c r="AU692">
        <f>_xlfn.RANK.AVG(Table2[[#This Row],[Sharpe Ratio Z-Score]],Table2[Sharpe Ratio Z-Score])</f>
        <v>519.5</v>
      </c>
      <c r="AV692">
        <f>(Table2[[#This Row],[Rank 1Y]]+Table2[[#This Row],[Rank 6M]]+Table2[[#This Row],[Rank Sharpe]])/3</f>
        <v>649.5</v>
      </c>
    </row>
    <row r="693" spans="1:48" x14ac:dyDescent="0.3">
      <c r="A693" t="s">
        <v>1819</v>
      </c>
      <c r="B693" t="s">
        <v>1820</v>
      </c>
      <c r="C693" t="s">
        <v>10442</v>
      </c>
      <c r="D693" t="s">
        <v>1426</v>
      </c>
      <c r="E693">
        <v>3874.112231396</v>
      </c>
      <c r="F693">
        <v>144.68</v>
      </c>
      <c r="G693">
        <v>-66.013164797658703</v>
      </c>
      <c r="H693">
        <f>(Table2[[#This Row],[1Y Return vs Nifty]]-AVERAGE(Table2[1Y Return vs Nifty]))/_xlfn.STDEV.P(Table2[1Y Return vs Nifty])</f>
        <v>-1.3000511894153288</v>
      </c>
      <c r="I693">
        <v>9.8200838506470305</v>
      </c>
      <c r="J693">
        <f>(Table2[[#This Row],[1M Return vs Nifty]]-AVERAGE(Table2[1M Return vs Nifty]))/_xlfn.STDEV.P(Table2[1M Return vs Nifty])</f>
        <v>0.45945645828411935</v>
      </c>
      <c r="K693">
        <v>-16.806443544216101</v>
      </c>
      <c r="L693">
        <f>(Table2[[#This Row],[6M Return vs Nifty]]-AVERAGE(Table2[6M Return vs Nifty]))/_xlfn.STDEV.P(Table2[6M Return vs Nifty])</f>
        <v>-0.78349051650586732</v>
      </c>
      <c r="M693">
        <v>2.3211757817720899</v>
      </c>
      <c r="N693">
        <f>(Table2[[#This Row],[1W Return vs Nifty]]-AVERAGE(Table2[1W Return vs Nifty]))/_xlfn.STDEV.P(Table2[1W Return vs Nifty])</f>
        <v>3.1395414601380733E-2</v>
      </c>
      <c r="O693">
        <v>132.37</v>
      </c>
      <c r="P693">
        <v>128.10388360703999</v>
      </c>
      <c r="Q693">
        <v>140.72313325333599</v>
      </c>
      <c r="R693">
        <v>74.900937277750202</v>
      </c>
      <c r="S693" s="2">
        <f>(Table2[[#This Row],[Close Price]]-Table2[[#This Row],[20D EMA]])/Table2[[#This Row],[20D EMA]]</f>
        <v>9.299690262143992E-2</v>
      </c>
      <c r="T693" s="2">
        <f>(Table2[[#This Row],[Close Price]]-Table2[[#This Row],[50D EMA]])/Table2[[#This Row],[50D EMA]]</f>
        <v>0.12939589281935768</v>
      </c>
      <c r="U693" s="2">
        <f>(Table2[[#This Row],[Close Price]]-Table2[[#This Row],[200D EMA]])/Table2[[#This Row],[200D EMA]]</f>
        <v>2.8118097253709475E-2</v>
      </c>
      <c r="V693">
        <v>1.28437077158993</v>
      </c>
      <c r="W693">
        <v>142.03</v>
      </c>
      <c r="X693">
        <v>149.28</v>
      </c>
      <c r="Y693">
        <v>133.75</v>
      </c>
      <c r="Z693">
        <v>147.94999999999999</v>
      </c>
      <c r="AA693">
        <v>129.16999999999999</v>
      </c>
      <c r="AB693">
        <v>147.94999999999999</v>
      </c>
      <c r="AC693" s="2">
        <f>(Table2[[#This Row],[Close Price]]/Table2[[#This Row],[Day Low]])-1</f>
        <v>1.8658029993663394E-2</v>
      </c>
      <c r="AD693" s="2">
        <f>(Table2[[#This Row],[Day High]]/Table2[[#This Row],[Close Price]])-1</f>
        <v>3.1794304672380314E-2</v>
      </c>
      <c r="AE693" s="2">
        <f>(Table2[[#This Row],[Close Price]]/Table2[[#This Row],[Current Week Low]])-1</f>
        <v>8.1719626168224258E-2</v>
      </c>
      <c r="AF693" s="2">
        <f>(Table2[[#This Row],[Current Week High]]/Table2[[#This Row],[Close Price]])-1</f>
        <v>2.2601603538844328E-2</v>
      </c>
      <c r="AG693" s="2">
        <f>(Table2[[#This Row],[Close Price]]/Table2[[#This Row],[Current Month Low]])-1</f>
        <v>0.12007432066269264</v>
      </c>
      <c r="AH693" s="2">
        <f>(Table2[[#This Row],[Current Month High]]/Table2[[#This Row],[Close Price]])-1</f>
        <v>2.2601603538844328E-2</v>
      </c>
      <c r="AI693">
        <v>71.412773016311803</v>
      </c>
      <c r="AJ693">
        <v>38.516036381043499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7.0000000000000007E-2</v>
      </c>
      <c r="AM693" t="s">
        <v>10474</v>
      </c>
      <c r="AN693">
        <v>-1.31</v>
      </c>
      <c r="AO693" t="s">
        <v>10475</v>
      </c>
      <c r="AP693">
        <v>-5.0127190598866E-2</v>
      </c>
      <c r="AQ693">
        <f>(Table2[[#This Row],[Sharpe Ratio]]-AVERAGE(Table2[Sharpe Ratio]))/_xlfn.STDEV.P(Table2[Sharpe Ratio])</f>
        <v>-1.1793489107439277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722</v>
      </c>
      <c r="AT693">
        <f>_xlfn.RANK.AVG(Table2[[#This Row],[6M Return vs Nifty Z-Score]],Table2[6M Return vs Nifty Z-Score])</f>
        <v>598</v>
      </c>
      <c r="AU693">
        <f>_xlfn.RANK.AVG(Table2[[#This Row],[Sharpe Ratio Z-Score]],Table2[Sharpe Ratio Z-Score])</f>
        <v>631</v>
      </c>
      <c r="AV693">
        <f>(Table2[[#This Row],[Rank 1Y]]+Table2[[#This Row],[Rank 6M]]+Table2[[#This Row],[Rank Sharpe]])/3</f>
        <v>650.33333333333337</v>
      </c>
    </row>
    <row r="694" spans="1:48" x14ac:dyDescent="0.3">
      <c r="A694" t="s">
        <v>1986</v>
      </c>
      <c r="B694" t="s">
        <v>1987</v>
      </c>
      <c r="C694" t="s">
        <v>10437</v>
      </c>
      <c r="D694" t="s">
        <v>65</v>
      </c>
      <c r="E694">
        <v>3193.6524922250001</v>
      </c>
      <c r="F694">
        <v>346.45</v>
      </c>
      <c r="G694">
        <v>-18.047984285494501</v>
      </c>
      <c r="H694">
        <f>(Table2[[#This Row],[1Y Return vs Nifty]]-AVERAGE(Table2[1Y Return vs Nifty]))/_xlfn.STDEV.P(Table2[1Y Return vs Nifty])</f>
        <v>-0.75118870741961996</v>
      </c>
      <c r="I694">
        <v>2.6305897453506599</v>
      </c>
      <c r="J694">
        <f>(Table2[[#This Row],[1M Return vs Nifty]]-AVERAGE(Table2[1M Return vs Nifty]))/_xlfn.STDEV.P(Table2[1M Return vs Nifty])</f>
        <v>-0.14803071505125995</v>
      </c>
      <c r="K694">
        <v>-23.5310364753357</v>
      </c>
      <c r="L694">
        <f>(Table2[[#This Row],[6M Return vs Nifty]]-AVERAGE(Table2[6M Return vs Nifty]))/_xlfn.STDEV.P(Table2[6M Return vs Nifty])</f>
        <v>-0.97270868892670759</v>
      </c>
      <c r="M694">
        <v>5.4178475484620101</v>
      </c>
      <c r="N694">
        <f>(Table2[[#This Row],[1W Return vs Nifty]]-AVERAGE(Table2[1W Return vs Nifty]))/_xlfn.STDEV.P(Table2[1W Return vs Nifty])</f>
        <v>0.59912704923390392</v>
      </c>
      <c r="O694">
        <v>332.55</v>
      </c>
      <c r="P694">
        <v>329.28943255895598</v>
      </c>
      <c r="Q694">
        <v>340.50741113566397</v>
      </c>
      <c r="R694">
        <v>79.766084128751302</v>
      </c>
      <c r="S694" s="2">
        <f>(Table2[[#This Row],[Close Price]]-Table2[[#This Row],[20D EMA]])/Table2[[#This Row],[20D EMA]]</f>
        <v>4.1798225830702078E-2</v>
      </c>
      <c r="T694" s="2">
        <f>(Table2[[#This Row],[Close Price]]-Table2[[#This Row],[50D EMA]])/Table2[[#This Row],[50D EMA]]</f>
        <v>5.2113933045730462E-2</v>
      </c>
      <c r="U694" s="2">
        <f>(Table2[[#This Row],[Close Price]]-Table2[[#This Row],[200D EMA]])/Table2[[#This Row],[200D EMA]]</f>
        <v>1.7452157192456488E-2</v>
      </c>
      <c r="V694">
        <v>1.0604359006557</v>
      </c>
      <c r="W694">
        <v>345.75</v>
      </c>
      <c r="X694">
        <v>354</v>
      </c>
      <c r="Y694">
        <v>342.1</v>
      </c>
      <c r="Z694">
        <v>358</v>
      </c>
      <c r="AA694">
        <v>323.8</v>
      </c>
      <c r="AB694">
        <v>358</v>
      </c>
      <c r="AC694" s="2">
        <f>(Table2[[#This Row],[Close Price]]/Table2[[#This Row],[Day Low]])-1</f>
        <v>2.0245842371655609E-3</v>
      </c>
      <c r="AD694" s="2">
        <f>(Table2[[#This Row],[Day High]]/Table2[[#This Row],[Close Price]])-1</f>
        <v>2.1792466445374581E-2</v>
      </c>
      <c r="AE694" s="2">
        <f>(Table2[[#This Row],[Close Price]]/Table2[[#This Row],[Current Week Low]])-1</f>
        <v>1.2715580239695878E-2</v>
      </c>
      <c r="AF694" s="2">
        <f>(Table2[[#This Row],[Current Week High]]/Table2[[#This Row],[Close Price]])-1</f>
        <v>3.3338144032327932E-2</v>
      </c>
      <c r="AG694" s="2">
        <f>(Table2[[#This Row],[Close Price]]/Table2[[#This Row],[Current Month Low]])-1</f>
        <v>6.9950586781964086E-2</v>
      </c>
      <c r="AH694" s="2">
        <f>(Table2[[#This Row],[Current Month High]]/Table2[[#This Row],[Close Price]])-1</f>
        <v>3.3338144032327932E-2</v>
      </c>
      <c r="AI694">
        <v>19.786404964641299</v>
      </c>
      <c r="AJ694">
        <v>20.882763433356502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-0.05</v>
      </c>
      <c r="AM694" t="s">
        <v>10475</v>
      </c>
      <c r="AN694">
        <v>6.53</v>
      </c>
      <c r="AO694" t="s">
        <v>10474</v>
      </c>
      <c r="AP694">
        <v>-8.9788563599926E-2</v>
      </c>
      <c r="AQ694">
        <f>(Table2[[#This Row],[Sharpe Ratio]]-AVERAGE(Table2[Sharpe Ratio]))/_xlfn.STDEV.P(Table2[Sharpe Ratio])</f>
        <v>-1.6265028904947045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616</v>
      </c>
      <c r="AT694">
        <f>_xlfn.RANK.AVG(Table2[[#This Row],[6M Return vs Nifty Z-Score]],Table2[6M Return vs Nifty Z-Score])</f>
        <v>649</v>
      </c>
      <c r="AU694">
        <f>_xlfn.RANK.AVG(Table2[[#This Row],[Sharpe Ratio Z-Score]],Table2[Sharpe Ratio Z-Score])</f>
        <v>690</v>
      </c>
      <c r="AV694">
        <f>(Table2[[#This Row],[Rank 1Y]]+Table2[[#This Row],[Rank 6M]]+Table2[[#This Row],[Rank Sharpe]])/3</f>
        <v>651.66666666666663</v>
      </c>
    </row>
    <row r="695" spans="1:48" x14ac:dyDescent="0.3">
      <c r="A695" t="s">
        <v>499</v>
      </c>
      <c r="B695" t="s">
        <v>500</v>
      </c>
      <c r="C695" t="s">
        <v>10445</v>
      </c>
      <c r="D695" t="s">
        <v>346</v>
      </c>
      <c r="E695">
        <v>42589.477550340001</v>
      </c>
      <c r="F695">
        <v>567.4</v>
      </c>
      <c r="G695">
        <v>-39.6914783310337</v>
      </c>
      <c r="H695">
        <f>(Table2[[#This Row],[1Y Return vs Nifty]]-AVERAGE(Table2[1Y Return vs Nifty]))/_xlfn.STDEV.P(Table2[1Y Return vs Nifty])</f>
        <v>-0.99885382061316552</v>
      </c>
      <c r="I695">
        <v>1.2144341363923401</v>
      </c>
      <c r="J695">
        <f>(Table2[[#This Row],[1M Return vs Nifty]]-AVERAGE(Table2[1M Return vs Nifty]))/_xlfn.STDEV.P(Table2[1M Return vs Nifty])</f>
        <v>-0.26769092414098822</v>
      </c>
      <c r="K695">
        <v>-11.940436956870901</v>
      </c>
      <c r="L695">
        <f>(Table2[[#This Row],[6M Return vs Nifty]]-AVERAGE(Table2[6M Return vs Nifty]))/_xlfn.STDEV.P(Table2[6M Return vs Nifty])</f>
        <v>-0.64656968235629253</v>
      </c>
      <c r="M695">
        <v>-0.35287723742587102</v>
      </c>
      <c r="N695">
        <f>(Table2[[#This Row],[1W Return vs Nifty]]-AVERAGE(Table2[1W Return vs Nifty]))/_xlfn.STDEV.P(Table2[1W Return vs Nifty])</f>
        <v>-0.45885495936901272</v>
      </c>
      <c r="O695">
        <v>560.62</v>
      </c>
      <c r="P695">
        <v>536.99416695709704</v>
      </c>
      <c r="Q695">
        <v>547.99439958028302</v>
      </c>
      <c r="R695">
        <v>52.990787834103998</v>
      </c>
      <c r="S695" s="2">
        <f>(Table2[[#This Row],[Close Price]]-Table2[[#This Row],[20D EMA]])/Table2[[#This Row],[20D EMA]]</f>
        <v>1.2093753344511385E-2</v>
      </c>
      <c r="T695" s="2">
        <f>(Table2[[#This Row],[Close Price]]-Table2[[#This Row],[50D EMA]])/Table2[[#This Row],[50D EMA]]</f>
        <v>5.6622278069050617E-2</v>
      </c>
      <c r="U695" s="2">
        <f>(Table2[[#This Row],[Close Price]]-Table2[[#This Row],[200D EMA]])/Table2[[#This Row],[200D EMA]]</f>
        <v>3.5412041500022619E-2</v>
      </c>
      <c r="V695">
        <v>0.56570124865940496</v>
      </c>
      <c r="W695">
        <v>564.1</v>
      </c>
      <c r="X695">
        <v>572.29999999999995</v>
      </c>
      <c r="Y695">
        <v>562.15</v>
      </c>
      <c r="Z695">
        <v>574.79999999999995</v>
      </c>
      <c r="AA695">
        <v>561.9</v>
      </c>
      <c r="AB695">
        <v>580.29999999999995</v>
      </c>
      <c r="AC695" s="2">
        <f>(Table2[[#This Row],[Close Price]]/Table2[[#This Row],[Day Low]])-1</f>
        <v>5.8500265910299554E-3</v>
      </c>
      <c r="AD695" s="2">
        <f>(Table2[[#This Row],[Day High]]/Table2[[#This Row],[Close Price]])-1</f>
        <v>8.63588297497353E-3</v>
      </c>
      <c r="AE695" s="2">
        <f>(Table2[[#This Row],[Close Price]]/Table2[[#This Row],[Current Week Low]])-1</f>
        <v>9.3391443564885268E-3</v>
      </c>
      <c r="AF695" s="2">
        <f>(Table2[[#This Row],[Current Week High]]/Table2[[#This Row],[Close Price]])-1</f>
        <v>1.3041945717306991E-2</v>
      </c>
      <c r="AG695" s="2">
        <f>(Table2[[#This Row],[Close Price]]/Table2[[#This Row],[Current Month Low]])-1</f>
        <v>9.7882185442248471E-3</v>
      </c>
      <c r="AH695" s="2">
        <f>(Table2[[#This Row],[Current Month High]]/Table2[[#This Row],[Close Price]])-1</f>
        <v>2.2735283750440649E-2</v>
      </c>
      <c r="AI695">
        <v>17.4656327106098</v>
      </c>
      <c r="AJ695">
        <v>26.708351942831602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0.08</v>
      </c>
      <c r="AM695" t="s">
        <v>10474</v>
      </c>
      <c r="AN695">
        <v>-0.28000000000000003</v>
      </c>
      <c r="AO695" t="s">
        <v>10475</v>
      </c>
      <c r="AP695">
        <v>-0.144395669808315</v>
      </c>
      <c r="AQ695">
        <f>(Table2[[#This Row],[Sharpe Ratio]]-AVERAGE(Table2[Sharpe Ratio]))/_xlfn.STDEV.P(Table2[Sharpe Ratio])</f>
        <v>-2.2421594605055786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698</v>
      </c>
      <c r="AT695">
        <f>_xlfn.RANK.AVG(Table2[[#This Row],[6M Return vs Nifty Z-Score]],Table2[6M Return vs Nifty Z-Score])</f>
        <v>540</v>
      </c>
      <c r="AU695">
        <f>_xlfn.RANK.AVG(Table2[[#This Row],[Sharpe Ratio Z-Score]],Table2[Sharpe Ratio Z-Score])</f>
        <v>721</v>
      </c>
      <c r="AV695">
        <f>(Table2[[#This Row],[Rank 1Y]]+Table2[[#This Row],[Rank 6M]]+Table2[[#This Row],[Rank Sharpe]])/3</f>
        <v>653</v>
      </c>
    </row>
    <row r="696" spans="1:48" x14ac:dyDescent="0.3">
      <c r="A696" t="s">
        <v>809</v>
      </c>
      <c r="B696" t="s">
        <v>810</v>
      </c>
      <c r="C696" t="s">
        <v>10443</v>
      </c>
      <c r="D696" t="s">
        <v>547</v>
      </c>
      <c r="E696">
        <v>19689.1338526</v>
      </c>
      <c r="F696">
        <v>1531.9</v>
      </c>
      <c r="G696">
        <v>-34.031446865455798</v>
      </c>
      <c r="H696">
        <f>(Table2[[#This Row],[1Y Return vs Nifty]]-AVERAGE(Table2[1Y Return vs Nifty]))/_xlfn.STDEV.P(Table2[1Y Return vs Nifty])</f>
        <v>-0.93408644383694228</v>
      </c>
      <c r="I696">
        <v>-2.2522470384149802</v>
      </c>
      <c r="J696">
        <f>(Table2[[#This Row],[1M Return vs Nifty]]-AVERAGE(Table2[1M Return vs Nifty]))/_xlfn.STDEV.P(Table2[1M Return vs Nifty])</f>
        <v>-0.56061339085352713</v>
      </c>
      <c r="K696">
        <v>-16.638108775672901</v>
      </c>
      <c r="L696">
        <f>(Table2[[#This Row],[6M Return vs Nifty]]-AVERAGE(Table2[6M Return vs Nifty]))/_xlfn.STDEV.P(Table2[6M Return vs Nifty])</f>
        <v>-0.77875387332390944</v>
      </c>
      <c r="M696">
        <v>-1.63189389308385</v>
      </c>
      <c r="N696">
        <f>(Table2[[#This Row],[1W Return vs Nifty]]-AVERAGE(Table2[1W Return vs Nifty]))/_xlfn.STDEV.P(Table2[1W Return vs Nifty])</f>
        <v>-0.69334484765804749</v>
      </c>
      <c r="O696">
        <v>1472.06</v>
      </c>
      <c r="P696">
        <v>1433.00472235026</v>
      </c>
      <c r="Q696">
        <v>1475.7944182948099</v>
      </c>
      <c r="R696">
        <v>74.567012377855804</v>
      </c>
      <c r="S696" s="2">
        <f>(Table2[[#This Row],[Close Price]]-Table2[[#This Row],[20D EMA]])/Table2[[#This Row],[20D EMA]]</f>
        <v>4.0650516962623909E-2</v>
      </c>
      <c r="T696" s="2">
        <f>(Table2[[#This Row],[Close Price]]-Table2[[#This Row],[50D EMA]])/Table2[[#This Row],[50D EMA]]</f>
        <v>6.9012527388983586E-2</v>
      </c>
      <c r="U696" s="2">
        <f>(Table2[[#This Row],[Close Price]]-Table2[[#This Row],[200D EMA]])/Table2[[#This Row],[200D EMA]]</f>
        <v>3.8017206874936364E-2</v>
      </c>
      <c r="V696">
        <v>1.0180488347866801</v>
      </c>
      <c r="W696">
        <v>1512.85</v>
      </c>
      <c r="X696">
        <v>1550</v>
      </c>
      <c r="Y696">
        <v>1490</v>
      </c>
      <c r="Z696">
        <v>1536</v>
      </c>
      <c r="AA696">
        <v>1482.75</v>
      </c>
      <c r="AB696">
        <v>1536</v>
      </c>
      <c r="AC696" s="2">
        <f>(Table2[[#This Row],[Close Price]]/Table2[[#This Row],[Day Low]])-1</f>
        <v>1.2592127441583889E-2</v>
      </c>
      <c r="AD696" s="2">
        <f>(Table2[[#This Row],[Day High]]/Table2[[#This Row],[Close Price]])-1</f>
        <v>1.1815392649650702E-2</v>
      </c>
      <c r="AE696" s="2">
        <f>(Table2[[#This Row],[Close Price]]/Table2[[#This Row],[Current Week Low]])-1</f>
        <v>2.8120805369127533E-2</v>
      </c>
      <c r="AF696" s="2">
        <f>(Table2[[#This Row],[Current Week High]]/Table2[[#This Row],[Close Price]])-1</f>
        <v>2.6764149095892531E-3</v>
      </c>
      <c r="AG696" s="2">
        <f>(Table2[[#This Row],[Close Price]]/Table2[[#This Row],[Current Month Low]])-1</f>
        <v>3.3147867138762388E-2</v>
      </c>
      <c r="AH696" s="2">
        <f>(Table2[[#This Row],[Current Month High]]/Table2[[#This Row],[Close Price]])-1</f>
        <v>2.6764149095892531E-3</v>
      </c>
      <c r="AI696">
        <v>15.6374436973692</v>
      </c>
      <c r="AJ696">
        <v>20.717100078802201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0.02</v>
      </c>
      <c r="AM696" t="s">
        <v>10474</v>
      </c>
      <c r="AN696">
        <v>4.41</v>
      </c>
      <c r="AO696" t="s">
        <v>10474</v>
      </c>
      <c r="AP696">
        <v>-9.5990530750939995E-2</v>
      </c>
      <c r="AQ696">
        <f>(Table2[[#This Row],[Sharpe Ratio]]-AVERAGE(Table2[Sharpe Ratio]))/_xlfn.STDEV.P(Table2[Sharpe Ratio])</f>
        <v>-1.6964256915481473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677</v>
      </c>
      <c r="AT696">
        <f>_xlfn.RANK.AVG(Table2[[#This Row],[6M Return vs Nifty Z-Score]],Table2[6M Return vs Nifty Z-Score])</f>
        <v>594</v>
      </c>
      <c r="AU696">
        <f>_xlfn.RANK.AVG(Table2[[#This Row],[Sharpe Ratio Z-Score]],Table2[Sharpe Ratio Z-Score])</f>
        <v>697</v>
      </c>
      <c r="AV696">
        <f>(Table2[[#This Row],[Rank 1Y]]+Table2[[#This Row],[Rank 6M]]+Table2[[#This Row],[Rank Sharpe]])/3</f>
        <v>656</v>
      </c>
    </row>
    <row r="697" spans="1:48" x14ac:dyDescent="0.3">
      <c r="A697" t="s">
        <v>1458</v>
      </c>
      <c r="B697" t="s">
        <v>1459</v>
      </c>
      <c r="C697" t="s">
        <v>10443</v>
      </c>
      <c r="D697" t="s">
        <v>484</v>
      </c>
      <c r="E697">
        <v>6761.4451226250003</v>
      </c>
      <c r="F697">
        <v>476.25</v>
      </c>
      <c r="G697">
        <v>-45.083916025422099</v>
      </c>
      <c r="H697">
        <f>(Table2[[#This Row],[1Y Return vs Nifty]]-AVERAGE(Table2[1Y Return vs Nifty]))/_xlfn.STDEV.P(Table2[1Y Return vs Nifty])</f>
        <v>-1.0605591390409495</v>
      </c>
      <c r="I697">
        <v>-6.3131996246822597</v>
      </c>
      <c r="J697">
        <f>(Table2[[#This Row],[1M Return vs Nifty]]-AVERAGE(Table2[1M Return vs Nifty]))/_xlfn.STDEV.P(Table2[1M Return vs Nifty])</f>
        <v>-0.90374971888294031</v>
      </c>
      <c r="K697">
        <v>-30.951811441188202</v>
      </c>
      <c r="L697">
        <f>(Table2[[#This Row],[6M Return vs Nifty]]-AVERAGE(Table2[6M Return vs Nifty]))/_xlfn.STDEV.P(Table2[6M Return vs Nifty])</f>
        <v>-1.1815161946549619</v>
      </c>
      <c r="M697">
        <v>-1.9398564938096601</v>
      </c>
      <c r="N697">
        <f>(Table2[[#This Row],[1W Return vs Nifty]]-AVERAGE(Table2[1W Return vs Nifty]))/_xlfn.STDEV.P(Table2[1W Return vs Nifty])</f>
        <v>-0.74980550086529285</v>
      </c>
      <c r="O697">
        <v>482.72</v>
      </c>
      <c r="P697">
        <v>497.37233588169602</v>
      </c>
      <c r="Q697">
        <v>548.30602434662603</v>
      </c>
      <c r="R697">
        <v>42.121297653967801</v>
      </c>
      <c r="S697" s="2">
        <f>(Table2[[#This Row],[Close Price]]-Table2[[#This Row],[20D EMA]])/Table2[[#This Row],[20D EMA]]</f>
        <v>-1.340321511435206E-2</v>
      </c>
      <c r="T697" s="2">
        <f>(Table2[[#This Row],[Close Price]]-Table2[[#This Row],[50D EMA]])/Table2[[#This Row],[50D EMA]]</f>
        <v>-4.2467854277122748E-2</v>
      </c>
      <c r="U697" s="2">
        <f>(Table2[[#This Row],[Close Price]]-Table2[[#This Row],[200D EMA]])/Table2[[#This Row],[200D EMA]]</f>
        <v>-0.13141570792057161</v>
      </c>
      <c r="V697">
        <v>1.0027627067346301</v>
      </c>
      <c r="W697">
        <v>473</v>
      </c>
      <c r="X697">
        <v>479.4</v>
      </c>
      <c r="Y697">
        <v>475.3</v>
      </c>
      <c r="Z697">
        <v>483.3</v>
      </c>
      <c r="AA697">
        <v>470.75</v>
      </c>
      <c r="AB697">
        <v>487.95</v>
      </c>
      <c r="AC697" s="2">
        <f>(Table2[[#This Row],[Close Price]]/Table2[[#This Row],[Day Low]])-1</f>
        <v>6.8710359408032939E-3</v>
      </c>
      <c r="AD697" s="2">
        <f>(Table2[[#This Row],[Day High]]/Table2[[#This Row],[Close Price]])-1</f>
        <v>6.6141732283464538E-3</v>
      </c>
      <c r="AE697" s="2">
        <f>(Table2[[#This Row],[Close Price]]/Table2[[#This Row],[Current Week Low]])-1</f>
        <v>1.9987376393855172E-3</v>
      </c>
      <c r="AF697" s="2">
        <f>(Table2[[#This Row],[Current Week High]]/Table2[[#This Row],[Close Price]])-1</f>
        <v>1.4803149606299248E-2</v>
      </c>
      <c r="AG697" s="2">
        <f>(Table2[[#This Row],[Close Price]]/Table2[[#This Row],[Current Month Low]])-1</f>
        <v>1.1683483802442884E-2</v>
      </c>
      <c r="AH697" s="2">
        <f>(Table2[[#This Row],[Current Month High]]/Table2[[#This Row],[Close Price]])-1</f>
        <v>2.4566929133858162E-2</v>
      </c>
      <c r="AI697">
        <v>51.779527559055097</v>
      </c>
      <c r="AJ697">
        <v>11.143523920653401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-0.18</v>
      </c>
      <c r="AM697" t="s">
        <v>10475</v>
      </c>
      <c r="AN697">
        <v>0.89</v>
      </c>
      <c r="AO697" t="s">
        <v>10474</v>
      </c>
      <c r="AP697">
        <v>-1.7173957088750001E-2</v>
      </c>
      <c r="AQ697">
        <f>(Table2[[#This Row],[Sharpe Ratio]]-AVERAGE(Table2[Sharpe Ratio]))/_xlfn.STDEV.P(Table2[Sharpe Ratio])</f>
        <v>-0.80782446782282125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709</v>
      </c>
      <c r="AT697">
        <f>_xlfn.RANK.AVG(Table2[[#This Row],[6M Return vs Nifty Z-Score]],Table2[6M Return vs Nifty Z-Score])</f>
        <v>686</v>
      </c>
      <c r="AU697">
        <f>_xlfn.RANK.AVG(Table2[[#This Row],[Sharpe Ratio Z-Score]],Table2[Sharpe Ratio Z-Score])</f>
        <v>574</v>
      </c>
      <c r="AV697">
        <f>(Table2[[#This Row],[Rank 1Y]]+Table2[[#This Row],[Rank 6M]]+Table2[[#This Row],[Rank Sharpe]])/3</f>
        <v>656.33333333333337</v>
      </c>
    </row>
    <row r="698" spans="1:48" x14ac:dyDescent="0.3">
      <c r="A698" t="s">
        <v>1946</v>
      </c>
      <c r="B698" t="s">
        <v>1947</v>
      </c>
      <c r="C698" t="s">
        <v>10436</v>
      </c>
      <c r="D698" t="s">
        <v>242</v>
      </c>
      <c r="E698">
        <v>3296.99332155</v>
      </c>
      <c r="F698">
        <v>1050.25</v>
      </c>
      <c r="G698">
        <v>-45.659538564072797</v>
      </c>
      <c r="H698">
        <f>(Table2[[#This Row],[1Y Return vs Nifty]]-AVERAGE(Table2[1Y Return vs Nifty]))/_xlfn.STDEV.P(Table2[1Y Return vs Nifty])</f>
        <v>-1.0671459508048784</v>
      </c>
      <c r="I698">
        <v>26.839622813375801</v>
      </c>
      <c r="J698">
        <f>(Table2[[#This Row],[1M Return vs Nifty]]-AVERAGE(Table2[1M Return vs Nifty]))/_xlfn.STDEV.P(Table2[1M Return vs Nifty])</f>
        <v>1.8975481326792327</v>
      </c>
      <c r="K698">
        <v>-18.264307538857199</v>
      </c>
      <c r="L698">
        <f>(Table2[[#This Row],[6M Return vs Nifty]]-AVERAGE(Table2[6M Return vs Nifty]))/_xlfn.STDEV.P(Table2[6M Return vs Nifty])</f>
        <v>-0.82451223537119145</v>
      </c>
      <c r="M698">
        <v>6.1539776343895998</v>
      </c>
      <c r="N698">
        <f>(Table2[[#This Row],[1W Return vs Nifty]]-AVERAGE(Table2[1W Return vs Nifty]))/_xlfn.STDEV.P(Table2[1W Return vs Nifty])</f>
        <v>0.73408624687356072</v>
      </c>
      <c r="O698">
        <v>989.11</v>
      </c>
      <c r="P698">
        <v>929.73246417790097</v>
      </c>
      <c r="Q698">
        <v>1001.18389304204</v>
      </c>
      <c r="R698">
        <v>62.628354091377197</v>
      </c>
      <c r="S698" s="2">
        <f>(Table2[[#This Row],[Close Price]]-Table2[[#This Row],[20D EMA]])/Table2[[#This Row],[20D EMA]]</f>
        <v>6.1813145150691008E-2</v>
      </c>
      <c r="T698" s="2">
        <f>(Table2[[#This Row],[Close Price]]-Table2[[#This Row],[50D EMA]])/Table2[[#This Row],[50D EMA]]</f>
        <v>0.12962603809759884</v>
      </c>
      <c r="U698" s="2">
        <f>(Table2[[#This Row],[Close Price]]-Table2[[#This Row],[200D EMA]])/Table2[[#This Row],[200D EMA]]</f>
        <v>4.9008086625200689E-2</v>
      </c>
      <c r="V698">
        <v>1.78857174980889</v>
      </c>
      <c r="W698">
        <v>1036</v>
      </c>
      <c r="X698">
        <v>1084</v>
      </c>
      <c r="Y698">
        <v>1047.05</v>
      </c>
      <c r="Z698">
        <v>1084</v>
      </c>
      <c r="AA698">
        <v>1006.05</v>
      </c>
      <c r="AB698">
        <v>1132.4000000000001</v>
      </c>
      <c r="AC698" s="2">
        <f>(Table2[[#This Row],[Close Price]]/Table2[[#This Row],[Day Low]])-1</f>
        <v>1.3754826254826158E-2</v>
      </c>
      <c r="AD698" s="2">
        <f>(Table2[[#This Row],[Day High]]/Table2[[#This Row],[Close Price]])-1</f>
        <v>3.213520590335639E-2</v>
      </c>
      <c r="AE698" s="2">
        <f>(Table2[[#This Row],[Close Price]]/Table2[[#This Row],[Current Week Low]])-1</f>
        <v>3.0562055298219981E-3</v>
      </c>
      <c r="AF698" s="2">
        <f>(Table2[[#This Row],[Current Week High]]/Table2[[#This Row],[Close Price]])-1</f>
        <v>3.213520590335639E-2</v>
      </c>
      <c r="AG698" s="2">
        <f>(Table2[[#This Row],[Close Price]]/Table2[[#This Row],[Current Month Low]])-1</f>
        <v>4.3934198101486022E-2</v>
      </c>
      <c r="AH698" s="2">
        <f>(Table2[[#This Row],[Current Month High]]/Table2[[#This Row],[Close Price]])-1</f>
        <v>7.8219471554391795E-2</v>
      </c>
      <c r="AI698">
        <v>27.107831468697899</v>
      </c>
      <c r="AJ698">
        <v>39.725936273531502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0.09</v>
      </c>
      <c r="AM698" t="s">
        <v>10474</v>
      </c>
      <c r="AN698">
        <v>9.01</v>
      </c>
      <c r="AO698" t="s">
        <v>10474</v>
      </c>
      <c r="AP698">
        <v>-6.0038593633774999E-2</v>
      </c>
      <c r="AQ698">
        <f>(Table2[[#This Row],[Sharpe Ratio]]-AVERAGE(Table2[Sharpe Ratio]))/_xlfn.STDEV.P(Table2[Sharpe Ratio])</f>
        <v>-1.2910929825352657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710</v>
      </c>
      <c r="AT698">
        <f>_xlfn.RANK.AVG(Table2[[#This Row],[6M Return vs Nifty Z-Score]],Table2[6M Return vs Nifty Z-Score])</f>
        <v>607</v>
      </c>
      <c r="AU698">
        <f>_xlfn.RANK.AVG(Table2[[#This Row],[Sharpe Ratio Z-Score]],Table2[Sharpe Ratio Z-Score])</f>
        <v>652</v>
      </c>
      <c r="AV698">
        <f>(Table2[[#This Row],[Rank 1Y]]+Table2[[#This Row],[Rank 6M]]+Table2[[#This Row],[Rank Sharpe]])/3</f>
        <v>656.33333333333337</v>
      </c>
    </row>
    <row r="699" spans="1:48" x14ac:dyDescent="0.3">
      <c r="A699" t="s">
        <v>1525</v>
      </c>
      <c r="B699" t="s">
        <v>1526</v>
      </c>
      <c r="C699" t="s">
        <v>10436</v>
      </c>
      <c r="D699" t="s">
        <v>239</v>
      </c>
      <c r="E699">
        <v>6270.8583896399996</v>
      </c>
      <c r="F699">
        <v>1394.85</v>
      </c>
      <c r="G699">
        <v>-30.870926937566299</v>
      </c>
      <c r="H699">
        <f>(Table2[[#This Row],[1Y Return vs Nifty]]-AVERAGE(Table2[1Y Return vs Nifty]))/_xlfn.STDEV.P(Table2[1Y Return vs Nifty])</f>
        <v>-0.89792081715743044</v>
      </c>
      <c r="I699">
        <v>4.8248554184223398</v>
      </c>
      <c r="J699">
        <f>(Table2[[#This Row],[1M Return vs Nifty]]-AVERAGE(Table2[1M Return vs Nifty]))/_xlfn.STDEV.P(Table2[1M Return vs Nifty])</f>
        <v>3.7377080234249772E-2</v>
      </c>
      <c r="K699">
        <v>-23.381015180199</v>
      </c>
      <c r="L699">
        <f>(Table2[[#This Row],[6M Return vs Nifty]]-AVERAGE(Table2[6M Return vs Nifty]))/_xlfn.STDEV.P(Table2[6M Return vs Nifty])</f>
        <v>-0.9684873545529038</v>
      </c>
      <c r="M699">
        <v>6.0425642351310396</v>
      </c>
      <c r="N699">
        <f>(Table2[[#This Row],[1W Return vs Nifty]]-AVERAGE(Table2[1W Return vs Nifty]))/_xlfn.STDEV.P(Table2[1W Return vs Nifty])</f>
        <v>0.71366015200570199</v>
      </c>
      <c r="O699">
        <v>1355.25</v>
      </c>
      <c r="P699">
        <v>1344.4140970313499</v>
      </c>
      <c r="Q699">
        <v>1429.0604947716199</v>
      </c>
      <c r="R699">
        <v>64.736658568496793</v>
      </c>
      <c r="S699" s="2">
        <f>(Table2[[#This Row],[Close Price]]-Table2[[#This Row],[20D EMA]])/Table2[[#This Row],[20D EMA]]</f>
        <v>2.9219701162147137E-2</v>
      </c>
      <c r="T699" s="2">
        <f>(Table2[[#This Row],[Close Price]]-Table2[[#This Row],[50D EMA]])/Table2[[#This Row],[50D EMA]]</f>
        <v>3.7515154802392633E-2</v>
      </c>
      <c r="U699" s="2">
        <f>(Table2[[#This Row],[Close Price]]-Table2[[#This Row],[200D EMA]])/Table2[[#This Row],[200D EMA]]</f>
        <v>-2.3939150859451357E-2</v>
      </c>
      <c r="V699">
        <v>0.80209898879757202</v>
      </c>
      <c r="W699">
        <v>1390</v>
      </c>
      <c r="X699">
        <v>1415</v>
      </c>
      <c r="Y699">
        <v>1387.7</v>
      </c>
      <c r="Z699">
        <v>1410.5</v>
      </c>
      <c r="AA699">
        <v>1317</v>
      </c>
      <c r="AB699">
        <v>1439.9</v>
      </c>
      <c r="AC699" s="2">
        <f>(Table2[[#This Row],[Close Price]]/Table2[[#This Row],[Day Low]])-1</f>
        <v>3.4892086330935435E-3</v>
      </c>
      <c r="AD699" s="2">
        <f>(Table2[[#This Row],[Day High]]/Table2[[#This Row],[Close Price]])-1</f>
        <v>1.4445997777538855E-2</v>
      </c>
      <c r="AE699" s="2">
        <f>(Table2[[#This Row],[Close Price]]/Table2[[#This Row],[Current Week Low]])-1</f>
        <v>5.1524104633564605E-3</v>
      </c>
      <c r="AF699" s="2">
        <f>(Table2[[#This Row],[Current Week High]]/Table2[[#This Row],[Close Price]])-1</f>
        <v>1.1219844427716286E-2</v>
      </c>
      <c r="AG699" s="2">
        <f>(Table2[[#This Row],[Close Price]]/Table2[[#This Row],[Current Month Low]])-1</f>
        <v>5.9111617312072928E-2</v>
      </c>
      <c r="AH699" s="2">
        <f>(Table2[[#This Row],[Current Month High]]/Table2[[#This Row],[Close Price]])-1</f>
        <v>3.2297379646557101E-2</v>
      </c>
      <c r="AI699">
        <v>36.068394451016196</v>
      </c>
      <c r="AJ699">
        <v>22.0234450179336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10475</v>
      </c>
      <c r="AN699">
        <v>4.8099999999999996</v>
      </c>
      <c r="AO699" t="s">
        <v>10474</v>
      </c>
      <c r="AP699">
        <v>-6.6026128711418997E-2</v>
      </c>
      <c r="AQ699">
        <f>(Table2[[#This Row],[Sharpe Ratio]]-AVERAGE(Table2[Sharpe Ratio]))/_xlfn.STDEV.P(Table2[Sharpe Ratio])</f>
        <v>-1.3585982133500016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662</v>
      </c>
      <c r="AT699">
        <f>_xlfn.RANK.AVG(Table2[[#This Row],[6M Return vs Nifty Z-Score]],Table2[6M Return vs Nifty Z-Score])</f>
        <v>646</v>
      </c>
      <c r="AU699">
        <f>_xlfn.RANK.AVG(Table2[[#This Row],[Sharpe Ratio Z-Score]],Table2[Sharpe Ratio Z-Score])</f>
        <v>663</v>
      </c>
      <c r="AV699">
        <f>(Table2[[#This Row],[Rank 1Y]]+Table2[[#This Row],[Rank 6M]]+Table2[[#This Row],[Rank Sharpe]])/3</f>
        <v>657</v>
      </c>
    </row>
    <row r="700" spans="1:48" x14ac:dyDescent="0.3">
      <c r="A700" t="s">
        <v>196</v>
      </c>
      <c r="B700" t="s">
        <v>197</v>
      </c>
      <c r="C700" t="s">
        <v>10431</v>
      </c>
      <c r="D700" t="s">
        <v>37</v>
      </c>
      <c r="E700">
        <v>133554.30765522999</v>
      </c>
      <c r="F700">
        <v>620.9</v>
      </c>
      <c r="G700">
        <v>-32.915983251073001</v>
      </c>
      <c r="H700">
        <f>(Table2[[#This Row],[1Y Return vs Nifty]]-AVERAGE(Table2[1Y Return vs Nifty]))/_xlfn.STDEV.P(Table2[1Y Return vs Nifty])</f>
        <v>-0.92132226529265904</v>
      </c>
      <c r="I700">
        <v>3.0263038769152701</v>
      </c>
      <c r="J700">
        <f>(Table2[[#This Row],[1M Return vs Nifty]]-AVERAGE(Table2[1M Return vs Nifty]))/_xlfn.STDEV.P(Table2[1M Return vs Nifty])</f>
        <v>-0.1145942512733764</v>
      </c>
      <c r="K700">
        <v>-16.962414914994099</v>
      </c>
      <c r="L700">
        <f>(Table2[[#This Row],[6M Return vs Nifty]]-AVERAGE(Table2[6M Return vs Nifty]))/_xlfn.STDEV.P(Table2[6M Return vs Nifty])</f>
        <v>-0.78787927550301184</v>
      </c>
      <c r="M700">
        <v>1.5667075432770201</v>
      </c>
      <c r="N700">
        <f>(Table2[[#This Row],[1W Return vs Nifty]]-AVERAGE(Table2[1W Return vs Nifty]))/_xlfn.STDEV.P(Table2[1W Return vs Nifty])</f>
        <v>-0.10692582787792172</v>
      </c>
      <c r="O700">
        <v>592.1</v>
      </c>
      <c r="P700">
        <v>585.821795973544</v>
      </c>
      <c r="Q700">
        <v>599.47251583318803</v>
      </c>
      <c r="R700">
        <v>76.505896649209305</v>
      </c>
      <c r="S700" s="2">
        <f>(Table2[[#This Row],[Close Price]]-Table2[[#This Row],[20D EMA]])/Table2[[#This Row],[20D EMA]]</f>
        <v>4.8640432359398675E-2</v>
      </c>
      <c r="T700" s="2">
        <f>(Table2[[#This Row],[Close Price]]-Table2[[#This Row],[50D EMA]])/Table2[[#This Row],[50D EMA]]</f>
        <v>5.9878625663221531E-2</v>
      </c>
      <c r="U700" s="2">
        <f>(Table2[[#This Row],[Close Price]]-Table2[[#This Row],[200D EMA]])/Table2[[#This Row],[200D EMA]]</f>
        <v>3.5743897511348897E-2</v>
      </c>
      <c r="V700">
        <v>0.74564015657573002</v>
      </c>
      <c r="W700">
        <v>620.9</v>
      </c>
      <c r="X700">
        <v>629.35</v>
      </c>
      <c r="Y700">
        <v>608.6</v>
      </c>
      <c r="Z700">
        <v>622.04999999999995</v>
      </c>
      <c r="AA700">
        <v>586.5</v>
      </c>
      <c r="AB700">
        <v>622.04999999999995</v>
      </c>
      <c r="AC700" s="2">
        <f>(Table2[[#This Row],[Close Price]]/Table2[[#This Row],[Day Low]])-1</f>
        <v>0</v>
      </c>
      <c r="AD700" s="2">
        <f>(Table2[[#This Row],[Day High]]/Table2[[#This Row],[Close Price]])-1</f>
        <v>1.3609276856176633E-2</v>
      </c>
      <c r="AE700" s="2">
        <f>(Table2[[#This Row],[Close Price]]/Table2[[#This Row],[Current Week Low]])-1</f>
        <v>2.0210318764377178E-2</v>
      </c>
      <c r="AF700" s="2">
        <f>(Table2[[#This Row],[Current Week High]]/Table2[[#This Row],[Close Price]])-1</f>
        <v>1.8521501046866451E-3</v>
      </c>
      <c r="AG700" s="2">
        <f>(Table2[[#This Row],[Close Price]]/Table2[[#This Row],[Current Month Low]])-1</f>
        <v>5.8653026427962551E-2</v>
      </c>
      <c r="AH700" s="2">
        <f>(Table2[[#This Row],[Current Month High]]/Table2[[#This Row],[Close Price]])-1</f>
        <v>1.8521501046866451E-3</v>
      </c>
      <c r="AI700">
        <v>14.446770816556599</v>
      </c>
      <c r="AJ700">
        <v>21.4118107156824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-0.09</v>
      </c>
      <c r="AM700" t="s">
        <v>10475</v>
      </c>
      <c r="AN700">
        <v>5.22</v>
      </c>
      <c r="AO700" t="s">
        <v>10474</v>
      </c>
      <c r="AP700">
        <v>-9.8657106628463997E-2</v>
      </c>
      <c r="AQ700">
        <f>(Table2[[#This Row],[Sharpe Ratio]]-AVERAGE(Table2[Sharpe Ratio]))/_xlfn.STDEV.P(Table2[Sharpe Ratio])</f>
        <v>-1.7264894519709246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673</v>
      </c>
      <c r="AT700">
        <f>_xlfn.RANK.AVG(Table2[[#This Row],[6M Return vs Nifty Z-Score]],Table2[6M Return vs Nifty Z-Score])</f>
        <v>600</v>
      </c>
      <c r="AU700">
        <f>_xlfn.RANK.AVG(Table2[[#This Row],[Sharpe Ratio Z-Score]],Table2[Sharpe Ratio Z-Score])</f>
        <v>700</v>
      </c>
      <c r="AV700">
        <f>(Table2[[#This Row],[Rank 1Y]]+Table2[[#This Row],[Rank 6M]]+Table2[[#This Row],[Rank Sharpe]])/3</f>
        <v>657.66666666666663</v>
      </c>
    </row>
    <row r="701" spans="1:48" x14ac:dyDescent="0.3">
      <c r="A701" t="s">
        <v>1452</v>
      </c>
      <c r="B701" t="s">
        <v>1453</v>
      </c>
      <c r="C701" t="s">
        <v>10432</v>
      </c>
      <c r="D701" t="s">
        <v>621</v>
      </c>
      <c r="E701">
        <v>6813.5485920040001</v>
      </c>
      <c r="F701">
        <v>139.72</v>
      </c>
      <c r="G701">
        <v>-31.6372676668019</v>
      </c>
      <c r="H701">
        <f>(Table2[[#This Row],[1Y Return vs Nifty]]-AVERAGE(Table2[1Y Return vs Nifty]))/_xlfn.STDEV.P(Table2[1Y Return vs Nifty])</f>
        <v>-0.90669000493513474</v>
      </c>
      <c r="I701">
        <v>5.5093797191696501</v>
      </c>
      <c r="J701">
        <f>(Table2[[#This Row],[1M Return vs Nifty]]-AVERAGE(Table2[1M Return vs Nifty]))/_xlfn.STDEV.P(Table2[1M Return vs Nifty])</f>
        <v>9.5216995873657423E-2</v>
      </c>
      <c r="K701">
        <v>-16.939619153117501</v>
      </c>
      <c r="L701">
        <f>(Table2[[#This Row],[6M Return vs Nifty]]-AVERAGE(Table2[6M Return vs Nifty]))/_xlfn.STDEV.P(Table2[6M Return vs Nifty])</f>
        <v>-0.78723784301105104</v>
      </c>
      <c r="M701">
        <v>0.66371969887908</v>
      </c>
      <c r="N701">
        <f>(Table2[[#This Row],[1W Return vs Nifty]]-AVERAGE(Table2[1W Return vs Nifty]))/_xlfn.STDEV.P(Table2[1W Return vs Nifty])</f>
        <v>-0.27247607135798085</v>
      </c>
      <c r="O701">
        <v>137.63</v>
      </c>
      <c r="P701">
        <v>133.94048791881599</v>
      </c>
      <c r="Q701">
        <v>139.176584609956</v>
      </c>
      <c r="R701">
        <v>52.446560178429003</v>
      </c>
      <c r="S701" s="2">
        <f>(Table2[[#This Row],[Close Price]]-Table2[[#This Row],[20D EMA]])/Table2[[#This Row],[20D EMA]]</f>
        <v>1.5185642665116642E-2</v>
      </c>
      <c r="T701" s="2">
        <f>(Table2[[#This Row],[Close Price]]-Table2[[#This Row],[50D EMA]])/Table2[[#This Row],[50D EMA]]</f>
        <v>4.3149850885171384E-2</v>
      </c>
      <c r="U701" s="2">
        <f>(Table2[[#This Row],[Close Price]]-Table2[[#This Row],[200D EMA]])/Table2[[#This Row],[200D EMA]]</f>
        <v>3.9045029849448577E-3</v>
      </c>
      <c r="V701">
        <v>0.69571955316575695</v>
      </c>
      <c r="W701">
        <v>139.24</v>
      </c>
      <c r="X701">
        <v>142.9</v>
      </c>
      <c r="Y701">
        <v>137.69999999999999</v>
      </c>
      <c r="Z701">
        <v>141.80000000000001</v>
      </c>
      <c r="AA701">
        <v>136.56</v>
      </c>
      <c r="AB701">
        <v>148.81</v>
      </c>
      <c r="AC701" s="2">
        <f>(Table2[[#This Row],[Close Price]]/Table2[[#This Row],[Day Low]])-1</f>
        <v>3.4472852628555373E-3</v>
      </c>
      <c r="AD701" s="2">
        <f>(Table2[[#This Row],[Day High]]/Table2[[#This Row],[Close Price]])-1</f>
        <v>2.27598053249356E-2</v>
      </c>
      <c r="AE701" s="2">
        <f>(Table2[[#This Row],[Close Price]]/Table2[[#This Row],[Current Week Low]])-1</f>
        <v>1.4669571532316628E-2</v>
      </c>
      <c r="AF701" s="2">
        <f>(Table2[[#This Row],[Current Week High]]/Table2[[#This Row],[Close Price]])-1</f>
        <v>1.4886916690523888E-2</v>
      </c>
      <c r="AG701" s="2">
        <f>(Table2[[#This Row],[Close Price]]/Table2[[#This Row],[Current Month Low]])-1</f>
        <v>2.3140011716461517E-2</v>
      </c>
      <c r="AH701" s="2">
        <f>(Table2[[#This Row],[Current Month High]]/Table2[[#This Row],[Close Price]])-1</f>
        <v>6.5058688806183929E-2</v>
      </c>
      <c r="AI701">
        <v>28.1491554537646</v>
      </c>
      <c r="AJ701">
        <v>27.598173515981699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10475</v>
      </c>
      <c r="AN701">
        <v>2.34</v>
      </c>
      <c r="AO701" t="s">
        <v>10474</v>
      </c>
      <c r="AP701">
        <v>-0.11240553137375101</v>
      </c>
      <c r="AQ701">
        <f>(Table2[[#This Row],[Sharpe Ratio]]-AVERAGE(Table2[Sharpe Ratio]))/_xlfn.STDEV.P(Table2[Sharpe Ratio])</f>
        <v>-1.8814932346184599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667</v>
      </c>
      <c r="AT701">
        <f>_xlfn.RANK.AVG(Table2[[#This Row],[6M Return vs Nifty Z-Score]],Table2[6M Return vs Nifty Z-Score])</f>
        <v>599</v>
      </c>
      <c r="AU701">
        <f>_xlfn.RANK.AVG(Table2[[#This Row],[Sharpe Ratio Z-Score]],Table2[Sharpe Ratio Z-Score])</f>
        <v>711</v>
      </c>
      <c r="AV701">
        <f>(Table2[[#This Row],[Rank 1Y]]+Table2[[#This Row],[Rank 6M]]+Table2[[#This Row],[Rank Sharpe]])/3</f>
        <v>659</v>
      </c>
    </row>
    <row r="702" spans="1:48" x14ac:dyDescent="0.3">
      <c r="A702" t="s">
        <v>458</v>
      </c>
      <c r="B702" t="s">
        <v>459</v>
      </c>
      <c r="C702" t="s">
        <v>10431</v>
      </c>
      <c r="D702" t="s">
        <v>49</v>
      </c>
      <c r="E702">
        <v>47762.838891849999</v>
      </c>
      <c r="F702">
        <v>642.70000000000005</v>
      </c>
      <c r="G702">
        <v>-41.408522145503099</v>
      </c>
      <c r="H702">
        <f>(Table2[[#This Row],[1Y Return vs Nifty]]-AVERAGE(Table2[1Y Return vs Nifty]))/_xlfn.STDEV.P(Table2[1Y Return vs Nifty])</f>
        <v>-1.018501842775118</v>
      </c>
      <c r="I702">
        <v>-4.7583529542858498</v>
      </c>
      <c r="J702">
        <f>(Table2[[#This Row],[1M Return vs Nifty]]-AVERAGE(Table2[1M Return vs Nifty]))/_xlfn.STDEV.P(Table2[1M Return vs Nifty])</f>
        <v>-0.77237059888711079</v>
      </c>
      <c r="K702">
        <v>-32.932143984856303</v>
      </c>
      <c r="L702">
        <f>(Table2[[#This Row],[6M Return vs Nifty]]-AVERAGE(Table2[6M Return vs Nifty]))/_xlfn.STDEV.P(Table2[6M Return vs Nifty])</f>
        <v>-1.2372392560412229</v>
      </c>
      <c r="M702">
        <v>-0.779988597503535</v>
      </c>
      <c r="N702">
        <f>(Table2[[#This Row],[1W Return vs Nifty]]-AVERAGE(Table2[1W Return vs Nifty]))/_xlfn.STDEV.P(Table2[1W Return vs Nifty])</f>
        <v>-0.53715987797076947</v>
      </c>
      <c r="O702">
        <v>664.86</v>
      </c>
      <c r="P702">
        <v>651.64997618234304</v>
      </c>
      <c r="Q702">
        <v>659.23410467412498</v>
      </c>
      <c r="R702">
        <v>30.606098392747999</v>
      </c>
      <c r="S702" s="2">
        <f>(Table2[[#This Row],[Close Price]]-Table2[[#This Row],[20D EMA]])/Table2[[#This Row],[20D EMA]]</f>
        <v>-3.3330325181241113E-2</v>
      </c>
      <c r="T702" s="2">
        <f>(Table2[[#This Row],[Close Price]]-Table2[[#This Row],[50D EMA]])/Table2[[#This Row],[50D EMA]]</f>
        <v>-1.3734330560059184E-2</v>
      </c>
      <c r="U702" s="2">
        <f>(Table2[[#This Row],[Close Price]]-Table2[[#This Row],[200D EMA]])/Table2[[#This Row],[200D EMA]]</f>
        <v>-2.5080778674668434E-2</v>
      </c>
      <c r="V702">
        <v>0.89081970241908304</v>
      </c>
      <c r="W702">
        <v>639.35</v>
      </c>
      <c r="X702">
        <v>647.04999999999995</v>
      </c>
      <c r="Y702">
        <v>639.1</v>
      </c>
      <c r="Z702">
        <v>668.25</v>
      </c>
      <c r="AA702">
        <v>639.1</v>
      </c>
      <c r="AB702">
        <v>682.2</v>
      </c>
      <c r="AC702" s="2">
        <f>(Table2[[#This Row],[Close Price]]/Table2[[#This Row],[Day Low]])-1</f>
        <v>5.2396965668257689E-3</v>
      </c>
      <c r="AD702" s="2">
        <f>(Table2[[#This Row],[Day High]]/Table2[[#This Row],[Close Price]])-1</f>
        <v>6.7683211451687875E-3</v>
      </c>
      <c r="AE702" s="2">
        <f>(Table2[[#This Row],[Close Price]]/Table2[[#This Row],[Current Week Low]])-1</f>
        <v>5.6329212955719132E-3</v>
      </c>
      <c r="AF702" s="2">
        <f>(Table2[[#This Row],[Current Week High]]/Table2[[#This Row],[Close Price]])-1</f>
        <v>3.9754162128520232E-2</v>
      </c>
      <c r="AG702" s="2">
        <f>(Table2[[#This Row],[Close Price]]/Table2[[#This Row],[Current Month Low]])-1</f>
        <v>5.6329212955719132E-3</v>
      </c>
      <c r="AH702" s="2">
        <f>(Table2[[#This Row],[Current Month High]]/Table2[[#This Row],[Close Price]])-1</f>
        <v>6.1459467869923845E-2</v>
      </c>
      <c r="AI702">
        <v>26.5598257351797</v>
      </c>
      <c r="AJ702">
        <v>16.073686111612702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10475</v>
      </c>
      <c r="AN702">
        <v>-3.61</v>
      </c>
      <c r="AO702" t="s">
        <v>10475</v>
      </c>
      <c r="AP702">
        <v>-3.0265267688221999E-2</v>
      </c>
      <c r="AQ702">
        <f>(Table2[[#This Row],[Sharpe Ratio]]-AVERAGE(Table2[Sharpe Ratio]))/_xlfn.STDEV.P(Table2[Sharpe Ratio])</f>
        <v>-0.95541975239733623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701</v>
      </c>
      <c r="AT702">
        <f>_xlfn.RANK.AVG(Table2[[#This Row],[6M Return vs Nifty Z-Score]],Table2[6M Return vs Nifty Z-Score])</f>
        <v>691</v>
      </c>
      <c r="AU702">
        <f>_xlfn.RANK.AVG(Table2[[#This Row],[Sharpe Ratio Z-Score]],Table2[Sharpe Ratio Z-Score])</f>
        <v>592</v>
      </c>
      <c r="AV702">
        <f>(Table2[[#This Row],[Rank 1Y]]+Table2[[#This Row],[Rank 6M]]+Table2[[#This Row],[Rank Sharpe]])/3</f>
        <v>661.33333333333337</v>
      </c>
    </row>
    <row r="703" spans="1:48" x14ac:dyDescent="0.3">
      <c r="A703" t="s">
        <v>1483</v>
      </c>
      <c r="B703" t="s">
        <v>1484</v>
      </c>
      <c r="C703" t="s">
        <v>10443</v>
      </c>
      <c r="D703" t="s">
        <v>106</v>
      </c>
      <c r="E703">
        <v>6611.9359400149997</v>
      </c>
      <c r="F703">
        <v>1388.45</v>
      </c>
      <c r="G703">
        <v>-29.558799417340399</v>
      </c>
      <c r="H703">
        <f>(Table2[[#This Row],[1Y Return vs Nifty]]-AVERAGE(Table2[1Y Return vs Nifty]))/_xlfn.STDEV.P(Table2[1Y Return vs Nifty])</f>
        <v>-0.88290622616129277</v>
      </c>
      <c r="I703">
        <v>-2.7508335604907699</v>
      </c>
      <c r="J703">
        <f>(Table2[[#This Row],[1M Return vs Nifty]]-AVERAGE(Table2[1M Return vs Nifty]))/_xlfn.STDEV.P(Table2[1M Return vs Nifty])</f>
        <v>-0.60274221278771711</v>
      </c>
      <c r="K703">
        <v>-19.594675696860001</v>
      </c>
      <c r="L703">
        <f>(Table2[[#This Row],[6M Return vs Nifty]]-AVERAGE(Table2[6M Return vs Nifty]))/_xlfn.STDEV.P(Table2[6M Return vs Nifty])</f>
        <v>-0.86194644649484664</v>
      </c>
      <c r="M703">
        <v>-4.4790432063614898E-3</v>
      </c>
      <c r="N703">
        <f>(Table2[[#This Row],[1W Return vs Nifty]]-AVERAGE(Table2[1W Return vs Nifty]))/_xlfn.STDEV.P(Table2[1W Return vs Nifty])</f>
        <v>-0.39498100332533126</v>
      </c>
      <c r="O703">
        <v>1377.81</v>
      </c>
      <c r="P703">
        <v>1372.2673904032299</v>
      </c>
      <c r="Q703">
        <v>1399.65745018398</v>
      </c>
      <c r="R703">
        <v>55.370740417963198</v>
      </c>
      <c r="S703" s="2">
        <f>(Table2[[#This Row],[Close Price]]-Table2[[#This Row],[20D EMA]])/Table2[[#This Row],[20D EMA]]</f>
        <v>7.7224000406442839E-3</v>
      </c>
      <c r="T703" s="2">
        <f>(Table2[[#This Row],[Close Price]]-Table2[[#This Row],[50D EMA]])/Table2[[#This Row],[50D EMA]]</f>
        <v>1.1792606681424532E-2</v>
      </c>
      <c r="U703" s="2">
        <f>(Table2[[#This Row],[Close Price]]-Table2[[#This Row],[200D EMA]])/Table2[[#This Row],[200D EMA]]</f>
        <v>-8.0072807689529988E-3</v>
      </c>
      <c r="V703">
        <v>0.73995481491904103</v>
      </c>
      <c r="W703">
        <v>1382.5</v>
      </c>
      <c r="X703">
        <v>1396.5</v>
      </c>
      <c r="Y703">
        <v>1384.1</v>
      </c>
      <c r="Z703">
        <v>1409.45</v>
      </c>
      <c r="AA703">
        <v>1358.5</v>
      </c>
      <c r="AB703">
        <v>1414</v>
      </c>
      <c r="AC703" s="2">
        <f>(Table2[[#This Row],[Close Price]]/Table2[[#This Row],[Day Low]])-1</f>
        <v>4.3037974683544089E-3</v>
      </c>
      <c r="AD703" s="2">
        <f>(Table2[[#This Row],[Day High]]/Table2[[#This Row],[Close Price]])-1</f>
        <v>5.7978321149483314E-3</v>
      </c>
      <c r="AE703" s="2">
        <f>(Table2[[#This Row],[Close Price]]/Table2[[#This Row],[Current Week Low]])-1</f>
        <v>3.1428365002530434E-3</v>
      </c>
      <c r="AF703" s="2">
        <f>(Table2[[#This Row],[Current Week High]]/Table2[[#This Row],[Close Price]])-1</f>
        <v>1.5124779430299995E-2</v>
      </c>
      <c r="AG703" s="2">
        <f>(Table2[[#This Row],[Close Price]]/Table2[[#This Row],[Current Month Low]])-1</f>
        <v>2.2046374677953562E-2</v>
      </c>
      <c r="AH703" s="2">
        <f>(Table2[[#This Row],[Current Month High]]/Table2[[#This Row],[Close Price]])-1</f>
        <v>1.8401814973531661E-2</v>
      </c>
      <c r="AI703">
        <v>20.994634304440101</v>
      </c>
      <c r="AJ703">
        <v>11.075999999999899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10475</v>
      </c>
      <c r="AN703">
        <v>1.65</v>
      </c>
      <c r="AO703" t="s">
        <v>10474</v>
      </c>
      <c r="AP703">
        <v>-0.15740764414967201</v>
      </c>
      <c r="AQ703">
        <f>(Table2[[#This Row],[Sharpe Ratio]]-AVERAGE(Table2[Sharpe Ratio]))/_xlfn.STDEV.P(Table2[Sharpe Ratio])</f>
        <v>-2.3888602847810589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658</v>
      </c>
      <c r="AT703">
        <f>_xlfn.RANK.AVG(Table2[[#This Row],[6M Return vs Nifty Z-Score]],Table2[6M Return vs Nifty Z-Score])</f>
        <v>619</v>
      </c>
      <c r="AU703">
        <f>_xlfn.RANK.AVG(Table2[[#This Row],[Sharpe Ratio Z-Score]],Table2[Sharpe Ratio Z-Score])</f>
        <v>723</v>
      </c>
      <c r="AV703">
        <f>(Table2[[#This Row],[Rank 1Y]]+Table2[[#This Row],[Rank 6M]]+Table2[[#This Row],[Rank Sharpe]])/3</f>
        <v>666.66666666666663</v>
      </c>
    </row>
    <row r="704" spans="1:48" x14ac:dyDescent="0.3">
      <c r="A704" t="s">
        <v>361</v>
      </c>
      <c r="B704" t="s">
        <v>362</v>
      </c>
      <c r="C704" t="s">
        <v>10431</v>
      </c>
      <c r="D704" t="s">
        <v>363</v>
      </c>
      <c r="E704">
        <v>69964.179663709903</v>
      </c>
      <c r="F704">
        <v>735.65</v>
      </c>
      <c r="G704">
        <v>-37.865983296950198</v>
      </c>
      <c r="H704">
        <f>(Table2[[#This Row],[1Y Return vs Nifty]]-AVERAGE(Table2[1Y Return vs Nifty]))/_xlfn.STDEV.P(Table2[1Y Return vs Nifty])</f>
        <v>-0.97796479810601966</v>
      </c>
      <c r="I704">
        <v>-3.778894775286</v>
      </c>
      <c r="J704">
        <f>(Table2[[#This Row],[1M Return vs Nifty]]-AVERAGE(Table2[1M Return vs Nifty]))/_xlfn.STDEV.P(Table2[1M Return vs Nifty])</f>
        <v>-0.68960979933064326</v>
      </c>
      <c r="K704">
        <v>-17.267855206079702</v>
      </c>
      <c r="L704">
        <f>(Table2[[#This Row],[6M Return vs Nifty]]-AVERAGE(Table2[6M Return vs Nifty]))/_xlfn.STDEV.P(Table2[6M Return vs Nifty])</f>
        <v>-0.79647382602151962</v>
      </c>
      <c r="M704">
        <v>-1.1449769176471001</v>
      </c>
      <c r="N704">
        <f>(Table2[[#This Row],[1W Return vs Nifty]]-AVERAGE(Table2[1W Return vs Nifty]))/_xlfn.STDEV.P(Table2[1W Return vs Nifty])</f>
        <v>-0.60407540251742831</v>
      </c>
      <c r="O704">
        <v>722.07</v>
      </c>
      <c r="P704">
        <v>719.56087345667504</v>
      </c>
      <c r="Q704">
        <v>742.66745688307401</v>
      </c>
      <c r="R704">
        <v>66.688600210473396</v>
      </c>
      <c r="S704" s="2">
        <f>(Table2[[#This Row],[Close Price]]-Table2[[#This Row],[20D EMA]])/Table2[[#This Row],[20D EMA]]</f>
        <v>1.8807040868613744E-2</v>
      </c>
      <c r="T704" s="2">
        <f>(Table2[[#This Row],[Close Price]]-Table2[[#This Row],[50D EMA]])/Table2[[#This Row],[50D EMA]]</f>
        <v>2.2359646190926011E-2</v>
      </c>
      <c r="U704" s="2">
        <f>(Table2[[#This Row],[Close Price]]-Table2[[#This Row],[200D EMA]])/Table2[[#This Row],[200D EMA]]</f>
        <v>-9.4489893397589186E-3</v>
      </c>
      <c r="V704">
        <v>0.909726820821675</v>
      </c>
      <c r="W704">
        <v>723.65</v>
      </c>
      <c r="X704">
        <v>737.65</v>
      </c>
      <c r="Y704">
        <v>714.35</v>
      </c>
      <c r="Z704">
        <v>740</v>
      </c>
      <c r="AA704">
        <v>708.75</v>
      </c>
      <c r="AB704">
        <v>740</v>
      </c>
      <c r="AC704" s="2">
        <f>(Table2[[#This Row],[Close Price]]/Table2[[#This Row],[Day Low]])-1</f>
        <v>1.6582602086644194E-2</v>
      </c>
      <c r="AD704" s="2">
        <f>(Table2[[#This Row],[Day High]]/Table2[[#This Row],[Close Price]])-1</f>
        <v>2.7186841568680453E-3</v>
      </c>
      <c r="AE704" s="2">
        <f>(Table2[[#This Row],[Close Price]]/Table2[[#This Row],[Current Week Low]])-1</f>
        <v>2.9817316441520303E-2</v>
      </c>
      <c r="AF704" s="2">
        <f>(Table2[[#This Row],[Current Week High]]/Table2[[#This Row],[Close Price]])-1</f>
        <v>5.9131380411880929E-3</v>
      </c>
      <c r="AG704" s="2">
        <f>(Table2[[#This Row],[Close Price]]/Table2[[#This Row],[Current Month Low]])-1</f>
        <v>3.7954144620811148E-2</v>
      </c>
      <c r="AH704" s="2">
        <f>(Table2[[#This Row],[Current Month High]]/Table2[[#This Row],[Close Price]])-1</f>
        <v>5.9131380411880929E-3</v>
      </c>
      <c r="AI704">
        <v>21.368857472982999</v>
      </c>
      <c r="AJ704">
        <v>13.5349949841808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10475</v>
      </c>
      <c r="AN704">
        <v>0.43</v>
      </c>
      <c r="AO704" t="s">
        <v>10474</v>
      </c>
      <c r="AP704">
        <v>-0.131075280630992</v>
      </c>
      <c r="AQ704">
        <f>(Table2[[#This Row],[Sharpe Ratio]]-AVERAGE(Table2[Sharpe Ratio]))/_xlfn.STDEV.P(Table2[Sharpe Ratio])</f>
        <v>-2.0919814766947318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689</v>
      </c>
      <c r="AT704">
        <f>_xlfn.RANK.AVG(Table2[[#This Row],[6M Return vs Nifty Z-Score]],Table2[6M Return vs Nifty Z-Score])</f>
        <v>601</v>
      </c>
      <c r="AU704">
        <f>_xlfn.RANK.AVG(Table2[[#This Row],[Sharpe Ratio Z-Score]],Table2[Sharpe Ratio Z-Score])</f>
        <v>717</v>
      </c>
      <c r="AV704">
        <f>(Table2[[#This Row],[Rank 1Y]]+Table2[[#This Row],[Rank 6M]]+Table2[[#This Row],[Rank Sharpe]])/3</f>
        <v>669</v>
      </c>
    </row>
    <row r="705" spans="1:48" x14ac:dyDescent="0.3">
      <c r="A705" t="s">
        <v>1613</v>
      </c>
      <c r="B705" t="s">
        <v>1614</v>
      </c>
      <c r="C705" t="s">
        <v>10443</v>
      </c>
      <c r="D705" t="s">
        <v>484</v>
      </c>
      <c r="E705">
        <v>5336.6670652599996</v>
      </c>
      <c r="F705">
        <v>321.8</v>
      </c>
      <c r="G705">
        <v>-14.908094611161101</v>
      </c>
      <c r="H705">
        <f>(Table2[[#This Row],[1Y Return vs Nifty]]-AVERAGE(Table2[1Y Return vs Nifty]))/_xlfn.STDEV.P(Table2[1Y Return vs Nifty])</f>
        <v>-0.71525915140741492</v>
      </c>
      <c r="I705">
        <v>0.31408010776518003</v>
      </c>
      <c r="J705">
        <f>(Table2[[#This Row],[1M Return vs Nifty]]-AVERAGE(Table2[1M Return vs Nifty]))/_xlfn.STDEV.P(Table2[1M Return vs Nifty])</f>
        <v>-0.34376769892391823</v>
      </c>
      <c r="K705">
        <v>-34.649751990807999</v>
      </c>
      <c r="L705">
        <f>(Table2[[#This Row],[6M Return vs Nifty]]-AVERAGE(Table2[6M Return vs Nifty]))/_xlfn.STDEV.P(Table2[6M Return vs Nifty])</f>
        <v>-1.2855697127916321</v>
      </c>
      <c r="M705">
        <v>6.9177249692785603</v>
      </c>
      <c r="N705">
        <f>(Table2[[#This Row],[1W Return vs Nifty]]-AVERAGE(Table2[1W Return vs Nifty]))/_xlfn.STDEV.P(Table2[1W Return vs Nifty])</f>
        <v>0.87410868242740325</v>
      </c>
      <c r="O705">
        <v>326.42</v>
      </c>
      <c r="P705">
        <v>345.63256621206199</v>
      </c>
      <c r="Q705">
        <v>381.16010845094797</v>
      </c>
      <c r="R705">
        <v>47.613928053197696</v>
      </c>
      <c r="S705" s="2">
        <f>(Table2[[#This Row],[Close Price]]-Table2[[#This Row],[20D EMA]])/Table2[[#This Row],[20D EMA]]</f>
        <v>-1.4153544513203862E-2</v>
      </c>
      <c r="T705" s="2">
        <f>(Table2[[#This Row],[Close Price]]-Table2[[#This Row],[50D EMA]])/Table2[[#This Row],[50D EMA]]</f>
        <v>-6.8953474127896749E-2</v>
      </c>
      <c r="U705" s="2">
        <f>(Table2[[#This Row],[Close Price]]-Table2[[#This Row],[200D EMA]])/Table2[[#This Row],[200D EMA]]</f>
        <v>-0.1557353645747194</v>
      </c>
      <c r="V705">
        <v>1.4059516590399399</v>
      </c>
      <c r="W705">
        <v>321.39999999999998</v>
      </c>
      <c r="X705">
        <v>326.8</v>
      </c>
      <c r="Y705">
        <v>318.05</v>
      </c>
      <c r="Z705">
        <v>345.5</v>
      </c>
      <c r="AA705">
        <v>310.64999999999998</v>
      </c>
      <c r="AB705">
        <v>345.5</v>
      </c>
      <c r="AC705" s="2">
        <f>(Table2[[#This Row],[Close Price]]/Table2[[#This Row],[Day Low]])-1</f>
        <v>1.2445550715620701E-3</v>
      </c>
      <c r="AD705" s="2">
        <f>(Table2[[#This Row],[Day High]]/Table2[[#This Row],[Close Price]])-1</f>
        <v>1.5537600994406375E-2</v>
      </c>
      <c r="AE705" s="2">
        <f>(Table2[[#This Row],[Close Price]]/Table2[[#This Row],[Current Week Low]])-1</f>
        <v>1.1790598962427401E-2</v>
      </c>
      <c r="AF705" s="2">
        <f>(Table2[[#This Row],[Current Week High]]/Table2[[#This Row],[Close Price]])-1</f>
        <v>7.364822871348653E-2</v>
      </c>
      <c r="AG705" s="2">
        <f>(Table2[[#This Row],[Close Price]]/Table2[[#This Row],[Current Month Low]])-1</f>
        <v>3.5892483502333983E-2</v>
      </c>
      <c r="AH705" s="2">
        <f>(Table2[[#This Row],[Current Month High]]/Table2[[#This Row],[Close Price]])-1</f>
        <v>7.364822871348653E-2</v>
      </c>
      <c r="AI705">
        <v>68.551895587321297</v>
      </c>
      <c r="AJ705">
        <v>22.520464496478201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-0.24</v>
      </c>
      <c r="AM705" t="s">
        <v>10475</v>
      </c>
      <c r="AN705">
        <v>-1.23</v>
      </c>
      <c r="AO705" t="s">
        <v>10475</v>
      </c>
      <c r="AP705">
        <v>-0.11965235438121501</v>
      </c>
      <c r="AQ705">
        <f>(Table2[[#This Row],[Sharpe Ratio]]-AVERAGE(Table2[Sharpe Ratio]))/_xlfn.STDEV.P(Table2[Sharpe Ratio])</f>
        <v>-1.963196047787596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596</v>
      </c>
      <c r="AT705">
        <f>_xlfn.RANK.AVG(Table2[[#This Row],[6M Return vs Nifty Z-Score]],Table2[6M Return vs Nifty Z-Score])</f>
        <v>699</v>
      </c>
      <c r="AU705">
        <f>_xlfn.RANK.AVG(Table2[[#This Row],[Sharpe Ratio Z-Score]],Table2[Sharpe Ratio Z-Score])</f>
        <v>713</v>
      </c>
      <c r="AV705">
        <f>(Table2[[#This Row],[Rank 1Y]]+Table2[[#This Row],[Rank 6M]]+Table2[[#This Row],[Rank Sharpe]])/3</f>
        <v>669.33333333333337</v>
      </c>
    </row>
    <row r="706" spans="1:48" x14ac:dyDescent="0.3">
      <c r="A706" t="s">
        <v>2195</v>
      </c>
      <c r="B706" t="s">
        <v>2196</v>
      </c>
      <c r="C706" t="s">
        <v>10445</v>
      </c>
      <c r="D706" t="s">
        <v>346</v>
      </c>
      <c r="E706">
        <v>2480.852289336</v>
      </c>
      <c r="F706">
        <v>215.42</v>
      </c>
      <c r="G706">
        <v>-27.8806719678111</v>
      </c>
      <c r="H706">
        <f>(Table2[[#This Row],[1Y Return vs Nifty]]-AVERAGE(Table2[1Y Return vs Nifty]))/_xlfn.STDEV.P(Table2[1Y Return vs Nifty])</f>
        <v>-0.86370352146553553</v>
      </c>
      <c r="I706">
        <v>-17.127250004900802</v>
      </c>
      <c r="J706">
        <f>(Table2[[#This Row],[1M Return vs Nifty]]-AVERAGE(Table2[1M Return vs Nifty]))/_xlfn.STDEV.P(Table2[1M Return vs Nifty])</f>
        <v>-1.8174992541869321</v>
      </c>
      <c r="K706">
        <v>-56.647506831469698</v>
      </c>
      <c r="L706">
        <f>(Table2[[#This Row],[6M Return vs Nifty]]-AVERAGE(Table2[6M Return vs Nifty]))/_xlfn.STDEV.P(Table2[6M Return vs Nifty])</f>
        <v>-1.9045476956892073</v>
      </c>
      <c r="M706">
        <v>-5.51239079975901</v>
      </c>
      <c r="N706">
        <f>(Table2[[#This Row],[1W Return vs Nifty]]-AVERAGE(Table2[1W Return vs Nifty]))/_xlfn.STDEV.P(Table2[1W Return vs Nifty])</f>
        <v>-1.4047799037434541</v>
      </c>
      <c r="O706">
        <v>228.68</v>
      </c>
      <c r="P706">
        <v>236.05636676805199</v>
      </c>
      <c r="Q706">
        <v>270.02607647162301</v>
      </c>
      <c r="R706">
        <v>26.3673007446816</v>
      </c>
      <c r="S706" s="2">
        <f>(Table2[[#This Row],[Close Price]]-Table2[[#This Row],[20D EMA]])/Table2[[#This Row],[20D EMA]]</f>
        <v>-5.7984957145356036E-2</v>
      </c>
      <c r="T706" s="2">
        <f>(Table2[[#This Row],[Close Price]]-Table2[[#This Row],[50D EMA]])/Table2[[#This Row],[50D EMA]]</f>
        <v>-8.7421352156661844E-2</v>
      </c>
      <c r="U706" s="2">
        <f>(Table2[[#This Row],[Close Price]]-Table2[[#This Row],[200D EMA]])/Table2[[#This Row],[200D EMA]]</f>
        <v>-0.20222519685931728</v>
      </c>
      <c r="V706">
        <v>0.549842213211719</v>
      </c>
      <c r="W706">
        <v>213.9</v>
      </c>
      <c r="X706">
        <v>223.99</v>
      </c>
      <c r="Y706">
        <v>213.61</v>
      </c>
      <c r="Z706">
        <v>225.72</v>
      </c>
      <c r="AA706">
        <v>213.61</v>
      </c>
      <c r="AB706">
        <v>235.2</v>
      </c>
      <c r="AC706" s="2">
        <f>(Table2[[#This Row],[Close Price]]/Table2[[#This Row],[Day Low]])-1</f>
        <v>7.106124357176169E-3</v>
      </c>
      <c r="AD706" s="2">
        <f>(Table2[[#This Row],[Day High]]/Table2[[#This Row],[Close Price]])-1</f>
        <v>3.9782749976789544E-2</v>
      </c>
      <c r="AE706" s="2">
        <f>(Table2[[#This Row],[Close Price]]/Table2[[#This Row],[Current Week Low]])-1</f>
        <v>8.4733860774306446E-3</v>
      </c>
      <c r="AF706" s="2">
        <f>(Table2[[#This Row],[Current Week High]]/Table2[[#This Row],[Close Price]])-1</f>
        <v>4.7813573484356109E-2</v>
      </c>
      <c r="AG706" s="2">
        <f>(Table2[[#This Row],[Close Price]]/Table2[[#This Row],[Current Month Low]])-1</f>
        <v>8.4733860774306446E-3</v>
      </c>
      <c r="AH706" s="2">
        <f>(Table2[[#This Row],[Current Month High]]/Table2[[#This Row],[Close Price]])-1</f>
        <v>9.1820629468015946E-2</v>
      </c>
      <c r="AI706">
        <v>100.42243060068699</v>
      </c>
      <c r="AJ706">
        <v>12.490861618798901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10475</v>
      </c>
      <c r="AN706">
        <v>-10.28</v>
      </c>
      <c r="AO706" t="s">
        <v>10475</v>
      </c>
      <c r="AP706">
        <v>-5.2254159461280002E-2</v>
      </c>
      <c r="AQ706">
        <f>(Table2[[#This Row],[Sharpe Ratio]]-AVERAGE(Table2[Sharpe Ratio]))/_xlfn.STDEV.P(Table2[Sharpe Ratio])</f>
        <v>-1.2033289830326248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653</v>
      </c>
      <c r="AT706">
        <f>_xlfn.RANK.AVG(Table2[[#This Row],[6M Return vs Nifty Z-Score]],Table2[6M Return vs Nifty Z-Score])</f>
        <v>722</v>
      </c>
      <c r="AU706">
        <f>_xlfn.RANK.AVG(Table2[[#This Row],[Sharpe Ratio Z-Score]],Table2[Sharpe Ratio Z-Score])</f>
        <v>633</v>
      </c>
      <c r="AV706">
        <f>(Table2[[#This Row],[Rank 1Y]]+Table2[[#This Row],[Rank 6M]]+Table2[[#This Row],[Rank Sharpe]])/3</f>
        <v>669.33333333333337</v>
      </c>
    </row>
    <row r="707" spans="1:48" x14ac:dyDescent="0.3">
      <c r="A707" t="s">
        <v>1091</v>
      </c>
      <c r="B707" t="s">
        <v>1092</v>
      </c>
      <c r="C707" t="s">
        <v>10443</v>
      </c>
      <c r="D707" t="s">
        <v>1093</v>
      </c>
      <c r="E707">
        <v>11352.893780745</v>
      </c>
      <c r="F707">
        <v>1044.45</v>
      </c>
      <c r="G707">
        <v>-36.610230004644897</v>
      </c>
      <c r="H707">
        <f>(Table2[[#This Row],[1Y Return vs Nifty]]-AVERAGE(Table2[1Y Return vs Nifty]))/_xlfn.STDEV.P(Table2[1Y Return vs Nifty])</f>
        <v>-0.96359529378164466</v>
      </c>
      <c r="I707">
        <v>5.8222598607075202</v>
      </c>
      <c r="J707">
        <f>(Table2[[#This Row],[1M Return vs Nifty]]-AVERAGE(Table2[1M Return vs Nifty]))/_xlfn.STDEV.P(Table2[1M Return vs Nifty])</f>
        <v>0.12165427643775058</v>
      </c>
      <c r="K707">
        <v>-26.394158468398899</v>
      </c>
      <c r="L707">
        <f>(Table2[[#This Row],[6M Return vs Nifty]]-AVERAGE(Table2[6M Return vs Nifty]))/_xlfn.STDEV.P(Table2[6M Return vs Nifty])</f>
        <v>-1.0532718868027067</v>
      </c>
      <c r="M707">
        <v>11.367685784726101</v>
      </c>
      <c r="N707">
        <f>(Table2[[#This Row],[1W Return vs Nifty]]-AVERAGE(Table2[1W Return vs Nifty]))/_xlfn.STDEV.P(Table2[1W Return vs Nifty])</f>
        <v>1.6899470140776438</v>
      </c>
      <c r="O707">
        <v>955.25</v>
      </c>
      <c r="P707">
        <v>943.67068534534098</v>
      </c>
      <c r="Q707">
        <v>1028.3840600921201</v>
      </c>
      <c r="R707">
        <v>86.614387985298904</v>
      </c>
      <c r="S707" s="2">
        <f>(Table2[[#This Row],[Close Price]]-Table2[[#This Row],[20D EMA]])/Table2[[#This Row],[20D EMA]]</f>
        <v>9.3378696676262807E-2</v>
      </c>
      <c r="T707" s="2">
        <f>(Table2[[#This Row],[Close Price]]-Table2[[#This Row],[50D EMA]])/Table2[[#This Row],[50D EMA]]</f>
        <v>0.10679500404081999</v>
      </c>
      <c r="U707" s="2">
        <f>(Table2[[#This Row],[Close Price]]-Table2[[#This Row],[200D EMA]])/Table2[[#This Row],[200D EMA]]</f>
        <v>1.562250965504154E-2</v>
      </c>
      <c r="V707">
        <v>1.7218862102136701</v>
      </c>
      <c r="W707">
        <v>1023</v>
      </c>
      <c r="X707">
        <v>1055.45</v>
      </c>
      <c r="Y707">
        <v>1035.6500000000001</v>
      </c>
      <c r="Z707">
        <v>1067</v>
      </c>
      <c r="AA707">
        <v>918.55</v>
      </c>
      <c r="AB707">
        <v>1067</v>
      </c>
      <c r="AC707" s="2">
        <f>(Table2[[#This Row],[Close Price]]/Table2[[#This Row],[Day Low]])-1</f>
        <v>2.0967741935483897E-2</v>
      </c>
      <c r="AD707" s="2">
        <f>(Table2[[#This Row],[Day High]]/Table2[[#This Row],[Close Price]])-1</f>
        <v>1.053185887309116E-2</v>
      </c>
      <c r="AE707" s="2">
        <f>(Table2[[#This Row],[Close Price]]/Table2[[#This Row],[Current Week Low]])-1</f>
        <v>8.4970791290492897E-3</v>
      </c>
      <c r="AF707" s="2">
        <f>(Table2[[#This Row],[Current Week High]]/Table2[[#This Row],[Close Price]])-1</f>
        <v>2.1590310689836745E-2</v>
      </c>
      <c r="AG707" s="2">
        <f>(Table2[[#This Row],[Close Price]]/Table2[[#This Row],[Current Month Low]])-1</f>
        <v>0.13706385063415172</v>
      </c>
      <c r="AH707" s="2">
        <f>(Table2[[#This Row],[Current Month High]]/Table2[[#This Row],[Close Price]])-1</f>
        <v>2.1590310689836745E-2</v>
      </c>
      <c r="AI707">
        <v>31.164727847192299</v>
      </c>
      <c r="AJ707">
        <v>22.3009367681498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0.02</v>
      </c>
      <c r="AM707" t="s">
        <v>10474</v>
      </c>
      <c r="AN707">
        <v>9.25</v>
      </c>
      <c r="AO707" t="s">
        <v>10474</v>
      </c>
      <c r="AP707">
        <v>-6.8588910210249002E-2</v>
      </c>
      <c r="AQ707">
        <f>(Table2[[#This Row],[Sharpe Ratio]]-AVERAGE(Table2[Sharpe Ratio]))/_xlfn.STDEV.P(Table2[Sharpe Ratio])</f>
        <v>-1.3874917654315917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682</v>
      </c>
      <c r="AT707">
        <f>_xlfn.RANK.AVG(Table2[[#This Row],[6M Return vs Nifty Z-Score]],Table2[6M Return vs Nifty Z-Score])</f>
        <v>667</v>
      </c>
      <c r="AU707">
        <f>_xlfn.RANK.AVG(Table2[[#This Row],[Sharpe Ratio Z-Score]],Table2[Sharpe Ratio Z-Score])</f>
        <v>668</v>
      </c>
      <c r="AV707">
        <f>(Table2[[#This Row],[Rank 1Y]]+Table2[[#This Row],[Rank 6M]]+Table2[[#This Row],[Rank Sharpe]])/3</f>
        <v>672.33333333333337</v>
      </c>
    </row>
    <row r="708" spans="1:48" x14ac:dyDescent="0.3">
      <c r="A708" t="s">
        <v>2287</v>
      </c>
      <c r="B708" t="s">
        <v>2288</v>
      </c>
      <c r="C708" t="s">
        <v>10442</v>
      </c>
      <c r="D708" t="s">
        <v>526</v>
      </c>
      <c r="E708">
        <v>2230.23381268</v>
      </c>
      <c r="F708">
        <v>570.79999999999995</v>
      </c>
      <c r="G708">
        <v>-39.3600129876273</v>
      </c>
      <c r="H708">
        <f>(Table2[[#This Row],[1Y Return vs Nifty]]-AVERAGE(Table2[1Y Return vs Nifty]))/_xlfn.STDEV.P(Table2[1Y Return vs Nifty])</f>
        <v>-0.99506088396339176</v>
      </c>
      <c r="I708">
        <v>3.21243406778698</v>
      </c>
      <c r="J708">
        <f>(Table2[[#This Row],[1M Return vs Nifty]]-AVERAGE(Table2[1M Return vs Nifty]))/_xlfn.STDEV.P(Table2[1M Return vs Nifty])</f>
        <v>-9.8866899408419473E-2</v>
      </c>
      <c r="K708">
        <v>-23.400223822155802</v>
      </c>
      <c r="L708">
        <f>(Table2[[#This Row],[6M Return vs Nifty]]-AVERAGE(Table2[6M Return vs Nifty]))/_xlfn.STDEV.P(Table2[6M Return vs Nifty])</f>
        <v>-0.96902785182359097</v>
      </c>
      <c r="M708">
        <v>-0.44194771210046702</v>
      </c>
      <c r="N708">
        <f>(Table2[[#This Row],[1W Return vs Nifty]]-AVERAGE(Table2[1W Return vs Nifty]))/_xlfn.STDEV.P(Table2[1W Return vs Nifty])</f>
        <v>-0.47518479023079507</v>
      </c>
      <c r="O708">
        <v>563.44000000000005</v>
      </c>
      <c r="P708">
        <v>553.19721582925399</v>
      </c>
      <c r="Q708">
        <v>601.85237639033596</v>
      </c>
      <c r="R708">
        <v>51.565413199736</v>
      </c>
      <c r="S708" s="2">
        <f>(Table2[[#This Row],[Close Price]]-Table2[[#This Row],[20D EMA]])/Table2[[#This Row],[20D EMA]]</f>
        <v>1.3062615362771368E-2</v>
      </c>
      <c r="T708" s="2">
        <f>(Table2[[#This Row],[Close Price]]-Table2[[#This Row],[50D EMA]])/Table2[[#This Row],[50D EMA]]</f>
        <v>3.182008814769436E-2</v>
      </c>
      <c r="U708" s="2">
        <f>(Table2[[#This Row],[Close Price]]-Table2[[#This Row],[200D EMA]])/Table2[[#This Row],[200D EMA]]</f>
        <v>-5.1594672727846388E-2</v>
      </c>
      <c r="V708">
        <v>1.46377301981459</v>
      </c>
      <c r="W708">
        <v>567</v>
      </c>
      <c r="X708">
        <v>573.65</v>
      </c>
      <c r="Y708">
        <v>569.1</v>
      </c>
      <c r="Z708">
        <v>592.9</v>
      </c>
      <c r="AA708">
        <v>562.45000000000005</v>
      </c>
      <c r="AB708">
        <v>599.20000000000005</v>
      </c>
      <c r="AC708" s="2">
        <f>(Table2[[#This Row],[Close Price]]/Table2[[#This Row],[Day Low]])-1</f>
        <v>6.7019400352732461E-3</v>
      </c>
      <c r="AD708" s="2">
        <f>(Table2[[#This Row],[Day High]]/Table2[[#This Row],[Close Price]])-1</f>
        <v>4.9929922915206149E-3</v>
      </c>
      <c r="AE708" s="2">
        <f>(Table2[[#This Row],[Close Price]]/Table2[[#This Row],[Current Week Low]])-1</f>
        <v>2.9871727288699468E-3</v>
      </c>
      <c r="AF708" s="2">
        <f>(Table2[[#This Row],[Current Week High]]/Table2[[#This Row],[Close Price]])-1</f>
        <v>3.8717589348283177E-2</v>
      </c>
      <c r="AG708" s="2">
        <f>(Table2[[#This Row],[Close Price]]/Table2[[#This Row],[Current Month Low]])-1</f>
        <v>1.4845764067916933E-2</v>
      </c>
      <c r="AH708" s="2">
        <f>(Table2[[#This Row],[Current Month High]]/Table2[[#This Row],[Close Price]])-1</f>
        <v>4.975473020322374E-2</v>
      </c>
      <c r="AI708">
        <v>38.700070077084803</v>
      </c>
      <c r="AJ708">
        <v>23.804359613924699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-0.08</v>
      </c>
      <c r="AM708" t="s">
        <v>10475</v>
      </c>
      <c r="AN708">
        <v>0.35</v>
      </c>
      <c r="AO708" t="s">
        <v>10474</v>
      </c>
      <c r="AP708">
        <v>-7.2586955820628005E-2</v>
      </c>
      <c r="AQ708">
        <f>(Table2[[#This Row],[Sharpe Ratio]]-AVERAGE(Table2[Sharpe Ratio]))/_xlfn.STDEV.P(Table2[Sharpe Ratio])</f>
        <v>-1.4325669070778055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697</v>
      </c>
      <c r="AT708">
        <f>_xlfn.RANK.AVG(Table2[[#This Row],[6M Return vs Nifty Z-Score]],Table2[6M Return vs Nifty Z-Score])</f>
        <v>648</v>
      </c>
      <c r="AU708">
        <f>_xlfn.RANK.AVG(Table2[[#This Row],[Sharpe Ratio Z-Score]],Table2[Sharpe Ratio Z-Score])</f>
        <v>674</v>
      </c>
      <c r="AV708">
        <f>(Table2[[#This Row],[Rank 1Y]]+Table2[[#This Row],[Rank 6M]]+Table2[[#This Row],[Rank Sharpe]])/3</f>
        <v>673</v>
      </c>
    </row>
    <row r="709" spans="1:48" x14ac:dyDescent="0.3">
      <c r="A709" t="s">
        <v>1595</v>
      </c>
      <c r="B709" t="s">
        <v>1596</v>
      </c>
      <c r="C709" t="s">
        <v>10442</v>
      </c>
      <c r="D709" t="s">
        <v>484</v>
      </c>
      <c r="E709">
        <v>5622.0651894800003</v>
      </c>
      <c r="F709">
        <v>1040.95</v>
      </c>
      <c r="G709">
        <v>-31.915502250591999</v>
      </c>
      <c r="H709">
        <f>(Table2[[#This Row],[1Y Return vs Nifty]]-AVERAGE(Table2[1Y Return vs Nifty]))/_xlfn.STDEV.P(Table2[1Y Return vs Nifty])</f>
        <v>-0.90987382541919082</v>
      </c>
      <c r="I709">
        <v>-6.0082459965058703</v>
      </c>
      <c r="J709">
        <f>(Table2[[#This Row],[1M Return vs Nifty]]-AVERAGE(Table2[1M Return vs Nifty]))/_xlfn.STDEV.P(Table2[1M Return vs Nifty])</f>
        <v>-0.87798220104844238</v>
      </c>
      <c r="K709">
        <v>-26.960019490191101</v>
      </c>
      <c r="L709">
        <f>(Table2[[#This Row],[6M Return vs Nifty]]-AVERAGE(Table2[6M Return vs Nifty]))/_xlfn.STDEV.P(Table2[6M Return vs Nifty])</f>
        <v>-1.0691942168953155</v>
      </c>
      <c r="M709">
        <v>-0.22386144658094001</v>
      </c>
      <c r="N709">
        <f>(Table2[[#This Row],[1W Return vs Nifty]]-AVERAGE(Table2[1W Return vs Nifty]))/_xlfn.STDEV.P(Table2[1W Return vs Nifty])</f>
        <v>-0.43520171118892081</v>
      </c>
      <c r="O709">
        <v>1039.78</v>
      </c>
      <c r="P709">
        <v>1046.9660937353301</v>
      </c>
      <c r="Q709">
        <v>1117.95479287987</v>
      </c>
      <c r="R709">
        <v>50.124789188706103</v>
      </c>
      <c r="S709" s="2">
        <f>(Table2[[#This Row],[Close Price]]-Table2[[#This Row],[20D EMA]])/Table2[[#This Row],[20D EMA]]</f>
        <v>1.1252380311220381E-3</v>
      </c>
      <c r="T709" s="2">
        <f>(Table2[[#This Row],[Close Price]]-Table2[[#This Row],[50D EMA]])/Table2[[#This Row],[50D EMA]]</f>
        <v>-5.7462163973868961E-3</v>
      </c>
      <c r="U709" s="2">
        <f>(Table2[[#This Row],[Close Price]]-Table2[[#This Row],[200D EMA]])/Table2[[#This Row],[200D EMA]]</f>
        <v>-6.8880059703938734E-2</v>
      </c>
      <c r="V709">
        <v>0.78572080623910801</v>
      </c>
      <c r="W709">
        <v>1031.0999999999999</v>
      </c>
      <c r="X709">
        <v>1045</v>
      </c>
      <c r="Y709">
        <v>1020.1</v>
      </c>
      <c r="Z709">
        <v>1049.75</v>
      </c>
      <c r="AA709">
        <v>1013.5</v>
      </c>
      <c r="AB709">
        <v>1076</v>
      </c>
      <c r="AC709" s="2">
        <f>(Table2[[#This Row],[Close Price]]/Table2[[#This Row],[Day Low]])-1</f>
        <v>9.5529046649209803E-3</v>
      </c>
      <c r="AD709" s="2">
        <f>(Table2[[#This Row],[Day High]]/Table2[[#This Row],[Close Price]])-1</f>
        <v>3.8906767856283775E-3</v>
      </c>
      <c r="AE709" s="2">
        <f>(Table2[[#This Row],[Close Price]]/Table2[[#This Row],[Current Week Low]])-1</f>
        <v>2.0439172630134284E-2</v>
      </c>
      <c r="AF709" s="2">
        <f>(Table2[[#This Row],[Current Week High]]/Table2[[#This Row],[Close Price]])-1</f>
        <v>8.4538162255631821E-3</v>
      </c>
      <c r="AG709" s="2">
        <f>(Table2[[#This Row],[Close Price]]/Table2[[#This Row],[Current Month Low]])-1</f>
        <v>2.7084361124815048E-2</v>
      </c>
      <c r="AH709" s="2">
        <f>(Table2[[#This Row],[Current Month High]]/Table2[[#This Row],[Close Price]])-1</f>
        <v>3.3671165762044319E-2</v>
      </c>
      <c r="AI709">
        <v>34.944041500552302</v>
      </c>
      <c r="AJ709">
        <v>11.5343405121611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-0.19</v>
      </c>
      <c r="AM709" t="s">
        <v>10475</v>
      </c>
      <c r="AN709">
        <v>-3.28</v>
      </c>
      <c r="AO709" t="s">
        <v>10475</v>
      </c>
      <c r="AP709">
        <v>-7.4741578065566E-2</v>
      </c>
      <c r="AQ709">
        <f>(Table2[[#This Row],[Sharpe Ratio]]-AVERAGE(Table2[Sharpe Ratio]))/_xlfn.STDEV.P(Table2[Sharpe Ratio])</f>
        <v>-1.4568587517312375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670</v>
      </c>
      <c r="AT709">
        <f>_xlfn.RANK.AVG(Table2[[#This Row],[6M Return vs Nifty Z-Score]],Table2[6M Return vs Nifty Z-Score])</f>
        <v>671</v>
      </c>
      <c r="AU709">
        <f>_xlfn.RANK.AVG(Table2[[#This Row],[Sharpe Ratio Z-Score]],Table2[Sharpe Ratio Z-Score])</f>
        <v>681</v>
      </c>
      <c r="AV709">
        <f>(Table2[[#This Row],[Rank 1Y]]+Table2[[#This Row],[Rank 6M]]+Table2[[#This Row],[Rank Sharpe]])/3</f>
        <v>674</v>
      </c>
    </row>
    <row r="710" spans="1:48" x14ac:dyDescent="0.3">
      <c r="A710" t="s">
        <v>2127</v>
      </c>
      <c r="B710" t="s">
        <v>2128</v>
      </c>
      <c r="C710" t="s">
        <v>10437</v>
      </c>
      <c r="D710" t="s">
        <v>777</v>
      </c>
      <c r="E710">
        <v>2625.4639359449998</v>
      </c>
      <c r="F710">
        <v>493.45</v>
      </c>
      <c r="G710">
        <v>-46.302095458905697</v>
      </c>
      <c r="H710">
        <f>(Table2[[#This Row],[1Y Return vs Nifty]]-AVERAGE(Table2[1Y Return vs Nifty]))/_xlfn.STDEV.P(Table2[1Y Return vs Nifty])</f>
        <v>-1.0744986881104746</v>
      </c>
      <c r="I710">
        <v>12.6224141022425</v>
      </c>
      <c r="J710">
        <f>(Table2[[#This Row],[1M Return vs Nifty]]-AVERAGE(Table2[1M Return vs Nifty]))/_xlfn.STDEV.P(Table2[1M Return vs Nifty])</f>
        <v>0.69624358938974784</v>
      </c>
      <c r="K710">
        <v>-19.5985782384057</v>
      </c>
      <c r="L710">
        <f>(Table2[[#This Row],[6M Return vs Nifty]]-AVERAGE(Table2[6M Return vs Nifty]))/_xlfn.STDEV.P(Table2[6M Return vs Nifty])</f>
        <v>-0.86205625712377798</v>
      </c>
      <c r="M710">
        <v>-6.3114973182564702</v>
      </c>
      <c r="N710">
        <f>(Table2[[#This Row],[1W Return vs Nifty]]-AVERAGE(Table2[1W Return vs Nifty]))/_xlfn.STDEV.P(Table2[1W Return vs Nifty])</f>
        <v>-1.5512849530910029</v>
      </c>
      <c r="O710">
        <v>487.15</v>
      </c>
      <c r="P710">
        <v>467.665735888477</v>
      </c>
      <c r="Q710">
        <v>484.791608450399</v>
      </c>
      <c r="R710">
        <v>49.734821313149602</v>
      </c>
      <c r="S710" s="2">
        <f>(Table2[[#This Row],[Close Price]]-Table2[[#This Row],[20D EMA]])/Table2[[#This Row],[20D EMA]]</f>
        <v>1.2932361695576336E-2</v>
      </c>
      <c r="T710" s="2">
        <f>(Table2[[#This Row],[Close Price]]-Table2[[#This Row],[50D EMA]])/Table2[[#This Row],[50D EMA]]</f>
        <v>5.5133960290115615E-2</v>
      </c>
      <c r="U710" s="2">
        <f>(Table2[[#This Row],[Close Price]]-Table2[[#This Row],[200D EMA]])/Table2[[#This Row],[200D EMA]]</f>
        <v>1.7860027687518994E-2</v>
      </c>
      <c r="V710">
        <v>1.0457480549392999</v>
      </c>
      <c r="W710">
        <v>490</v>
      </c>
      <c r="X710">
        <v>511</v>
      </c>
      <c r="Y710">
        <v>490.05</v>
      </c>
      <c r="Z710">
        <v>499.85</v>
      </c>
      <c r="AA710">
        <v>487.3</v>
      </c>
      <c r="AB710">
        <v>523</v>
      </c>
      <c r="AC710" s="2">
        <f>(Table2[[#This Row],[Close Price]]/Table2[[#This Row],[Day Low]])-1</f>
        <v>7.0408163265305301E-3</v>
      </c>
      <c r="AD710" s="2">
        <f>(Table2[[#This Row],[Day High]]/Table2[[#This Row],[Close Price]])-1</f>
        <v>3.5565913466409915E-2</v>
      </c>
      <c r="AE710" s="2">
        <f>(Table2[[#This Row],[Close Price]]/Table2[[#This Row],[Current Week Low]])-1</f>
        <v>6.9380675441281792E-3</v>
      </c>
      <c r="AF710" s="2">
        <f>(Table2[[#This Row],[Current Week High]]/Table2[[#This Row],[Close Price]])-1</f>
        <v>1.2969905765528589E-2</v>
      </c>
      <c r="AG710" s="2">
        <f>(Table2[[#This Row],[Close Price]]/Table2[[#This Row],[Current Month Low]])-1</f>
        <v>1.2620562281961734E-2</v>
      </c>
      <c r="AH710" s="2">
        <f>(Table2[[#This Row],[Current Month High]]/Table2[[#This Row],[Close Price]])-1</f>
        <v>5.9884486776775825E-2</v>
      </c>
      <c r="AI710">
        <v>30.996048231837001</v>
      </c>
      <c r="AJ710">
        <v>26.818298637882201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-0.02</v>
      </c>
      <c r="AM710" t="s">
        <v>10475</v>
      </c>
      <c r="AN710">
        <v>-2.83</v>
      </c>
      <c r="AO710" t="s">
        <v>10475</v>
      </c>
      <c r="AP710">
        <v>-0.102461120273898</v>
      </c>
      <c r="AQ710">
        <f>(Table2[[#This Row],[Sharpe Ratio]]-AVERAGE(Table2[Sharpe Ratio]))/_xlfn.STDEV.P(Table2[Sharpe Ratio])</f>
        <v>-1.7693770201984946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711</v>
      </c>
      <c r="AT710">
        <f>_xlfn.RANK.AVG(Table2[[#This Row],[6M Return vs Nifty Z-Score]],Table2[6M Return vs Nifty Z-Score])</f>
        <v>620</v>
      </c>
      <c r="AU710">
        <f>_xlfn.RANK.AVG(Table2[[#This Row],[Sharpe Ratio Z-Score]],Table2[Sharpe Ratio Z-Score])</f>
        <v>706</v>
      </c>
      <c r="AV710">
        <f>(Table2[[#This Row],[Rank 1Y]]+Table2[[#This Row],[Rank 6M]]+Table2[[#This Row],[Rank Sharpe]])/3</f>
        <v>679</v>
      </c>
    </row>
    <row r="711" spans="1:48" x14ac:dyDescent="0.3">
      <c r="A711" t="s">
        <v>104</v>
      </c>
      <c r="B711" t="s">
        <v>105</v>
      </c>
      <c r="C711" t="s">
        <v>10443</v>
      </c>
      <c r="D711" t="s">
        <v>106</v>
      </c>
      <c r="E711">
        <v>277886.85654022498</v>
      </c>
      <c r="F711">
        <v>2898.15</v>
      </c>
      <c r="G711">
        <v>-39.115703302233896</v>
      </c>
      <c r="H711">
        <f>(Table2[[#This Row],[1Y Return vs Nifty]]-AVERAGE(Table2[1Y Return vs Nifty]))/_xlfn.STDEV.P(Table2[1Y Return vs Nifty])</f>
        <v>-0.99226526391424785</v>
      </c>
      <c r="I711">
        <v>-4.7105217690603203</v>
      </c>
      <c r="J711">
        <f>(Table2[[#This Row],[1M Return vs Nifty]]-AVERAGE(Table2[1M Return vs Nifty]))/_xlfn.STDEV.P(Table2[1M Return vs Nifty])</f>
        <v>-0.76832903058141699</v>
      </c>
      <c r="K711">
        <v>-25.2339601579285</v>
      </c>
      <c r="L711">
        <f>(Table2[[#This Row],[6M Return vs Nifty]]-AVERAGE(Table2[6M Return vs Nifty]))/_xlfn.STDEV.P(Table2[6M Return vs Nifty])</f>
        <v>-1.0206259547438268</v>
      </c>
      <c r="M711">
        <v>0.17055464806250301</v>
      </c>
      <c r="N711">
        <f>(Table2[[#This Row],[1W Return vs Nifty]]-AVERAGE(Table2[1W Return vs Nifty]))/_xlfn.STDEV.P(Table2[1W Return vs Nifty])</f>
        <v>-0.36289101408954688</v>
      </c>
      <c r="O711">
        <v>2906.87</v>
      </c>
      <c r="P711">
        <v>2897.2361267330698</v>
      </c>
      <c r="Q711">
        <v>2984.1173980530498</v>
      </c>
      <c r="R711">
        <v>43.933378365811897</v>
      </c>
      <c r="S711" s="2">
        <f>(Table2[[#This Row],[Close Price]]-Table2[[#This Row],[20D EMA]])/Table2[[#This Row],[20D EMA]]</f>
        <v>-2.9997901522943234E-3</v>
      </c>
      <c r="T711" s="2">
        <f>(Table2[[#This Row],[Close Price]]-Table2[[#This Row],[50D EMA]])/Table2[[#This Row],[50D EMA]]</f>
        <v>3.1542933573756757E-4</v>
      </c>
      <c r="U711" s="2">
        <f>(Table2[[#This Row],[Close Price]]-Table2[[#This Row],[200D EMA]])/Table2[[#This Row],[200D EMA]]</f>
        <v>-2.8808316358176139E-2</v>
      </c>
      <c r="V711">
        <v>0.83452527586092595</v>
      </c>
      <c r="W711">
        <v>2890</v>
      </c>
      <c r="X711">
        <v>2913.2</v>
      </c>
      <c r="Y711">
        <v>2890.7</v>
      </c>
      <c r="Z711">
        <v>2935.9</v>
      </c>
      <c r="AA711">
        <v>2888</v>
      </c>
      <c r="AB711">
        <v>2968.45</v>
      </c>
      <c r="AC711" s="2">
        <f>(Table2[[#This Row],[Close Price]]/Table2[[#This Row],[Day Low]])-1</f>
        <v>2.8200692041522313E-3</v>
      </c>
      <c r="AD711" s="2">
        <f>(Table2[[#This Row],[Day High]]/Table2[[#This Row],[Close Price]])-1</f>
        <v>5.1929679278159835E-3</v>
      </c>
      <c r="AE711" s="2">
        <f>(Table2[[#This Row],[Close Price]]/Table2[[#This Row],[Current Week Low]])-1</f>
        <v>2.5772304286160175E-3</v>
      </c>
      <c r="AF711" s="2">
        <f>(Table2[[#This Row],[Current Week High]]/Table2[[#This Row],[Close Price]])-1</f>
        <v>1.3025550782395756E-2</v>
      </c>
      <c r="AG711" s="2">
        <f>(Table2[[#This Row],[Close Price]]/Table2[[#This Row],[Current Month Low]])-1</f>
        <v>3.5145429362881675E-3</v>
      </c>
      <c r="AH711" s="2">
        <f>(Table2[[#This Row],[Current Month High]]/Table2[[#This Row],[Close Price]])-1</f>
        <v>2.4256853509997622E-2</v>
      </c>
      <c r="AI711">
        <v>23.1130203750668</v>
      </c>
      <c r="AJ711">
        <v>8.5408786187783203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-0.06</v>
      </c>
      <c r="AM711" t="s">
        <v>10475</v>
      </c>
      <c r="AN711">
        <v>-0.6</v>
      </c>
      <c r="AO711" t="s">
        <v>10475</v>
      </c>
      <c r="AP711">
        <v>-7.7687480788021998E-2</v>
      </c>
      <c r="AQ711">
        <f>(Table2[[#This Row],[Sharpe Ratio]]-AVERAGE(Table2[Sharpe Ratio]))/_xlfn.STDEV.P(Table2[Sharpe Ratio])</f>
        <v>-1.4900717251265267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694</v>
      </c>
      <c r="AT711">
        <f>_xlfn.RANK.AVG(Table2[[#This Row],[6M Return vs Nifty Z-Score]],Table2[6M Return vs Nifty Z-Score])</f>
        <v>660</v>
      </c>
      <c r="AU711">
        <f>_xlfn.RANK.AVG(Table2[[#This Row],[Sharpe Ratio Z-Score]],Table2[Sharpe Ratio Z-Score])</f>
        <v>683</v>
      </c>
      <c r="AV711">
        <f>(Table2[[#This Row],[Rank 1Y]]+Table2[[#This Row],[Rank 6M]]+Table2[[#This Row],[Rank Sharpe]])/3</f>
        <v>679</v>
      </c>
    </row>
    <row r="712" spans="1:48" x14ac:dyDescent="0.3">
      <c r="A712" t="s">
        <v>569</v>
      </c>
      <c r="B712" t="s">
        <v>570</v>
      </c>
      <c r="C712" t="s">
        <v>10431</v>
      </c>
      <c r="D712" t="s">
        <v>24</v>
      </c>
      <c r="E712">
        <v>32939.507045542901</v>
      </c>
      <c r="F712">
        <v>204.47</v>
      </c>
      <c r="G712">
        <v>-36.6213954954179</v>
      </c>
      <c r="H712">
        <f>(Table2[[#This Row],[1Y Return vs Nifty]]-AVERAGE(Table2[1Y Return vs Nifty]))/_xlfn.STDEV.P(Table2[1Y Return vs Nifty])</f>
        <v>-0.96372305977591255</v>
      </c>
      <c r="I712">
        <v>-0.69578226357200901</v>
      </c>
      <c r="J712">
        <f>(Table2[[#This Row],[1M Return vs Nifty]]-AVERAGE(Table2[1M Return vs Nifty]))/_xlfn.STDEV.P(Table2[1M Return vs Nifty])</f>
        <v>-0.42909754667627309</v>
      </c>
      <c r="K712">
        <v>-25.381571084401902</v>
      </c>
      <c r="L712">
        <f>(Table2[[#This Row],[6M Return vs Nifty]]-AVERAGE(Table2[6M Return vs Nifty]))/_xlfn.STDEV.P(Table2[6M Return vs Nifty])</f>
        <v>-1.0247794655990916</v>
      </c>
      <c r="M712">
        <v>-0.83735153725166001</v>
      </c>
      <c r="N712">
        <f>(Table2[[#This Row],[1W Return vs Nifty]]-AVERAGE(Table2[1W Return vs Nifty]))/_xlfn.STDEV.P(Table2[1W Return vs Nifty])</f>
        <v>-0.54767657396058722</v>
      </c>
      <c r="O712">
        <v>202.06</v>
      </c>
      <c r="P712">
        <v>196.786114072674</v>
      </c>
      <c r="Q712">
        <v>207.64161237054901</v>
      </c>
      <c r="R712">
        <v>51.545831470054701</v>
      </c>
      <c r="S712" s="2">
        <f>(Table2[[#This Row],[Close Price]]-Table2[[#This Row],[20D EMA]])/Table2[[#This Row],[20D EMA]]</f>
        <v>1.1927150351380761E-2</v>
      </c>
      <c r="T712" s="2">
        <f>(Table2[[#This Row],[Close Price]]-Table2[[#This Row],[50D EMA]])/Table2[[#This Row],[50D EMA]]</f>
        <v>3.904689090251718E-2</v>
      </c>
      <c r="U712" s="2">
        <f>(Table2[[#This Row],[Close Price]]-Table2[[#This Row],[200D EMA]])/Table2[[#This Row],[200D EMA]]</f>
        <v>-1.5274454548585758E-2</v>
      </c>
      <c r="V712">
        <v>1.00890086861485</v>
      </c>
      <c r="W712">
        <v>202.11</v>
      </c>
      <c r="X712">
        <v>205.6</v>
      </c>
      <c r="Y712">
        <v>201.11</v>
      </c>
      <c r="Z712">
        <v>205.22</v>
      </c>
      <c r="AA712">
        <v>200.9</v>
      </c>
      <c r="AB712">
        <v>214.6</v>
      </c>
      <c r="AC712" s="2">
        <f>(Table2[[#This Row],[Close Price]]/Table2[[#This Row],[Day Low]])-1</f>
        <v>1.1676809658106801E-2</v>
      </c>
      <c r="AD712" s="2">
        <f>(Table2[[#This Row],[Day High]]/Table2[[#This Row],[Close Price]])-1</f>
        <v>5.5264831026555772E-3</v>
      </c>
      <c r="AE712" s="2">
        <f>(Table2[[#This Row],[Close Price]]/Table2[[#This Row],[Current Week Low]])-1</f>
        <v>1.6707274625826551E-2</v>
      </c>
      <c r="AF712" s="2">
        <f>(Table2[[#This Row],[Current Week High]]/Table2[[#This Row],[Close Price]])-1</f>
        <v>3.6680197583998098E-3</v>
      </c>
      <c r="AG712" s="2">
        <f>(Table2[[#This Row],[Close Price]]/Table2[[#This Row],[Current Month Low]])-1</f>
        <v>1.7770034843205496E-2</v>
      </c>
      <c r="AH712" s="2">
        <f>(Table2[[#This Row],[Current Month High]]/Table2[[#This Row],[Close Price]])-1</f>
        <v>4.954272020345285E-2</v>
      </c>
      <c r="AI712">
        <v>28.674133124663701</v>
      </c>
      <c r="AJ712">
        <v>20.880874963050498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0.06</v>
      </c>
      <c r="AM712" t="s">
        <v>10474</v>
      </c>
      <c r="AN712">
        <v>-1.78</v>
      </c>
      <c r="AO712" t="s">
        <v>10475</v>
      </c>
      <c r="AP712">
        <v>-9.6314109278964999E-2</v>
      </c>
      <c r="AQ712">
        <f>(Table2[[#This Row],[Sharpe Ratio]]-AVERAGE(Table2[Sharpe Ratio]))/_xlfn.STDEV.P(Table2[Sharpe Ratio])</f>
        <v>-1.7000738110059483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683</v>
      </c>
      <c r="AT712">
        <f>_xlfn.RANK.AVG(Table2[[#This Row],[6M Return vs Nifty Z-Score]],Table2[6M Return vs Nifty Z-Score])</f>
        <v>661</v>
      </c>
      <c r="AU712">
        <f>_xlfn.RANK.AVG(Table2[[#This Row],[Sharpe Ratio Z-Score]],Table2[Sharpe Ratio Z-Score])</f>
        <v>698</v>
      </c>
      <c r="AV712">
        <f>(Table2[[#This Row],[Rank 1Y]]+Table2[[#This Row],[Rank 6M]]+Table2[[#This Row],[Rank Sharpe]])/3</f>
        <v>680.66666666666663</v>
      </c>
    </row>
    <row r="713" spans="1:48" x14ac:dyDescent="0.3">
      <c r="A713" t="s">
        <v>1934</v>
      </c>
      <c r="B713" t="s">
        <v>1935</v>
      </c>
      <c r="C713" t="s">
        <v>10436</v>
      </c>
      <c r="D713" t="s">
        <v>239</v>
      </c>
      <c r="E713">
        <v>3339.8886090000001</v>
      </c>
      <c r="F713">
        <v>489.25</v>
      </c>
      <c r="G713">
        <v>-52.556735792645803</v>
      </c>
      <c r="H713">
        <f>(Table2[[#This Row],[1Y Return vs Nifty]]-AVERAGE(Table2[1Y Return vs Nifty]))/_xlfn.STDEV.P(Table2[1Y Return vs Nifty])</f>
        <v>-1.1460701360006049</v>
      </c>
      <c r="I713">
        <v>10.7033871230367</v>
      </c>
      <c r="J713">
        <f>(Table2[[#This Row],[1M Return vs Nifty]]-AVERAGE(Table2[1M Return vs Nifty]))/_xlfn.STDEV.P(Table2[1M Return vs Nifty])</f>
        <v>0.5340925036418297</v>
      </c>
      <c r="K713">
        <v>-25.404361395774401</v>
      </c>
      <c r="L713">
        <f>(Table2[[#This Row],[6M Return vs Nifty]]-AVERAGE(Table2[6M Return vs Nifty]))/_xlfn.STDEV.P(Table2[6M Return vs Nifty])</f>
        <v>-1.0254207447234904</v>
      </c>
      <c r="M713">
        <v>-1.25049502672825</v>
      </c>
      <c r="N713">
        <f>(Table2[[#This Row],[1W Return vs Nifty]]-AVERAGE(Table2[1W Return vs Nifty]))/_xlfn.STDEV.P(Table2[1W Return vs Nifty])</f>
        <v>-0.62342067804723</v>
      </c>
      <c r="O713">
        <v>475.24</v>
      </c>
      <c r="P713">
        <v>460.57059481925</v>
      </c>
      <c r="Q713">
        <v>498.403247303515</v>
      </c>
      <c r="R713">
        <v>56.171652023354198</v>
      </c>
      <c r="S713" s="2">
        <f>(Table2[[#This Row],[Close Price]]-Table2[[#This Row],[20D EMA]])/Table2[[#This Row],[20D EMA]]</f>
        <v>2.9479841764161248E-2</v>
      </c>
      <c r="T713" s="2">
        <f>(Table2[[#This Row],[Close Price]]-Table2[[#This Row],[50D EMA]])/Table2[[#This Row],[50D EMA]]</f>
        <v>6.2269292706376898E-2</v>
      </c>
      <c r="U713" s="2">
        <f>(Table2[[#This Row],[Close Price]]-Table2[[#This Row],[200D EMA]])/Table2[[#This Row],[200D EMA]]</f>
        <v>-1.8365143792774898E-2</v>
      </c>
      <c r="V713">
        <v>1.9825747919072101</v>
      </c>
      <c r="W713">
        <v>483</v>
      </c>
      <c r="X713">
        <v>494.2</v>
      </c>
      <c r="Y713">
        <v>482.1</v>
      </c>
      <c r="Z713">
        <v>503.6</v>
      </c>
      <c r="AA713">
        <v>482.1</v>
      </c>
      <c r="AB713">
        <v>519.9</v>
      </c>
      <c r="AC713" s="2">
        <f>(Table2[[#This Row],[Close Price]]/Table2[[#This Row],[Day Low]])-1</f>
        <v>1.2939958592132594E-2</v>
      </c>
      <c r="AD713" s="2">
        <f>(Table2[[#This Row],[Day High]]/Table2[[#This Row],[Close Price]])-1</f>
        <v>1.0117526826775691E-2</v>
      </c>
      <c r="AE713" s="2">
        <f>(Table2[[#This Row],[Close Price]]/Table2[[#This Row],[Current Week Low]])-1</f>
        <v>1.4830947936112837E-2</v>
      </c>
      <c r="AF713" s="2">
        <f>(Table2[[#This Row],[Current Week High]]/Table2[[#This Row],[Close Price]])-1</f>
        <v>2.933060807358201E-2</v>
      </c>
      <c r="AG713" s="2">
        <f>(Table2[[#This Row],[Close Price]]/Table2[[#This Row],[Current Month Low]])-1</f>
        <v>1.4830947936112837E-2</v>
      </c>
      <c r="AH713" s="2">
        <f>(Table2[[#This Row],[Current Month High]]/Table2[[#This Row],[Close Price]])-1</f>
        <v>6.2646908533469547E-2</v>
      </c>
      <c r="AI713">
        <v>40.010219724067397</v>
      </c>
      <c r="AJ713">
        <v>22.3125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0.01</v>
      </c>
      <c r="AM713" t="s">
        <v>10474</v>
      </c>
      <c r="AN713">
        <v>8.5299999999999994</v>
      </c>
      <c r="AO713" t="s">
        <v>10474</v>
      </c>
      <c r="AP713">
        <v>-6.5741050897399997E-2</v>
      </c>
      <c r="AQ713">
        <f>(Table2[[#This Row],[Sharpe Ratio]]-AVERAGE(Table2[Sharpe Ratio]))/_xlfn.STDEV.P(Table2[Sharpe Ratio])</f>
        <v>-1.3553841622612046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718</v>
      </c>
      <c r="AT713">
        <f>_xlfn.RANK.AVG(Table2[[#This Row],[6M Return vs Nifty Z-Score]],Table2[6M Return vs Nifty Z-Score])</f>
        <v>662</v>
      </c>
      <c r="AU713">
        <f>_xlfn.RANK.AVG(Table2[[#This Row],[Sharpe Ratio Z-Score]],Table2[Sharpe Ratio Z-Score])</f>
        <v>662</v>
      </c>
      <c r="AV713">
        <f>(Table2[[#This Row],[Rank 1Y]]+Table2[[#This Row],[Rank 6M]]+Table2[[#This Row],[Rank Sharpe]])/3</f>
        <v>680.66666666666663</v>
      </c>
    </row>
    <row r="714" spans="1:48" x14ac:dyDescent="0.3">
      <c r="A714" t="s">
        <v>408</v>
      </c>
      <c r="B714" t="s">
        <v>409</v>
      </c>
      <c r="C714" t="s">
        <v>10443</v>
      </c>
      <c r="D714" t="s">
        <v>106</v>
      </c>
      <c r="E714">
        <v>59397.308696549997</v>
      </c>
      <c r="F714">
        <v>509.5</v>
      </c>
      <c r="G714">
        <v>-33.958943107336502</v>
      </c>
      <c r="H714">
        <f>(Table2[[#This Row],[1Y Return vs Nifty]]-AVERAGE(Table2[1Y Return vs Nifty]))/_xlfn.STDEV.P(Table2[1Y Return vs Nifty])</f>
        <v>-0.93325678798637624</v>
      </c>
      <c r="I714">
        <v>1.96565520233471</v>
      </c>
      <c r="J714">
        <f>(Table2[[#This Row],[1M Return vs Nifty]]-AVERAGE(Table2[1M Return vs Nifty]))/_xlfn.STDEV.P(Table2[1M Return vs Nifty])</f>
        <v>-0.20421536449582059</v>
      </c>
      <c r="K714">
        <v>-25.079940093473098</v>
      </c>
      <c r="L714">
        <f>(Table2[[#This Row],[6M Return vs Nifty]]-AVERAGE(Table2[6M Return vs Nifty]))/_xlfn.STDEV.P(Table2[6M Return vs Nifty])</f>
        <v>-1.0162921020614548</v>
      </c>
      <c r="M714">
        <v>0.99955839223745901</v>
      </c>
      <c r="N714">
        <f>(Table2[[#This Row],[1W Return vs Nifty]]-AVERAGE(Table2[1W Return vs Nifty]))/_xlfn.STDEV.P(Table2[1W Return vs Nifty])</f>
        <v>-0.21090472485489012</v>
      </c>
      <c r="O714">
        <v>503.26</v>
      </c>
      <c r="P714">
        <v>505.53531440317198</v>
      </c>
      <c r="Q714">
        <v>535.66450455113102</v>
      </c>
      <c r="R714">
        <v>58.215804531772697</v>
      </c>
      <c r="S714" s="2">
        <f>(Table2[[#This Row],[Close Price]]-Table2[[#This Row],[20D EMA]])/Table2[[#This Row],[20D EMA]]</f>
        <v>1.2399157493144715E-2</v>
      </c>
      <c r="T714" s="2">
        <f>(Table2[[#This Row],[Close Price]]-Table2[[#This Row],[50D EMA]])/Table2[[#This Row],[50D EMA]]</f>
        <v>7.8425492421012617E-3</v>
      </c>
      <c r="U714" s="2">
        <f>(Table2[[#This Row],[Close Price]]-Table2[[#This Row],[200D EMA]])/Table2[[#This Row],[200D EMA]]</f>
        <v>-4.8844947404263789E-2</v>
      </c>
      <c r="V714">
        <v>0.49089043817217398</v>
      </c>
      <c r="W714">
        <v>508.75</v>
      </c>
      <c r="X714">
        <v>515.70000000000005</v>
      </c>
      <c r="Y714">
        <v>507.45</v>
      </c>
      <c r="Z714">
        <v>517.4</v>
      </c>
      <c r="AA714">
        <v>503.7</v>
      </c>
      <c r="AB714">
        <v>519.5</v>
      </c>
      <c r="AC714" s="2">
        <f>(Table2[[#This Row],[Close Price]]/Table2[[#This Row],[Day Low]])-1</f>
        <v>1.4742014742015197E-3</v>
      </c>
      <c r="AD714" s="2">
        <f>(Table2[[#This Row],[Day High]]/Table2[[#This Row],[Close Price]])-1</f>
        <v>1.2168792934249328E-2</v>
      </c>
      <c r="AE714" s="2">
        <f>(Table2[[#This Row],[Close Price]]/Table2[[#This Row],[Current Week Low]])-1</f>
        <v>4.0398068775249207E-3</v>
      </c>
      <c r="AF714" s="2">
        <f>(Table2[[#This Row],[Current Week High]]/Table2[[#This Row],[Close Price]])-1</f>
        <v>1.5505397448478897E-2</v>
      </c>
      <c r="AG714" s="2">
        <f>(Table2[[#This Row],[Close Price]]/Table2[[#This Row],[Current Month Low]])-1</f>
        <v>1.1514790549930431E-2</v>
      </c>
      <c r="AH714" s="2">
        <f>(Table2[[#This Row],[Current Month High]]/Table2[[#This Row],[Close Price]])-1</f>
        <v>1.9627085377821318E-2</v>
      </c>
      <c r="AI714">
        <v>33.415112855740901</v>
      </c>
      <c r="AJ714">
        <v>16.0592255125284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10475</v>
      </c>
      <c r="AN714">
        <v>-0.13</v>
      </c>
      <c r="AO714" t="s">
        <v>10475</v>
      </c>
      <c r="AP714">
        <v>-0.12935906952811299</v>
      </c>
      <c r="AQ714">
        <f>(Table2[[#This Row],[Sharpe Ratio]]-AVERAGE(Table2[Sharpe Ratio]))/_xlfn.STDEV.P(Table2[Sharpe Ratio])</f>
        <v>-2.0726324081507781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675</v>
      </c>
      <c r="AT714">
        <f>_xlfn.RANK.AVG(Table2[[#This Row],[6M Return vs Nifty Z-Score]],Table2[6M Return vs Nifty Z-Score])</f>
        <v>659</v>
      </c>
      <c r="AU714">
        <f>_xlfn.RANK.AVG(Table2[[#This Row],[Sharpe Ratio Z-Score]],Table2[Sharpe Ratio Z-Score])</f>
        <v>716</v>
      </c>
      <c r="AV714">
        <f>(Table2[[#This Row],[Rank 1Y]]+Table2[[#This Row],[Rank 6M]]+Table2[[#This Row],[Rank Sharpe]])/3</f>
        <v>683.33333333333337</v>
      </c>
    </row>
    <row r="715" spans="1:48" x14ac:dyDescent="0.3">
      <c r="A715" t="s">
        <v>548</v>
      </c>
      <c r="B715" t="s">
        <v>549</v>
      </c>
      <c r="C715" t="s">
        <v>10440</v>
      </c>
      <c r="D715" t="s">
        <v>80</v>
      </c>
      <c r="E715">
        <v>34806.026727965</v>
      </c>
      <c r="F715">
        <v>1855.85</v>
      </c>
      <c r="G715">
        <v>-37.4345791130282</v>
      </c>
      <c r="H715">
        <f>(Table2[[#This Row],[1Y Return vs Nifty]]-AVERAGE(Table2[1Y Return vs Nifty]))/_xlfn.STDEV.P(Table2[1Y Return vs Nifty])</f>
        <v>-0.97302826771871687</v>
      </c>
      <c r="I715">
        <v>-2.0918608760040902</v>
      </c>
      <c r="J715">
        <f>(Table2[[#This Row],[1M Return vs Nifty]]-AVERAGE(Table2[1M Return vs Nifty]))/_xlfn.STDEV.P(Table2[1M Return vs Nifty])</f>
        <v>-0.54706131959258486</v>
      </c>
      <c r="K715">
        <v>-33.461037037363198</v>
      </c>
      <c r="L715">
        <f>(Table2[[#This Row],[6M Return vs Nifty]]-AVERAGE(Table2[6M Return vs Nifty]))/_xlfn.STDEV.P(Table2[6M Return vs Nifty])</f>
        <v>-1.252121372747248</v>
      </c>
      <c r="M715">
        <v>1.1222556784315101</v>
      </c>
      <c r="N715">
        <f>(Table2[[#This Row],[1W Return vs Nifty]]-AVERAGE(Table2[1W Return vs Nifty]))/_xlfn.STDEV.P(Table2[1W Return vs Nifty])</f>
        <v>-0.18840988649157758</v>
      </c>
      <c r="O715">
        <v>1838.26</v>
      </c>
      <c r="P715">
        <v>1849.7292171343099</v>
      </c>
      <c r="Q715">
        <v>1975.6445762299099</v>
      </c>
      <c r="R715">
        <v>56.746134691537698</v>
      </c>
      <c r="S715" s="2">
        <f>(Table2[[#This Row],[Close Price]]-Table2[[#This Row],[20D EMA]])/Table2[[#This Row],[20D EMA]]</f>
        <v>9.5688313949060088E-3</v>
      </c>
      <c r="T715" s="2">
        <f>(Table2[[#This Row],[Close Price]]-Table2[[#This Row],[50D EMA]])/Table2[[#This Row],[50D EMA]]</f>
        <v>3.3090156164439044E-3</v>
      </c>
      <c r="U715" s="2">
        <f>(Table2[[#This Row],[Close Price]]-Table2[[#This Row],[200D EMA]])/Table2[[#This Row],[200D EMA]]</f>
        <v>-6.0635692103339786E-2</v>
      </c>
      <c r="V715">
        <v>1.2264662691146699</v>
      </c>
      <c r="W715">
        <v>1848.25</v>
      </c>
      <c r="X715">
        <v>1870</v>
      </c>
      <c r="Y715">
        <v>1843.6</v>
      </c>
      <c r="Z715">
        <v>1865.4</v>
      </c>
      <c r="AA715">
        <v>1809.9</v>
      </c>
      <c r="AB715">
        <v>1870.25</v>
      </c>
      <c r="AC715" s="2">
        <f>(Table2[[#This Row],[Close Price]]/Table2[[#This Row],[Day Low]])-1</f>
        <v>4.1119978357906373E-3</v>
      </c>
      <c r="AD715" s="2">
        <f>(Table2[[#This Row],[Day High]]/Table2[[#This Row],[Close Price]])-1</f>
        <v>7.6245386211171162E-3</v>
      </c>
      <c r="AE715" s="2">
        <f>(Table2[[#This Row],[Close Price]]/Table2[[#This Row],[Current Week Low]])-1</f>
        <v>6.644608374918537E-3</v>
      </c>
      <c r="AF715" s="2">
        <f>(Table2[[#This Row],[Current Week High]]/Table2[[#This Row],[Close Price]])-1</f>
        <v>5.1458900234395699E-3</v>
      </c>
      <c r="AG715" s="2">
        <f>(Table2[[#This Row],[Close Price]]/Table2[[#This Row],[Current Month Low]])-1</f>
        <v>2.5388142991325413E-2</v>
      </c>
      <c r="AH715" s="2">
        <f>(Table2[[#This Row],[Current Month High]]/Table2[[#This Row],[Close Price]])-1</f>
        <v>7.7592477840342511E-3</v>
      </c>
      <c r="AI715">
        <v>30.9750249211951</v>
      </c>
      <c r="AJ715">
        <v>12.380404505268199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-0.14000000000000001</v>
      </c>
      <c r="AM715" t="s">
        <v>10475</v>
      </c>
      <c r="AN715">
        <v>-0.35</v>
      </c>
      <c r="AO715" t="s">
        <v>10475</v>
      </c>
      <c r="AP715">
        <v>-6.9391747957835995E-2</v>
      </c>
      <c r="AQ715">
        <f>(Table2[[#This Row],[Sharpe Ratio]]-AVERAGE(Table2[Sharpe Ratio]))/_xlfn.STDEV.P(Table2[Sharpe Ratio])</f>
        <v>-1.3965431942340711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688</v>
      </c>
      <c r="AT715">
        <f>_xlfn.RANK.AVG(Table2[[#This Row],[6M Return vs Nifty Z-Score]],Table2[6M Return vs Nifty Z-Score])</f>
        <v>695</v>
      </c>
      <c r="AU715">
        <f>_xlfn.RANK.AVG(Table2[[#This Row],[Sharpe Ratio Z-Score]],Table2[Sharpe Ratio Z-Score])</f>
        <v>669</v>
      </c>
      <c r="AV715">
        <f>(Table2[[#This Row],[Rank 1Y]]+Table2[[#This Row],[Rank 6M]]+Table2[[#This Row],[Rank Sharpe]])/3</f>
        <v>684</v>
      </c>
    </row>
    <row r="716" spans="1:48" x14ac:dyDescent="0.3">
      <c r="A716" t="s">
        <v>1046</v>
      </c>
      <c r="B716" t="s">
        <v>1047</v>
      </c>
      <c r="C716" t="s">
        <v>10430</v>
      </c>
      <c r="D716" t="s">
        <v>21</v>
      </c>
      <c r="E716">
        <v>12279.174133589901</v>
      </c>
      <c r="F716">
        <v>822.15</v>
      </c>
      <c r="G716">
        <v>-40.028822214874097</v>
      </c>
      <c r="H716">
        <f>(Table2[[#This Row],[1Y Return vs Nifty]]-AVERAGE(Table2[1Y Return vs Nifty]))/_xlfn.STDEV.P(Table2[1Y Return vs Nifty])</f>
        <v>-1.0027140250238162</v>
      </c>
      <c r="I716">
        <v>-8.62023661767285</v>
      </c>
      <c r="J716">
        <f>(Table2[[#This Row],[1M Return vs Nifty]]-AVERAGE(Table2[1M Return vs Nifty]))/_xlfn.STDEV.P(Table2[1M Return vs Nifty])</f>
        <v>-1.0986862973300315</v>
      </c>
      <c r="K716">
        <v>-20.8006640476992</v>
      </c>
      <c r="L716">
        <f>(Table2[[#This Row],[6M Return vs Nifty]]-AVERAGE(Table2[6M Return vs Nifty]))/_xlfn.STDEV.P(Table2[6M Return vs Nifty])</f>
        <v>-0.89588082944471892</v>
      </c>
      <c r="M716">
        <v>1.6810364551656101E-2</v>
      </c>
      <c r="N716">
        <f>(Table2[[#This Row],[1W Return vs Nifty]]-AVERAGE(Table2[1W Return vs Nifty]))/_xlfn.STDEV.P(Table2[1W Return vs Nifty])</f>
        <v>-0.39107788695477153</v>
      </c>
      <c r="O716">
        <v>839.65</v>
      </c>
      <c r="P716">
        <v>834.62158618218996</v>
      </c>
      <c r="Q716">
        <v>847.912626237871</v>
      </c>
      <c r="R716">
        <v>38.618861524247301</v>
      </c>
      <c r="S716" s="2">
        <f>(Table2[[#This Row],[Close Price]]-Table2[[#This Row],[20D EMA]])/Table2[[#This Row],[20D EMA]]</f>
        <v>-2.0842017507294707E-2</v>
      </c>
      <c r="T716" s="2">
        <f>(Table2[[#This Row],[Close Price]]-Table2[[#This Row],[50D EMA]])/Table2[[#This Row],[50D EMA]]</f>
        <v>-1.4942803287941264E-2</v>
      </c>
      <c r="U716" s="2">
        <f>(Table2[[#This Row],[Close Price]]-Table2[[#This Row],[200D EMA]])/Table2[[#This Row],[200D EMA]]</f>
        <v>-3.0383586044918316E-2</v>
      </c>
      <c r="V716">
        <v>2.9300963506617301</v>
      </c>
      <c r="W716">
        <v>821.15</v>
      </c>
      <c r="X716">
        <v>826.25</v>
      </c>
      <c r="Y716">
        <v>820</v>
      </c>
      <c r="Z716">
        <v>833.8</v>
      </c>
      <c r="AA716">
        <v>818.35</v>
      </c>
      <c r="AB716">
        <v>849.4</v>
      </c>
      <c r="AC716" s="2">
        <f>(Table2[[#This Row],[Close Price]]/Table2[[#This Row],[Day Low]])-1</f>
        <v>1.2178042988491011E-3</v>
      </c>
      <c r="AD716" s="2">
        <f>(Table2[[#This Row],[Day High]]/Table2[[#This Row],[Close Price]])-1</f>
        <v>4.9869245271545459E-3</v>
      </c>
      <c r="AE716" s="2">
        <f>(Table2[[#This Row],[Close Price]]/Table2[[#This Row],[Current Week Low]])-1</f>
        <v>2.621951219512253E-3</v>
      </c>
      <c r="AF716" s="2">
        <f>(Table2[[#This Row],[Current Week High]]/Table2[[#This Row],[Close Price]])-1</f>
        <v>1.417016359545098E-2</v>
      </c>
      <c r="AG716" s="2">
        <f>(Table2[[#This Row],[Close Price]]/Table2[[#This Row],[Current Month Low]])-1</f>
        <v>4.6434899492882042E-3</v>
      </c>
      <c r="AH716" s="2">
        <f>(Table2[[#This Row],[Current Month High]]/Table2[[#This Row],[Close Price]])-1</f>
        <v>3.3144803259745892E-2</v>
      </c>
      <c r="AI716">
        <v>24.064951651158498</v>
      </c>
      <c r="AJ716">
        <v>10.951417004048499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</v>
      </c>
      <c r="AM716" t="s">
        <v>10475</v>
      </c>
      <c r="AN716">
        <v>-6.81</v>
      </c>
      <c r="AO716" t="s">
        <v>10475</v>
      </c>
      <c r="AP716">
        <v>-0.162065296174911</v>
      </c>
      <c r="AQ716">
        <f>(Table2[[#This Row],[Sharpe Ratio]]-AVERAGE(Table2[Sharpe Ratio]))/_xlfn.STDEV.P(Table2[Sharpe Ratio])</f>
        <v>-2.4413720230742397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699</v>
      </c>
      <c r="AT716">
        <f>_xlfn.RANK.AVG(Table2[[#This Row],[6M Return vs Nifty Z-Score]],Table2[6M Return vs Nifty Z-Score])</f>
        <v>630</v>
      </c>
      <c r="AU716">
        <f>_xlfn.RANK.AVG(Table2[[#This Row],[Sharpe Ratio Z-Score]],Table2[Sharpe Ratio Z-Score])</f>
        <v>724</v>
      </c>
      <c r="AV716">
        <f>(Table2[[#This Row],[Rank 1Y]]+Table2[[#This Row],[Rank 6M]]+Table2[[#This Row],[Rank Sharpe]])/3</f>
        <v>684.33333333333337</v>
      </c>
    </row>
    <row r="717" spans="1:48" x14ac:dyDescent="0.3">
      <c r="A717" t="s">
        <v>967</v>
      </c>
      <c r="B717" t="s">
        <v>968</v>
      </c>
      <c r="C717" t="s">
        <v>10447</v>
      </c>
      <c r="D717" t="s">
        <v>610</v>
      </c>
      <c r="E717">
        <v>14472.146101139901</v>
      </c>
      <c r="F717">
        <v>150.66999999999999</v>
      </c>
      <c r="G717">
        <v>-50.9222753792289</v>
      </c>
      <c r="H717">
        <f>(Table2[[#This Row],[1Y Return vs Nifty]]-AVERAGE(Table2[1Y Return vs Nifty]))/_xlfn.STDEV.P(Table2[1Y Return vs Nifty])</f>
        <v>-1.1273671103963496</v>
      </c>
      <c r="I717">
        <v>-8.4107843767457897</v>
      </c>
      <c r="J717">
        <f>(Table2[[#This Row],[1M Return vs Nifty]]-AVERAGE(Table2[1M Return vs Nifty]))/_xlfn.STDEV.P(Table2[1M Return vs Nifty])</f>
        <v>-1.0809883135879204</v>
      </c>
      <c r="K717">
        <v>-58.9306747449562</v>
      </c>
      <c r="L717">
        <f>(Table2[[#This Row],[6M Return vs Nifty]]-AVERAGE(Table2[6M Return vs Nifty]))/_xlfn.STDEV.P(Table2[6M Return vs Nifty])</f>
        <v>-1.9687920097086573</v>
      </c>
      <c r="M717">
        <v>-1.51928994230013</v>
      </c>
      <c r="N717">
        <f>(Table2[[#This Row],[1W Return vs Nifty]]-AVERAGE(Table2[1W Return vs Nifty]))/_xlfn.STDEV.P(Table2[1W Return vs Nifty])</f>
        <v>-0.67270048175133856</v>
      </c>
      <c r="O717">
        <v>152.59</v>
      </c>
      <c r="P717">
        <v>152.13522082787799</v>
      </c>
      <c r="Q717">
        <v>183.85579457224199</v>
      </c>
      <c r="R717">
        <v>43.0442438496572</v>
      </c>
      <c r="S717" s="2">
        <f>(Table2[[#This Row],[Close Price]]-Table2[[#This Row],[20D EMA]])/Table2[[#This Row],[20D EMA]]</f>
        <v>-1.2582738056229215E-2</v>
      </c>
      <c r="T717" s="2">
        <f>(Table2[[#This Row],[Close Price]]-Table2[[#This Row],[50D EMA]])/Table2[[#This Row],[50D EMA]]</f>
        <v>-9.6310428308755275E-3</v>
      </c>
      <c r="U717" s="2">
        <f>(Table2[[#This Row],[Close Price]]-Table2[[#This Row],[200D EMA]])/Table2[[#This Row],[200D EMA]]</f>
        <v>-0.18049904083497564</v>
      </c>
      <c r="V717">
        <v>1.2120847810364099</v>
      </c>
      <c r="W717">
        <v>151.01</v>
      </c>
      <c r="X717">
        <v>153.16999999999999</v>
      </c>
      <c r="Y717">
        <v>148.5</v>
      </c>
      <c r="Z717">
        <v>152.65</v>
      </c>
      <c r="AA717">
        <v>148.4</v>
      </c>
      <c r="AB717">
        <v>156.29</v>
      </c>
      <c r="AC717" s="2">
        <f>(Table2[[#This Row],[Close Price]]/Table2[[#This Row],[Day Low]])-1</f>
        <v>-2.25150652274686E-3</v>
      </c>
      <c r="AD717" s="2">
        <f>(Table2[[#This Row],[Day High]]/Table2[[#This Row],[Close Price]])-1</f>
        <v>1.6592553262096077E-2</v>
      </c>
      <c r="AE717" s="2">
        <f>(Table2[[#This Row],[Close Price]]/Table2[[#This Row],[Current Week Low]])-1</f>
        <v>1.4612794612794522E-2</v>
      </c>
      <c r="AF717" s="2">
        <f>(Table2[[#This Row],[Current Week High]]/Table2[[#This Row],[Close Price]])-1</f>
        <v>1.3141302183580228E-2</v>
      </c>
      <c r="AG717" s="2">
        <f>(Table2[[#This Row],[Close Price]]/Table2[[#This Row],[Current Month Low]])-1</f>
        <v>1.5296495956873102E-2</v>
      </c>
      <c r="AH717" s="2">
        <f>(Table2[[#This Row],[Current Month High]]/Table2[[#This Row],[Close Price]])-1</f>
        <v>3.7300059733191837E-2</v>
      </c>
      <c r="AI717">
        <v>98.911528506006505</v>
      </c>
      <c r="AJ717">
        <v>20.055776892430199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-0.04</v>
      </c>
      <c r="AM717" t="s">
        <v>10475</v>
      </c>
      <c r="AN717">
        <v>-3.16</v>
      </c>
      <c r="AO717" t="s">
        <v>10475</v>
      </c>
      <c r="AP717">
        <v>-3.8738896356324999E-2</v>
      </c>
      <c r="AQ717">
        <f>(Table2[[#This Row],[Sharpe Ratio]]-AVERAGE(Table2[Sharpe Ratio]))/_xlfn.STDEV.P(Table2[Sharpe Ratio])</f>
        <v>-1.0509539332682623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714</v>
      </c>
      <c r="AT717">
        <f>_xlfn.RANK.AVG(Table2[[#This Row],[6M Return vs Nifty Z-Score]],Table2[6M Return vs Nifty Z-Score])</f>
        <v>723</v>
      </c>
      <c r="AU717">
        <f>_xlfn.RANK.AVG(Table2[[#This Row],[Sharpe Ratio Z-Score]],Table2[Sharpe Ratio Z-Score])</f>
        <v>616</v>
      </c>
      <c r="AV717">
        <f>(Table2[[#This Row],[Rank 1Y]]+Table2[[#This Row],[Rank 6M]]+Table2[[#This Row],[Rank Sharpe]])/3</f>
        <v>684.33333333333337</v>
      </c>
    </row>
    <row r="718" spans="1:48" x14ac:dyDescent="0.3">
      <c r="A718" t="s">
        <v>1347</v>
      </c>
      <c r="B718" t="s">
        <v>1348</v>
      </c>
      <c r="C718" t="s">
        <v>10442</v>
      </c>
      <c r="D718" t="s">
        <v>153</v>
      </c>
      <c r="E718">
        <v>8015.4632408500001</v>
      </c>
      <c r="F718">
        <v>671.15</v>
      </c>
      <c r="G718">
        <v>-43.683603862966102</v>
      </c>
      <c r="H718">
        <f>(Table2[[#This Row],[1Y Return vs Nifty]]-AVERAGE(Table2[1Y Return vs Nifty]))/_xlfn.STDEV.P(Table2[1Y Return vs Nifty])</f>
        <v>-1.0445354568438303</v>
      </c>
      <c r="I718">
        <v>-9.4050003408437899</v>
      </c>
      <c r="J718">
        <f>(Table2[[#This Row],[1M Return vs Nifty]]-AVERAGE(Table2[1M Return vs Nifty]))/_xlfn.STDEV.P(Table2[1M Return vs Nifty])</f>
        <v>-1.1649960945067288</v>
      </c>
      <c r="K718">
        <v>-23.3973374522132</v>
      </c>
      <c r="L718">
        <f>(Table2[[#This Row],[6M Return vs Nifty]]-AVERAGE(Table2[6M Return vs Nifty]))/_xlfn.STDEV.P(Table2[6M Return vs Nifty])</f>
        <v>-0.96894663446946061</v>
      </c>
      <c r="M718">
        <v>-3.0824267237321301</v>
      </c>
      <c r="N718">
        <f>(Table2[[#This Row],[1W Return vs Nifty]]-AVERAGE(Table2[1W Return vs Nifty]))/_xlfn.STDEV.P(Table2[1W Return vs Nifty])</f>
        <v>-0.95927983756895929</v>
      </c>
      <c r="O718">
        <v>688.09</v>
      </c>
      <c r="P718">
        <v>692.60545840055102</v>
      </c>
      <c r="Q718">
        <v>719.15570688537298</v>
      </c>
      <c r="R718">
        <v>27.055971354730399</v>
      </c>
      <c r="S718" s="2">
        <f>(Table2[[#This Row],[Close Price]]-Table2[[#This Row],[20D EMA]])/Table2[[#This Row],[20D EMA]]</f>
        <v>-2.461887253120966E-2</v>
      </c>
      <c r="T718" s="2">
        <f>(Table2[[#This Row],[Close Price]]-Table2[[#This Row],[50D EMA]])/Table2[[#This Row],[50D EMA]]</f>
        <v>-3.097789389373078E-2</v>
      </c>
      <c r="U718" s="2">
        <f>(Table2[[#This Row],[Close Price]]-Table2[[#This Row],[200D EMA]])/Table2[[#This Row],[200D EMA]]</f>
        <v>-6.6752869268441595E-2</v>
      </c>
      <c r="V718">
        <v>2.6820429569464501</v>
      </c>
      <c r="W718">
        <v>663.8</v>
      </c>
      <c r="X718">
        <v>681</v>
      </c>
      <c r="Y718">
        <v>665</v>
      </c>
      <c r="Z718">
        <v>675</v>
      </c>
      <c r="AA718">
        <v>663.1</v>
      </c>
      <c r="AB718">
        <v>697</v>
      </c>
      <c r="AC718" s="2">
        <f>(Table2[[#This Row],[Close Price]]/Table2[[#This Row],[Day Low]])-1</f>
        <v>1.1072612232600143E-2</v>
      </c>
      <c r="AD718" s="2">
        <f>(Table2[[#This Row],[Day High]]/Table2[[#This Row],[Close Price]])-1</f>
        <v>1.4676301869924746E-2</v>
      </c>
      <c r="AE718" s="2">
        <f>(Table2[[#This Row],[Close Price]]/Table2[[#This Row],[Current Week Low]])-1</f>
        <v>9.2481203007519497E-3</v>
      </c>
      <c r="AF718" s="2">
        <f>(Table2[[#This Row],[Current Week High]]/Table2[[#This Row],[Close Price]])-1</f>
        <v>5.7364225582954287E-3</v>
      </c>
      <c r="AG718" s="2">
        <f>(Table2[[#This Row],[Close Price]]/Table2[[#This Row],[Current Month Low]])-1</f>
        <v>1.2139948725682359E-2</v>
      </c>
      <c r="AH718" s="2">
        <f>(Table2[[#This Row],[Current Month High]]/Table2[[#This Row],[Close Price]])-1</f>
        <v>3.8515980034269592E-2</v>
      </c>
      <c r="AI718">
        <v>45.7200327795574</v>
      </c>
      <c r="AJ718">
        <v>12.1199465419311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10475</v>
      </c>
      <c r="AN718">
        <v>-2.85</v>
      </c>
      <c r="AO718" t="s">
        <v>10475</v>
      </c>
      <c r="AP718">
        <v>-0.106078114615529</v>
      </c>
      <c r="AQ718">
        <f>(Table2[[#This Row],[Sharpe Ratio]]-AVERAGE(Table2[Sharpe Ratio]))/_xlfn.STDEV.P(Table2[Sharpe Ratio])</f>
        <v>-1.8101560778108754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706</v>
      </c>
      <c r="AT718">
        <f>_xlfn.RANK.AVG(Table2[[#This Row],[6M Return vs Nifty Z-Score]],Table2[6M Return vs Nifty Z-Score])</f>
        <v>647</v>
      </c>
      <c r="AU718">
        <f>_xlfn.RANK.AVG(Table2[[#This Row],[Sharpe Ratio Z-Score]],Table2[Sharpe Ratio Z-Score])</f>
        <v>708</v>
      </c>
      <c r="AV718">
        <f>(Table2[[#This Row],[Rank 1Y]]+Table2[[#This Row],[Rank 6M]]+Table2[[#This Row],[Rank Sharpe]])/3</f>
        <v>687</v>
      </c>
    </row>
    <row r="719" spans="1:48" x14ac:dyDescent="0.3">
      <c r="A719" t="s">
        <v>1315</v>
      </c>
      <c r="B719" t="s">
        <v>1316</v>
      </c>
      <c r="C719" t="s">
        <v>10445</v>
      </c>
      <c r="D719" t="s">
        <v>542</v>
      </c>
      <c r="E719">
        <v>8284.8305158399999</v>
      </c>
      <c r="F719">
        <v>754.3</v>
      </c>
      <c r="G719">
        <v>-49.518987283475099</v>
      </c>
      <c r="H719">
        <f>(Table2[[#This Row],[1Y Return vs Nifty]]-AVERAGE(Table2[1Y Return vs Nifty]))/_xlfn.STDEV.P(Table2[1Y Return vs Nifty])</f>
        <v>-1.1113093747855114</v>
      </c>
      <c r="I719">
        <v>-5.8399314594073903</v>
      </c>
      <c r="J719">
        <f>(Table2[[#This Row],[1M Return vs Nifty]]-AVERAGE(Table2[1M Return vs Nifty]))/_xlfn.STDEV.P(Table2[1M Return vs Nifty])</f>
        <v>-0.86376020978234136</v>
      </c>
      <c r="K719">
        <v>-41.523637618364802</v>
      </c>
      <c r="L719">
        <f>(Table2[[#This Row],[6M Return vs Nifty]]-AVERAGE(Table2[6M Return vs Nifty]))/_xlfn.STDEV.P(Table2[6M Return vs Nifty])</f>
        <v>-1.4789887181052561</v>
      </c>
      <c r="M719">
        <v>-1.1820054776884701</v>
      </c>
      <c r="N719">
        <f>(Table2[[#This Row],[1W Return vs Nifty]]-AVERAGE(Table2[1W Return vs Nifty]))/_xlfn.STDEV.P(Table2[1W Return vs Nifty])</f>
        <v>-0.6108640732272228</v>
      </c>
      <c r="O719">
        <v>770.1</v>
      </c>
      <c r="P719">
        <v>791.44883445364496</v>
      </c>
      <c r="Q719">
        <v>868.63282774268998</v>
      </c>
      <c r="R719">
        <v>25.4496507164321</v>
      </c>
      <c r="S719" s="2">
        <f>(Table2[[#This Row],[Close Price]]-Table2[[#This Row],[20D EMA]])/Table2[[#This Row],[20D EMA]]</f>
        <v>-2.0516815997922436E-2</v>
      </c>
      <c r="T719" s="2">
        <f>(Table2[[#This Row],[Close Price]]-Table2[[#This Row],[50D EMA]])/Table2[[#This Row],[50D EMA]]</f>
        <v>-4.6937758748851643E-2</v>
      </c>
      <c r="U719" s="2">
        <f>(Table2[[#This Row],[Close Price]]-Table2[[#This Row],[200D EMA]])/Table2[[#This Row],[200D EMA]]</f>
        <v>-0.1316238853645515</v>
      </c>
      <c r="V719">
        <v>0.55579604728229703</v>
      </c>
      <c r="W719">
        <v>745.4</v>
      </c>
      <c r="X719">
        <v>754.3</v>
      </c>
      <c r="Y719">
        <v>751.65</v>
      </c>
      <c r="Z719">
        <v>765.8</v>
      </c>
      <c r="AA719">
        <v>751.65</v>
      </c>
      <c r="AB719">
        <v>772</v>
      </c>
      <c r="AC719" s="2">
        <f>(Table2[[#This Row],[Close Price]]/Table2[[#This Row],[Day Low]])-1</f>
        <v>1.1939898041320118E-2</v>
      </c>
      <c r="AD719" s="2">
        <f>(Table2[[#This Row],[Day High]]/Table2[[#This Row],[Close Price]])-1</f>
        <v>0</v>
      </c>
      <c r="AE719" s="2">
        <f>(Table2[[#This Row],[Close Price]]/Table2[[#This Row],[Current Week Low]])-1</f>
        <v>3.5255770637929729E-3</v>
      </c>
      <c r="AF719" s="2">
        <f>(Table2[[#This Row],[Current Week High]]/Table2[[#This Row],[Close Price]])-1</f>
        <v>1.5245923372663395E-2</v>
      </c>
      <c r="AG719" s="2">
        <f>(Table2[[#This Row],[Close Price]]/Table2[[#This Row],[Current Month Low]])-1</f>
        <v>3.5255770637929729E-3</v>
      </c>
      <c r="AH719" s="2">
        <f>(Table2[[#This Row],[Current Month High]]/Table2[[#This Row],[Close Price]])-1</f>
        <v>2.346546466922983E-2</v>
      </c>
      <c r="AI719">
        <v>46.665782845021802</v>
      </c>
      <c r="AJ719">
        <v>4.7057190449750097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-0.19</v>
      </c>
      <c r="AM719" t="s">
        <v>10475</v>
      </c>
      <c r="AN719">
        <v>-3.52</v>
      </c>
      <c r="AO719" t="s">
        <v>10475</v>
      </c>
      <c r="AP719">
        <v>-5.3017131504142001E-2</v>
      </c>
      <c r="AQ719">
        <f>(Table2[[#This Row],[Sharpe Ratio]]-AVERAGE(Table2[Sharpe Ratio]))/_xlfn.STDEV.P(Table2[Sharpe Ratio])</f>
        <v>-1.2119309541594239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713</v>
      </c>
      <c r="AT719">
        <f>_xlfn.RANK.AVG(Table2[[#This Row],[6M Return vs Nifty Z-Score]],Table2[6M Return vs Nifty Z-Score])</f>
        <v>713</v>
      </c>
      <c r="AU719">
        <f>_xlfn.RANK.AVG(Table2[[#This Row],[Sharpe Ratio Z-Score]],Table2[Sharpe Ratio Z-Score])</f>
        <v>637</v>
      </c>
      <c r="AV719">
        <f>(Table2[[#This Row],[Rank 1Y]]+Table2[[#This Row],[Rank 6M]]+Table2[[#This Row],[Rank Sharpe]])/3</f>
        <v>687.66666666666663</v>
      </c>
    </row>
    <row r="720" spans="1:48" x14ac:dyDescent="0.3">
      <c r="A720" t="s">
        <v>725</v>
      </c>
      <c r="B720" t="s">
        <v>726</v>
      </c>
      <c r="C720" t="s">
        <v>10443</v>
      </c>
      <c r="D720" t="s">
        <v>106</v>
      </c>
      <c r="E720">
        <v>21862.625741100001</v>
      </c>
      <c r="F720">
        <v>270.45</v>
      </c>
      <c r="G720">
        <v>-38.167683480702401</v>
      </c>
      <c r="H720">
        <f>(Table2[[#This Row],[1Y Return vs Nifty]]-AVERAGE(Table2[1Y Return vs Nifty]))/_xlfn.STDEV.P(Table2[1Y Return vs Nifty])</f>
        <v>-0.98141713394432217</v>
      </c>
      <c r="I720">
        <v>-9.9904180440228298</v>
      </c>
      <c r="J720">
        <f>(Table2[[#This Row],[1M Return vs Nifty]]-AVERAGE(Table2[1M Return vs Nifty]))/_xlfn.STDEV.P(Table2[1M Return vs Nifty])</f>
        <v>-1.2144618483575784</v>
      </c>
      <c r="K720">
        <v>-32.8232424975782</v>
      </c>
      <c r="L720">
        <f>(Table2[[#This Row],[6M Return vs Nifty]]-AVERAGE(Table2[6M Return vs Nifty]))/_xlfn.STDEV.P(Table2[6M Return vs Nifty])</f>
        <v>-1.2341749604611418</v>
      </c>
      <c r="M720">
        <v>-2.9703719341285</v>
      </c>
      <c r="N720">
        <f>(Table2[[#This Row],[1W Return vs Nifty]]-AVERAGE(Table2[1W Return vs Nifty]))/_xlfn.STDEV.P(Table2[1W Return vs Nifty])</f>
        <v>-0.93873615271530941</v>
      </c>
      <c r="O720">
        <v>272.82</v>
      </c>
      <c r="P720">
        <v>276.02550862179299</v>
      </c>
      <c r="Q720">
        <v>292.886757401556</v>
      </c>
      <c r="R720">
        <v>46.409947663986799</v>
      </c>
      <c r="S720" s="2">
        <f>(Table2[[#This Row],[Close Price]]-Table2[[#This Row],[20D EMA]])/Table2[[#This Row],[20D EMA]]</f>
        <v>-8.6870464042225811E-3</v>
      </c>
      <c r="T720" s="2">
        <f>(Table2[[#This Row],[Close Price]]-Table2[[#This Row],[50D EMA]])/Table2[[#This Row],[50D EMA]]</f>
        <v>-2.0199251328733184E-2</v>
      </c>
      <c r="U720" s="2">
        <f>(Table2[[#This Row],[Close Price]]-Table2[[#This Row],[200D EMA]])/Table2[[#This Row],[200D EMA]]</f>
        <v>-7.6605571384009627E-2</v>
      </c>
      <c r="V720">
        <v>1.5197128547052601</v>
      </c>
      <c r="W720">
        <v>269.7</v>
      </c>
      <c r="X720">
        <v>272</v>
      </c>
      <c r="Y720">
        <v>268.55</v>
      </c>
      <c r="Z720">
        <v>272.7</v>
      </c>
      <c r="AA720">
        <v>265.60000000000002</v>
      </c>
      <c r="AB720">
        <v>274.3</v>
      </c>
      <c r="AC720" s="2">
        <f>(Table2[[#This Row],[Close Price]]/Table2[[#This Row],[Day Low]])-1</f>
        <v>2.7808676307008451E-3</v>
      </c>
      <c r="AD720" s="2">
        <f>(Table2[[#This Row],[Day High]]/Table2[[#This Row],[Close Price]])-1</f>
        <v>5.7311887594750921E-3</v>
      </c>
      <c r="AE720" s="2">
        <f>(Table2[[#This Row],[Close Price]]/Table2[[#This Row],[Current Week Low]])-1</f>
        <v>7.0750325823867311E-3</v>
      </c>
      <c r="AF720" s="2">
        <f>(Table2[[#This Row],[Current Week High]]/Table2[[#This Row],[Close Price]])-1</f>
        <v>8.3194675540765317E-3</v>
      </c>
      <c r="AG720" s="2">
        <f>(Table2[[#This Row],[Close Price]]/Table2[[#This Row],[Current Month Low]])-1</f>
        <v>1.8260542168674565E-2</v>
      </c>
      <c r="AH720" s="2">
        <f>(Table2[[#This Row],[Current Month High]]/Table2[[#This Row],[Close Price]])-1</f>
        <v>1.4235533370308806E-2</v>
      </c>
      <c r="AI720">
        <v>32.113144758735402</v>
      </c>
      <c r="AJ720">
        <v>7.38534842167957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10475</v>
      </c>
      <c r="AN720">
        <v>-4.43</v>
      </c>
      <c r="AO720" t="s">
        <v>10475</v>
      </c>
      <c r="AP720">
        <v>-0.13719926577399799</v>
      </c>
      <c r="AQ720">
        <f>(Table2[[#This Row],[Sharpe Ratio]]-AVERAGE(Table2[Sharpe Ratio]))/_xlfn.STDEV.P(Table2[Sharpe Ratio])</f>
        <v>-2.1610250856629984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690</v>
      </c>
      <c r="AT720">
        <f>_xlfn.RANK.AVG(Table2[[#This Row],[6M Return vs Nifty Z-Score]],Table2[6M Return vs Nifty Z-Score])</f>
        <v>690</v>
      </c>
      <c r="AU720">
        <f>_xlfn.RANK.AVG(Table2[[#This Row],[Sharpe Ratio Z-Score]],Table2[Sharpe Ratio Z-Score])</f>
        <v>719</v>
      </c>
      <c r="AV720">
        <f>(Table2[[#This Row],[Rank 1Y]]+Table2[[#This Row],[Rank 6M]]+Table2[[#This Row],[Rank Sharpe]])/3</f>
        <v>699.66666666666663</v>
      </c>
    </row>
    <row r="721" spans="1:48" x14ac:dyDescent="0.3">
      <c r="A721" t="s">
        <v>832</v>
      </c>
      <c r="B721" t="s">
        <v>833</v>
      </c>
      <c r="C721" t="s">
        <v>10440</v>
      </c>
      <c r="D721" t="s">
        <v>80</v>
      </c>
      <c r="E721">
        <v>18780.518362399998</v>
      </c>
      <c r="F721">
        <v>794.8</v>
      </c>
      <c r="G721">
        <v>-39.1852514951808</v>
      </c>
      <c r="H721">
        <f>(Table2[[#This Row],[1Y Return vs Nifty]]-AVERAGE(Table2[1Y Return vs Nifty]))/_xlfn.STDEV.P(Table2[1Y Return vs Nifty])</f>
        <v>-0.99306109942224674</v>
      </c>
      <c r="I721">
        <v>-7.5746007610252901</v>
      </c>
      <c r="J721">
        <f>(Table2[[#This Row],[1M Return vs Nifty]]-AVERAGE(Table2[1M Return vs Nifty]))/_xlfn.STDEV.P(Table2[1M Return vs Nifty])</f>
        <v>-1.0103337148548619</v>
      </c>
      <c r="K721">
        <v>-33.372134624167998</v>
      </c>
      <c r="L721">
        <f>(Table2[[#This Row],[6M Return vs Nifty]]-AVERAGE(Table2[6M Return vs Nifty]))/_xlfn.STDEV.P(Table2[6M Return vs Nifty])</f>
        <v>-1.2496198158023286</v>
      </c>
      <c r="M721">
        <v>-4.7450342164049299</v>
      </c>
      <c r="N721">
        <f>(Table2[[#This Row],[1W Return vs Nifty]]-AVERAGE(Table2[1W Return vs Nifty]))/_xlfn.STDEV.P(Table2[1W Return vs Nifty])</f>
        <v>-1.2640957627570444</v>
      </c>
      <c r="O721">
        <v>830.04</v>
      </c>
      <c r="P721">
        <v>821.72899813367098</v>
      </c>
      <c r="Q721">
        <v>856.37711671519503</v>
      </c>
      <c r="R721">
        <v>29.4904715246197</v>
      </c>
      <c r="S721" s="2">
        <f>(Table2[[#This Row],[Close Price]]-Table2[[#This Row],[20D EMA]])/Table2[[#This Row],[20D EMA]]</f>
        <v>-4.2455785263360815E-2</v>
      </c>
      <c r="T721" s="2">
        <f>(Table2[[#This Row],[Close Price]]-Table2[[#This Row],[50D EMA]])/Table2[[#This Row],[50D EMA]]</f>
        <v>-3.277114254800885E-2</v>
      </c>
      <c r="U721" s="2">
        <f>(Table2[[#This Row],[Close Price]]-Table2[[#This Row],[200D EMA]])/Table2[[#This Row],[200D EMA]]</f>
        <v>-7.1904206118195174E-2</v>
      </c>
      <c r="V721">
        <v>1.8682481298921501</v>
      </c>
      <c r="W721">
        <v>792.2</v>
      </c>
      <c r="X721">
        <v>801.65</v>
      </c>
      <c r="Y721">
        <v>790.5</v>
      </c>
      <c r="Z721">
        <v>811.95</v>
      </c>
      <c r="AA721">
        <v>790.5</v>
      </c>
      <c r="AB721">
        <v>869.65</v>
      </c>
      <c r="AC721" s="2">
        <f>(Table2[[#This Row],[Close Price]]/Table2[[#This Row],[Day Low]])-1</f>
        <v>3.2819994950767928E-3</v>
      </c>
      <c r="AD721" s="2">
        <f>(Table2[[#This Row],[Day High]]/Table2[[#This Row],[Close Price]])-1</f>
        <v>8.6185203824862278E-3</v>
      </c>
      <c r="AE721" s="2">
        <f>(Table2[[#This Row],[Close Price]]/Table2[[#This Row],[Current Week Low]])-1</f>
        <v>5.4395951929158137E-3</v>
      </c>
      <c r="AF721" s="2">
        <f>(Table2[[#This Row],[Current Week High]]/Table2[[#This Row],[Close Price]])-1</f>
        <v>2.1577755410166155E-2</v>
      </c>
      <c r="AG721" s="2">
        <f>(Table2[[#This Row],[Close Price]]/Table2[[#This Row],[Current Month Low]])-1</f>
        <v>5.4395951929158137E-3</v>
      </c>
      <c r="AH721" s="2">
        <f>(Table2[[#This Row],[Current Month High]]/Table2[[#This Row],[Close Price]])-1</f>
        <v>9.4174635128334128E-2</v>
      </c>
      <c r="AI721">
        <v>33.140412682435802</v>
      </c>
      <c r="AJ721">
        <v>13.5428571428571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10475</v>
      </c>
      <c r="AN721">
        <v>-8.42</v>
      </c>
      <c r="AO721" t="s">
        <v>10475</v>
      </c>
      <c r="AP721">
        <v>-0.118570452530032</v>
      </c>
      <c r="AQ721">
        <f>(Table2[[#This Row],[Sharpe Ratio]]-AVERAGE(Table2[Sharpe Ratio]))/_xlfn.STDEV.P(Table2[Sharpe Ratio])</f>
        <v>-1.9509983682356733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695</v>
      </c>
      <c r="AT721">
        <f>_xlfn.RANK.AVG(Table2[[#This Row],[6M Return vs Nifty Z-Score]],Table2[6M Return vs Nifty Z-Score])</f>
        <v>694</v>
      </c>
      <c r="AU721">
        <f>_xlfn.RANK.AVG(Table2[[#This Row],[Sharpe Ratio Z-Score]],Table2[Sharpe Ratio Z-Score])</f>
        <v>712</v>
      </c>
      <c r="AV721">
        <f>(Table2[[#This Row],[Rank 1Y]]+Table2[[#This Row],[Rank 6M]]+Table2[[#This Row],[Rank Sharpe]])/3</f>
        <v>700.33333333333337</v>
      </c>
    </row>
    <row r="722" spans="1:48" x14ac:dyDescent="0.3">
      <c r="A722" t="s">
        <v>1129</v>
      </c>
      <c r="B722" t="s">
        <v>1130</v>
      </c>
      <c r="C722" t="s">
        <v>10445</v>
      </c>
      <c r="D722" t="s">
        <v>542</v>
      </c>
      <c r="E722">
        <v>10712.462514319999</v>
      </c>
      <c r="F722">
        <v>2095.1</v>
      </c>
      <c r="G722">
        <v>-43.1952068626643</v>
      </c>
      <c r="H722">
        <f>(Table2[[#This Row],[1Y Return vs Nifty]]-AVERAGE(Table2[1Y Return vs Nifty]))/_xlfn.STDEV.P(Table2[1Y Return vs Nifty])</f>
        <v>-1.0389467613167298</v>
      </c>
      <c r="I722">
        <v>3.62641417333802</v>
      </c>
      <c r="J722">
        <f>(Table2[[#This Row],[1M Return vs Nifty]]-AVERAGE(Table2[1M Return vs Nifty]))/_xlfn.STDEV.P(Table2[1M Return vs Nifty])</f>
        <v>-6.3887024544481988E-2</v>
      </c>
      <c r="K722">
        <v>-30.794875217628999</v>
      </c>
      <c r="L722">
        <f>(Table2[[#This Row],[6M Return vs Nifty]]-AVERAGE(Table2[6M Return vs Nifty]))/_xlfn.STDEV.P(Table2[6M Return vs Nifty])</f>
        <v>-1.1771002864040583</v>
      </c>
      <c r="M722">
        <v>-1.4596373346817499</v>
      </c>
      <c r="N722">
        <f>(Table2[[#This Row],[1W Return vs Nifty]]-AVERAGE(Table2[1W Return vs Nifty]))/_xlfn.STDEV.P(Table2[1W Return vs Nifty])</f>
        <v>-0.66176400705047744</v>
      </c>
      <c r="O722">
        <v>2085</v>
      </c>
      <c r="P722">
        <v>2052.9367037288898</v>
      </c>
      <c r="Q722">
        <v>2174.3798110922398</v>
      </c>
      <c r="R722">
        <v>47.824302410156598</v>
      </c>
      <c r="S722" s="2">
        <f>(Table2[[#This Row],[Close Price]]-Table2[[#This Row],[20D EMA]])/Table2[[#This Row],[20D EMA]]</f>
        <v>4.8441247002397646E-3</v>
      </c>
      <c r="T722" s="2">
        <f>(Table2[[#This Row],[Close Price]]-Table2[[#This Row],[50D EMA]])/Table2[[#This Row],[50D EMA]]</f>
        <v>2.0538040064521229E-2</v>
      </c>
      <c r="U722" s="2">
        <f>(Table2[[#This Row],[Close Price]]-Table2[[#This Row],[200D EMA]])/Table2[[#This Row],[200D EMA]]</f>
        <v>-3.6460884472807854E-2</v>
      </c>
      <c r="V722">
        <v>1.3354152006600399</v>
      </c>
      <c r="W722">
        <v>2089.6999999999998</v>
      </c>
      <c r="X722">
        <v>2122.9</v>
      </c>
      <c r="Y722">
        <v>2090</v>
      </c>
      <c r="Z722">
        <v>2139.9499999999998</v>
      </c>
      <c r="AA722">
        <v>2090</v>
      </c>
      <c r="AB722">
        <v>2204</v>
      </c>
      <c r="AC722" s="2">
        <f>(Table2[[#This Row],[Close Price]]/Table2[[#This Row],[Day Low]])-1</f>
        <v>2.5841029812891936E-3</v>
      </c>
      <c r="AD722" s="2">
        <f>(Table2[[#This Row],[Day High]]/Table2[[#This Row],[Close Price]])-1</f>
        <v>1.3269056369624499E-2</v>
      </c>
      <c r="AE722" s="2">
        <f>(Table2[[#This Row],[Close Price]]/Table2[[#This Row],[Current Week Low]])-1</f>
        <v>2.440191387559798E-3</v>
      </c>
      <c r="AF722" s="2">
        <f>(Table2[[#This Row],[Current Week High]]/Table2[[#This Row],[Close Price]])-1</f>
        <v>2.1407092740203248E-2</v>
      </c>
      <c r="AG722" s="2">
        <f>(Table2[[#This Row],[Close Price]]/Table2[[#This Row],[Current Month Low]])-1</f>
        <v>2.440191387559798E-3</v>
      </c>
      <c r="AH722" s="2">
        <f>(Table2[[#This Row],[Current Month High]]/Table2[[#This Row],[Close Price]])-1</f>
        <v>5.1978425850794707E-2</v>
      </c>
      <c r="AI722">
        <v>30.542694859433901</v>
      </c>
      <c r="AJ722">
        <v>15.879424778761001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-7.0000000000000007E-2</v>
      </c>
      <c r="AM722" t="s">
        <v>10475</v>
      </c>
      <c r="AN722">
        <v>-0.42</v>
      </c>
      <c r="AO722" t="s">
        <v>10475</v>
      </c>
      <c r="AP722">
        <v>-0.14307792155094901</v>
      </c>
      <c r="AQ722">
        <f>(Table2[[#This Row],[Sharpe Ratio]]-AVERAGE(Table2[Sharpe Ratio]))/_xlfn.STDEV.P(Table2[Sharpe Ratio])</f>
        <v>-2.2273027792309517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703</v>
      </c>
      <c r="AT722">
        <f>_xlfn.RANK.AVG(Table2[[#This Row],[6M Return vs Nifty Z-Score]],Table2[6M Return vs Nifty Z-Score])</f>
        <v>683</v>
      </c>
      <c r="AU722">
        <f>_xlfn.RANK.AVG(Table2[[#This Row],[Sharpe Ratio Z-Score]],Table2[Sharpe Ratio Z-Score])</f>
        <v>720</v>
      </c>
      <c r="AV722">
        <f>(Table2[[#This Row],[Rank 1Y]]+Table2[[#This Row],[Rank 6M]]+Table2[[#This Row],[Rank Sharpe]])/3</f>
        <v>702</v>
      </c>
    </row>
    <row r="723" spans="1:48" x14ac:dyDescent="0.3">
      <c r="A723" t="s">
        <v>2524</v>
      </c>
      <c r="B723" t="s">
        <v>2525</v>
      </c>
      <c r="C723" t="s">
        <v>10445</v>
      </c>
      <c r="D723" t="s">
        <v>542</v>
      </c>
      <c r="E723">
        <v>1762.8870536750001</v>
      </c>
      <c r="F723">
        <v>105.25</v>
      </c>
      <c r="G723">
        <v>-59.193573973108201</v>
      </c>
      <c r="H723">
        <f>(Table2[[#This Row],[1Y Return vs Nifty]]-AVERAGE(Table2[1Y Return vs Nifty]))/_xlfn.STDEV.P(Table2[1Y Return vs Nifty])</f>
        <v>-1.2220150493197297</v>
      </c>
      <c r="I723">
        <v>4.7497179359213604</v>
      </c>
      <c r="J723">
        <f>(Table2[[#This Row],[1M Return vs Nifty]]-AVERAGE(Table2[1M Return vs Nifty]))/_xlfn.STDEV.P(Table2[1M Return vs Nifty])</f>
        <v>3.1028225059247874E-2</v>
      </c>
      <c r="K723">
        <v>-35.395339005146496</v>
      </c>
      <c r="L723">
        <f>(Table2[[#This Row],[6M Return vs Nifty]]-AVERAGE(Table2[6M Return vs Nifty]))/_xlfn.STDEV.P(Table2[6M Return vs Nifty])</f>
        <v>-1.3065492149977758</v>
      </c>
      <c r="M723">
        <v>1.46241902550309</v>
      </c>
      <c r="N723">
        <f>(Table2[[#This Row],[1W Return vs Nifty]]-AVERAGE(Table2[1W Return vs Nifty]))/_xlfn.STDEV.P(Table2[1W Return vs Nifty])</f>
        <v>-0.12604567496862082</v>
      </c>
      <c r="O723">
        <v>104.54</v>
      </c>
      <c r="P723">
        <v>103.993010999974</v>
      </c>
      <c r="Q723">
        <v>119.09356300593799</v>
      </c>
      <c r="R723">
        <v>51.118887974991097</v>
      </c>
      <c r="S723" s="2">
        <f>(Table2[[#This Row],[Close Price]]-Table2[[#This Row],[20D EMA]])/Table2[[#This Row],[20D EMA]]</f>
        <v>6.7916586952362131E-3</v>
      </c>
      <c r="T723" s="2">
        <f>(Table2[[#This Row],[Close Price]]-Table2[[#This Row],[50D EMA]])/Table2[[#This Row],[50D EMA]]</f>
        <v>1.2087244978667944E-2</v>
      </c>
      <c r="U723" s="2">
        <f>(Table2[[#This Row],[Close Price]]-Table2[[#This Row],[200D EMA]])/Table2[[#This Row],[200D EMA]]</f>
        <v>-0.11624106842153809</v>
      </c>
      <c r="V723">
        <v>0.66484060366404596</v>
      </c>
      <c r="W723">
        <v>104.88</v>
      </c>
      <c r="X723">
        <v>106.7</v>
      </c>
      <c r="Y723">
        <v>104.73</v>
      </c>
      <c r="Z723">
        <v>107.5</v>
      </c>
      <c r="AA723">
        <v>102.6</v>
      </c>
      <c r="AB723">
        <v>108.41</v>
      </c>
      <c r="AC723" s="2">
        <f>(Table2[[#This Row],[Close Price]]/Table2[[#This Row],[Day Low]])-1</f>
        <v>3.5278413424866262E-3</v>
      </c>
      <c r="AD723" s="2">
        <f>(Table2[[#This Row],[Day High]]/Table2[[#This Row],[Close Price]])-1</f>
        <v>1.3776722090261373E-2</v>
      </c>
      <c r="AE723" s="2">
        <f>(Table2[[#This Row],[Close Price]]/Table2[[#This Row],[Current Week Low]])-1</f>
        <v>4.9651484770361076E-3</v>
      </c>
      <c r="AF723" s="2">
        <f>(Table2[[#This Row],[Current Week High]]/Table2[[#This Row],[Close Price]])-1</f>
        <v>2.1377672209026199E-2</v>
      </c>
      <c r="AG723" s="2">
        <f>(Table2[[#This Row],[Close Price]]/Table2[[#This Row],[Current Month Low]])-1</f>
        <v>2.5828460038986423E-2</v>
      </c>
      <c r="AH723" s="2">
        <f>(Table2[[#This Row],[Current Month High]]/Table2[[#This Row],[Close Price]])-1</f>
        <v>3.0023752969121187E-2</v>
      </c>
      <c r="AI723">
        <v>77.0546318289786</v>
      </c>
      <c r="AJ723">
        <v>31.644777986241301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-0.11</v>
      </c>
      <c r="AM723" t="s">
        <v>10475</v>
      </c>
      <c r="AN723">
        <v>-5.33</v>
      </c>
      <c r="AO723" t="s">
        <v>10475</v>
      </c>
      <c r="AP723">
        <v>-0.105607243397922</v>
      </c>
      <c r="AQ723">
        <f>(Table2[[#This Row],[Sharpe Ratio]]-AVERAGE(Table2[Sharpe Ratio]))/_xlfn.STDEV.P(Table2[Sharpe Ratio])</f>
        <v>-1.8048473372663298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701</v>
      </c>
      <c r="AU723">
        <f>_xlfn.RANK.AVG(Table2[[#This Row],[Sharpe Ratio Z-Score]],Table2[Sharpe Ratio Z-Score])</f>
        <v>707</v>
      </c>
      <c r="AV723">
        <f>(Table2[[#This Row],[Rank 1Y]]+Table2[[#This Row],[Rank 6M]]+Table2[[#This Row],[Rank Sharpe]])/3</f>
        <v>709.66666666666663</v>
      </c>
    </row>
    <row r="724" spans="1:48" x14ac:dyDescent="0.3">
      <c r="A724" t="s">
        <v>1298</v>
      </c>
      <c r="B724" t="s">
        <v>1299</v>
      </c>
      <c r="C724" t="s">
        <v>10443</v>
      </c>
      <c r="D724" t="s">
        <v>100</v>
      </c>
      <c r="E724">
        <v>8406.0510327299999</v>
      </c>
      <c r="F724">
        <v>284.7</v>
      </c>
      <c r="G724">
        <v>-71.201617638721501</v>
      </c>
      <c r="H724">
        <f>(Table2[[#This Row],[1Y Return vs Nifty]]-AVERAGE(Table2[1Y Return vs Nifty]))/_xlfn.STDEV.P(Table2[1Y Return vs Nifty])</f>
        <v>-1.3594223222591051</v>
      </c>
      <c r="I724">
        <v>-3.0205080934402599</v>
      </c>
      <c r="J724">
        <f>(Table2[[#This Row],[1M Return vs Nifty]]-AVERAGE(Table2[1M Return vs Nifty]))/_xlfn.STDEV.P(Table2[1M Return vs Nifty])</f>
        <v>-0.62552877013691066</v>
      </c>
      <c r="K724">
        <v>-36.236437830197303</v>
      </c>
      <c r="L724">
        <f>(Table2[[#This Row],[6M Return vs Nifty]]-AVERAGE(Table2[6M Return vs Nifty]))/_xlfn.STDEV.P(Table2[6M Return vs Nifty])</f>
        <v>-1.3302162509256936</v>
      </c>
      <c r="M724">
        <v>0.194138462704912</v>
      </c>
      <c r="N724">
        <f>(Table2[[#This Row],[1W Return vs Nifty]]-AVERAGE(Table2[1W Return vs Nifty]))/_xlfn.STDEV.P(Table2[1W Return vs Nifty])</f>
        <v>-0.35856725017571195</v>
      </c>
      <c r="O724">
        <v>286.77</v>
      </c>
      <c r="P724">
        <v>292.39976733895401</v>
      </c>
      <c r="Q724">
        <v>358.36925755083598</v>
      </c>
      <c r="R724">
        <v>45.145600179195696</v>
      </c>
      <c r="S724" s="2">
        <f>(Table2[[#This Row],[Close Price]]-Table2[[#This Row],[20D EMA]])/Table2[[#This Row],[20D EMA]]</f>
        <v>-7.2183282770164007E-3</v>
      </c>
      <c r="T724" s="2">
        <f>(Table2[[#This Row],[Close Price]]-Table2[[#This Row],[50D EMA]])/Table2[[#This Row],[50D EMA]]</f>
        <v>-2.6333014588306211E-2</v>
      </c>
      <c r="U724" s="2">
        <f>(Table2[[#This Row],[Close Price]]-Table2[[#This Row],[200D EMA]])/Table2[[#This Row],[200D EMA]]</f>
        <v>-0.20556801678331948</v>
      </c>
      <c r="V724">
        <v>0.554037591261758</v>
      </c>
      <c r="W724">
        <v>285.5</v>
      </c>
      <c r="X724">
        <v>289.89999999999998</v>
      </c>
      <c r="Y724">
        <v>284</v>
      </c>
      <c r="Z724">
        <v>289.7</v>
      </c>
      <c r="AA724">
        <v>281.75</v>
      </c>
      <c r="AB724">
        <v>291.55</v>
      </c>
      <c r="AC724" s="2">
        <f>(Table2[[#This Row],[Close Price]]/Table2[[#This Row],[Day Low]])-1</f>
        <v>-2.8021015761822143E-3</v>
      </c>
      <c r="AD724" s="2">
        <f>(Table2[[#This Row],[Day High]]/Table2[[#This Row],[Close Price]])-1</f>
        <v>1.8264840182648401E-2</v>
      </c>
      <c r="AE724" s="2">
        <f>(Table2[[#This Row],[Close Price]]/Table2[[#This Row],[Current Week Low]])-1</f>
        <v>2.4647887323943074E-3</v>
      </c>
      <c r="AF724" s="2">
        <f>(Table2[[#This Row],[Current Week High]]/Table2[[#This Row],[Close Price]])-1</f>
        <v>1.7562346329469625E-2</v>
      </c>
      <c r="AG724" s="2">
        <f>(Table2[[#This Row],[Close Price]]/Table2[[#This Row],[Current Month Low]])-1</f>
        <v>1.0470275066548407E-2</v>
      </c>
      <c r="AH724" s="2">
        <f>(Table2[[#This Row],[Current Month High]]/Table2[[#This Row],[Close Price]])-1</f>
        <v>2.4060414471373415E-2</v>
      </c>
      <c r="AI724">
        <v>96.698278890059697</v>
      </c>
      <c r="AJ724">
        <v>9.0804597701149294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10475</v>
      </c>
      <c r="AN724">
        <v>-1.76</v>
      </c>
      <c r="AO724" t="s">
        <v>10475</v>
      </c>
      <c r="AP724">
        <v>-9.9833327130452995E-2</v>
      </c>
      <c r="AQ724">
        <f>(Table2[[#This Row],[Sharpe Ratio]]-AVERAGE(Table2[Sharpe Ratio]))/_xlfn.STDEV.P(Table2[Sharpe Ratio])</f>
        <v>-1.7397505077219388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706</v>
      </c>
      <c r="AU724">
        <f>_xlfn.RANK.AVG(Table2[[#This Row],[Sharpe Ratio Z-Score]],Table2[Sharpe Ratio Z-Score])</f>
        <v>704</v>
      </c>
      <c r="AV724">
        <f>(Table2[[#This Row],[Rank 1Y]]+Table2[[#This Row],[Rank 6M]]+Table2[[#This Row],[Rank Sharpe]])/3</f>
        <v>711.33333333333337</v>
      </c>
    </row>
    <row r="725" spans="1:48" x14ac:dyDescent="0.3">
      <c r="A725" t="s">
        <v>622</v>
      </c>
      <c r="B725" t="s">
        <v>623</v>
      </c>
      <c r="C725" t="s">
        <v>10431</v>
      </c>
      <c r="D725" t="s">
        <v>624</v>
      </c>
      <c r="E725">
        <v>30041.114995559899</v>
      </c>
      <c r="F725">
        <v>472.35</v>
      </c>
      <c r="G725">
        <v>-68.432033487810799</v>
      </c>
      <c r="H725">
        <f>(Table2[[#This Row],[1Y Return vs Nifty]]-AVERAGE(Table2[1Y Return vs Nifty]))/_xlfn.STDEV.P(Table2[1Y Return vs Nifty])</f>
        <v>-1.3277301485836759</v>
      </c>
      <c r="I725">
        <v>5.4790978786961002</v>
      </c>
      <c r="J725">
        <f>(Table2[[#This Row],[1M Return vs Nifty]]-AVERAGE(Table2[1M Return vs Nifty]))/_xlfn.STDEV.P(Table2[1M Return vs Nifty])</f>
        <v>9.2658285983469479E-2</v>
      </c>
      <c r="K725">
        <v>-44.697290395052804</v>
      </c>
      <c r="L725">
        <f>(Table2[[#This Row],[6M Return vs Nifty]]-AVERAGE(Table2[6M Return vs Nifty]))/_xlfn.STDEV.P(Table2[6M Return vs Nifty])</f>
        <v>-1.5682897039722545</v>
      </c>
      <c r="M725">
        <v>7.0882217096077804</v>
      </c>
      <c r="N725">
        <f>(Table2[[#This Row],[1W Return vs Nifty]]-AVERAGE(Table2[1W Return vs Nifty]))/_xlfn.STDEV.P(Table2[1W Return vs Nifty])</f>
        <v>0.90536688490395834</v>
      </c>
      <c r="O725">
        <v>412.22</v>
      </c>
      <c r="P725">
        <v>399.38556676259998</v>
      </c>
      <c r="Q725">
        <v>522.31634188750297</v>
      </c>
      <c r="R725">
        <v>82.614395777676094</v>
      </c>
      <c r="S725" s="2">
        <f>(Table2[[#This Row],[Close Price]]-Table2[[#This Row],[20D EMA]])/Table2[[#This Row],[20D EMA]]</f>
        <v>0.14586871088253842</v>
      </c>
      <c r="T725" s="2">
        <f>(Table2[[#This Row],[Close Price]]-Table2[[#This Row],[50D EMA]])/Table2[[#This Row],[50D EMA]]</f>
        <v>0.18269171274476992</v>
      </c>
      <c r="U725" s="2">
        <f>(Table2[[#This Row],[Close Price]]-Table2[[#This Row],[200D EMA]])/Table2[[#This Row],[200D EMA]]</f>
        <v>-9.5662987887644435E-2</v>
      </c>
      <c r="V725">
        <v>0.98352335864545803</v>
      </c>
      <c r="W725">
        <v>448.8</v>
      </c>
      <c r="X725">
        <v>476</v>
      </c>
      <c r="Y725">
        <v>440.2</v>
      </c>
      <c r="Z725">
        <v>479.9</v>
      </c>
      <c r="AA725">
        <v>403</v>
      </c>
      <c r="AB725">
        <v>479.9</v>
      </c>
      <c r="AC725" s="2">
        <f>(Table2[[#This Row],[Close Price]]/Table2[[#This Row],[Day Low]])-1</f>
        <v>5.2473262032085577E-2</v>
      </c>
      <c r="AD725" s="2">
        <f>(Table2[[#This Row],[Day High]]/Table2[[#This Row],[Close Price]])-1</f>
        <v>7.7273208425954198E-3</v>
      </c>
      <c r="AE725" s="2">
        <f>(Table2[[#This Row],[Close Price]]/Table2[[#This Row],[Current Week Low]])-1</f>
        <v>7.3034984098137246E-2</v>
      </c>
      <c r="AF725" s="2">
        <f>(Table2[[#This Row],[Current Week High]]/Table2[[#This Row],[Close Price]])-1</f>
        <v>1.5983910236053722E-2</v>
      </c>
      <c r="AG725" s="2">
        <f>(Table2[[#This Row],[Close Price]]/Table2[[#This Row],[Current Month Low]])-1</f>
        <v>0.17208436724565757</v>
      </c>
      <c r="AH725" s="2">
        <f>(Table2[[#This Row],[Current Month High]]/Table2[[#This Row],[Close Price]])-1</f>
        <v>1.5983910236053722E-2</v>
      </c>
      <c r="AI725">
        <v>111.34751773049599</v>
      </c>
      <c r="AJ725">
        <v>52.370967741935402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0.08</v>
      </c>
      <c r="AM725" t="s">
        <v>10474</v>
      </c>
      <c r="AN725">
        <v>14.79</v>
      </c>
      <c r="AO725" t="s">
        <v>10474</v>
      </c>
      <c r="AP725">
        <v>-9.8710011368054004E-2</v>
      </c>
      <c r="AQ725">
        <f>(Table2[[#This Row],[Sharpe Ratio]]-AVERAGE(Table2[Sharpe Ratio]))/_xlfn.STDEV.P(Table2[Sharpe Ratio])</f>
        <v>-1.7270859155591798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723</v>
      </c>
      <c r="AT725">
        <f>_xlfn.RANK.AVG(Table2[[#This Row],[6M Return vs Nifty Z-Score]],Table2[6M Return vs Nifty Z-Score])</f>
        <v>716</v>
      </c>
      <c r="AU725">
        <f>_xlfn.RANK.AVG(Table2[[#This Row],[Sharpe Ratio Z-Score]],Table2[Sharpe Ratio Z-Score])</f>
        <v>701</v>
      </c>
      <c r="AV725">
        <f>(Table2[[#This Row],[Rank 1Y]]+Table2[[#This Row],[Rank 6M]]+Table2[[#This Row],[Rank Sharpe]])/3</f>
        <v>713.33333333333337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FBCC-67D1-4278-8274-DD007C5CA524}">
  <dimension ref="A1:Q5136"/>
  <sheetViews>
    <sheetView topLeftCell="A957" workbookViewId="0">
      <selection activeCell="C1188" sqref="C1188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10428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2166277.5568072801</v>
      </c>
      <c r="F2">
        <v>3201.8</v>
      </c>
      <c r="G2">
        <v>3.0744198662686002</v>
      </c>
      <c r="H2">
        <v>3.0391455944483901</v>
      </c>
      <c r="I2">
        <v>10.6489478106308</v>
      </c>
      <c r="J2">
        <v>0.80854552765121201</v>
      </c>
      <c r="K2">
        <v>2967.5403062005598</v>
      </c>
      <c r="L2">
        <v>2764.8427833708201</v>
      </c>
      <c r="M2">
        <v>78.417111846147293</v>
      </c>
      <c r="N2">
        <v>1.0600789924548599</v>
      </c>
      <c r="O2">
        <v>0.49347242176274098</v>
      </c>
      <c r="P2">
        <v>44.205737963338201</v>
      </c>
      <c r="Q2">
        <v>3.9063190285627998E-2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1444774.70768776</v>
      </c>
      <c r="F3">
        <v>3993.2</v>
      </c>
      <c r="G3">
        <v>-3.7006721867117101</v>
      </c>
      <c r="H3">
        <v>-1.68298882168111</v>
      </c>
      <c r="I3">
        <v>-4.5382687656897804</v>
      </c>
      <c r="J3">
        <v>2.0048389202902701</v>
      </c>
      <c r="K3">
        <v>3887.8808621306898</v>
      </c>
      <c r="L3">
        <v>3785.2611992059201</v>
      </c>
      <c r="M3">
        <v>62.885588544964897</v>
      </c>
      <c r="N3">
        <v>0.94228251616997705</v>
      </c>
      <c r="O3">
        <v>6.5498848041670898</v>
      </c>
      <c r="P3">
        <v>22.863911879634401</v>
      </c>
      <c r="Q3">
        <v>-3.0110953849365001E-2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1244192.3108784901</v>
      </c>
      <c r="F4">
        <v>1635.35</v>
      </c>
      <c r="G4">
        <v>-27.073679017027398</v>
      </c>
      <c r="H4">
        <v>-4.5795689972827298E-4</v>
      </c>
      <c r="I4">
        <v>-14.7885490744452</v>
      </c>
      <c r="J4">
        <v>-2.8772855347236002</v>
      </c>
      <c r="K4">
        <v>1592.92104598387</v>
      </c>
      <c r="L4">
        <v>1548.02771072684</v>
      </c>
      <c r="M4">
        <v>39.579033997775397</v>
      </c>
      <c r="N4">
        <v>1.34065864494745</v>
      </c>
      <c r="O4">
        <v>9.7012871862292407</v>
      </c>
      <c r="P4">
        <v>19.9332624399545</v>
      </c>
      <c r="Q4">
        <v>-9.4378536693727005E-2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869004.44784797996</v>
      </c>
      <c r="F5">
        <v>1235.05</v>
      </c>
      <c r="G5">
        <v>4.46451684651782</v>
      </c>
      <c r="H5">
        <v>5.1370558573114602</v>
      </c>
      <c r="I5">
        <v>12.66955030175</v>
      </c>
      <c r="J5">
        <v>1.9386389980810199</v>
      </c>
      <c r="K5">
        <v>1148.7968173023701</v>
      </c>
      <c r="L5">
        <v>1060.6440921533001</v>
      </c>
      <c r="M5">
        <v>72.168044114739402</v>
      </c>
      <c r="N5">
        <v>0.96335318963341598</v>
      </c>
      <c r="O5">
        <v>0.61131128294400405</v>
      </c>
      <c r="P5">
        <v>37.380422691879801</v>
      </c>
      <c r="Q5">
        <v>8.3238891392558995E-2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856904.816431229</v>
      </c>
      <c r="F6">
        <v>1435.15</v>
      </c>
      <c r="G6">
        <v>36.162573907322397</v>
      </c>
      <c r="H6">
        <v>-4.2344061289136903</v>
      </c>
      <c r="I6">
        <v>23.7054392851974</v>
      </c>
      <c r="J6">
        <v>-2.5127873666556799</v>
      </c>
      <c r="K6">
        <v>1372.5554345880701</v>
      </c>
      <c r="L6">
        <v>1179.1930044015301</v>
      </c>
      <c r="M6">
        <v>54.506878981240398</v>
      </c>
      <c r="N6">
        <v>1.19118600759555</v>
      </c>
      <c r="O6">
        <v>7.0445598021112703</v>
      </c>
      <c r="P6">
        <v>69.429195443008098</v>
      </c>
      <c r="Q6">
        <v>0.16155992711730099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764169.89684874995</v>
      </c>
      <c r="F7">
        <v>856.25</v>
      </c>
      <c r="G7">
        <v>18.6217033359254</v>
      </c>
      <c r="H7">
        <v>-1.9533230941597</v>
      </c>
      <c r="I7">
        <v>23.463709602984</v>
      </c>
      <c r="J7">
        <v>0.36263802156378999</v>
      </c>
      <c r="K7">
        <v>822.91778214453996</v>
      </c>
      <c r="L7">
        <v>727.21651175953002</v>
      </c>
      <c r="M7">
        <v>60.788843905279599</v>
      </c>
      <c r="N7">
        <v>0.84404276663100197</v>
      </c>
      <c r="O7">
        <v>6.5109489051094798</v>
      </c>
      <c r="P7">
        <v>57.630706921943997</v>
      </c>
      <c r="Q7">
        <v>8.3287441281553007E-2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688052.54419665004</v>
      </c>
      <c r="F8">
        <v>1661.65</v>
      </c>
      <c r="G8">
        <v>-0.896918215669256</v>
      </c>
      <c r="H8">
        <v>3.4046155074311799</v>
      </c>
      <c r="I8">
        <v>-3.9812168294377299</v>
      </c>
      <c r="J8">
        <v>4.6357388519842599</v>
      </c>
      <c r="K8">
        <v>1522.50519106198</v>
      </c>
      <c r="L8">
        <v>1505.52803208047</v>
      </c>
      <c r="M8">
        <v>87.719484939872402</v>
      </c>
      <c r="N8">
        <v>0.86392308754005298</v>
      </c>
      <c r="O8">
        <v>4.2939247133872902</v>
      </c>
      <c r="P8">
        <v>27.3295019157088</v>
      </c>
      <c r="Q8">
        <v>-6.4480041224361004E-2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640943.64203083399</v>
      </c>
      <c r="F9">
        <v>1013.35</v>
      </c>
      <c r="G9">
        <v>37.748198451648598</v>
      </c>
      <c r="H9">
        <v>-3.1322795758028299</v>
      </c>
      <c r="I9">
        <v>9.9024712270118709</v>
      </c>
      <c r="J9">
        <v>0.957721125804052</v>
      </c>
      <c r="K9">
        <v>995.09268197632298</v>
      </c>
      <c r="L9">
        <v>892.032784427298</v>
      </c>
      <c r="M9">
        <v>55.881095851944302</v>
      </c>
      <c r="N9">
        <v>0.66438700857725497</v>
      </c>
      <c r="O9">
        <v>15.952040262495601</v>
      </c>
      <c r="P9">
        <v>69.640914036996705</v>
      </c>
      <c r="Q9">
        <v>-2.1191937712241999E-2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607874.50334833004</v>
      </c>
      <c r="F10">
        <v>2587.15</v>
      </c>
      <c r="G10">
        <v>-28.704154738888398</v>
      </c>
      <c r="H10">
        <v>-6.2678949057139803</v>
      </c>
      <c r="I10">
        <v>-12.754093417653401</v>
      </c>
      <c r="J10">
        <v>2.5906499140622699</v>
      </c>
      <c r="K10">
        <v>2435.3192476870399</v>
      </c>
      <c r="L10">
        <v>2437.3699064871298</v>
      </c>
      <c r="M10">
        <v>74.402251483355698</v>
      </c>
      <c r="N10">
        <v>0.84628532590598304</v>
      </c>
      <c r="O10">
        <v>5.2876717623639697</v>
      </c>
      <c r="P10">
        <v>19.110978108238701</v>
      </c>
      <c r="Q10">
        <v>-7.3071928737361999E-2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553822.24445355998</v>
      </c>
      <c r="F11">
        <v>443.6</v>
      </c>
      <c r="G11">
        <v>-30.5935238854548</v>
      </c>
      <c r="H11">
        <v>-6.0243224226437597</v>
      </c>
      <c r="I11">
        <v>-17.803907491700699</v>
      </c>
      <c r="J11">
        <v>1.0296196220446401</v>
      </c>
      <c r="K11">
        <v>429.5160364079</v>
      </c>
      <c r="L11">
        <v>429.62820745982498</v>
      </c>
      <c r="M11">
        <v>78.371291560413894</v>
      </c>
      <c r="N11">
        <v>0.93992462179559899</v>
      </c>
      <c r="O11">
        <v>12.646528403967499</v>
      </c>
      <c r="P11">
        <v>11.0805058219606</v>
      </c>
      <c r="Q11">
        <v>8.8557242928885005E-2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499344.83137279999</v>
      </c>
      <c r="F12">
        <v>3632</v>
      </c>
      <c r="G12">
        <v>23.113618919425502</v>
      </c>
      <c r="H12">
        <v>-2.2586026487449899</v>
      </c>
      <c r="I12">
        <v>-9.3604638613867301</v>
      </c>
      <c r="J12">
        <v>1.65940630158924</v>
      </c>
      <c r="K12">
        <v>3575.0858449778598</v>
      </c>
      <c r="L12">
        <v>3340.6768588422701</v>
      </c>
      <c r="M12">
        <v>57.456557523192402</v>
      </c>
      <c r="N12">
        <v>0.858902757015225</v>
      </c>
      <c r="O12">
        <v>7.9267621145374401</v>
      </c>
      <c r="P12">
        <v>50.082644628099096</v>
      </c>
      <c r="Q12">
        <v>0.116532631127123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438677.52221157501</v>
      </c>
      <c r="F13">
        <v>7098.25</v>
      </c>
      <c r="G13">
        <v>-31.624684936725</v>
      </c>
      <c r="H13">
        <v>-5.6788929569679398</v>
      </c>
      <c r="I13">
        <v>-21.3432133109097</v>
      </c>
      <c r="J13">
        <v>-0.31316278416314502</v>
      </c>
      <c r="K13">
        <v>7032.3865206737401</v>
      </c>
      <c r="L13">
        <v>7018.2356084623298</v>
      </c>
      <c r="M13">
        <v>45.497375383987503</v>
      </c>
      <c r="N13">
        <v>0.83148389012998003</v>
      </c>
      <c r="O13">
        <v>15.408727503257801</v>
      </c>
      <c r="P13">
        <v>14.713630046219899</v>
      </c>
      <c r="Q13">
        <v>-3.7334377534439002E-2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415243.26587677997</v>
      </c>
      <c r="F14">
        <v>1533.4</v>
      </c>
      <c r="G14">
        <v>10.907211561203299</v>
      </c>
      <c r="H14">
        <v>1.3385280985732699</v>
      </c>
      <c r="I14">
        <v>-7.1941848584771302</v>
      </c>
      <c r="J14">
        <v>3.1817234571022301</v>
      </c>
      <c r="K14">
        <v>1440.1687598513599</v>
      </c>
      <c r="L14">
        <v>1409.86687428664</v>
      </c>
      <c r="M14">
        <v>87.972890453866199</v>
      </c>
      <c r="N14">
        <v>0.91211970857121505</v>
      </c>
      <c r="O14">
        <v>10.6919264379809</v>
      </c>
      <c r="P14">
        <v>41.060668782484697</v>
      </c>
      <c r="Q14">
        <v>1.5897126801734E-2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398012.714144825</v>
      </c>
      <c r="F15">
        <v>1287.8499999999999</v>
      </c>
      <c r="G15">
        <v>7.8465173084643203</v>
      </c>
      <c r="H15">
        <v>2.9684347368984101</v>
      </c>
      <c r="I15">
        <v>1.68235112657909</v>
      </c>
      <c r="J15">
        <v>0.82498587454482497</v>
      </c>
      <c r="K15">
        <v>1194.8358570093401</v>
      </c>
      <c r="L15">
        <v>1095.1390876249</v>
      </c>
      <c r="M15">
        <v>68.910360608300394</v>
      </c>
      <c r="N15">
        <v>0.94588031344081203</v>
      </c>
      <c r="O15">
        <v>1.7199207982296201</v>
      </c>
      <c r="P15">
        <v>38.904168688993103</v>
      </c>
      <c r="Q15">
        <v>3.8383095319285999E-2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378025.07887463999</v>
      </c>
      <c r="F16">
        <v>12023.6</v>
      </c>
      <c r="G16">
        <v>-2.14794746885778</v>
      </c>
      <c r="H16">
        <v>-10.457232509372201</v>
      </c>
      <c r="I16">
        <v>7.7810031540065001</v>
      </c>
      <c r="J16">
        <v>-0.45535908801330399</v>
      </c>
      <c r="K16">
        <v>12342.9616776004</v>
      </c>
      <c r="L16">
        <v>11434.4504979987</v>
      </c>
      <c r="M16">
        <v>33.767544004027599</v>
      </c>
      <c r="N16">
        <v>1.2145921191489699</v>
      </c>
      <c r="O16">
        <v>8.7357363851092895</v>
      </c>
      <c r="P16">
        <v>29.926573483247999</v>
      </c>
      <c r="Q16">
        <v>3.1915261231529997E-2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376339.05244748999</v>
      </c>
      <c r="F17">
        <v>299.14999999999998</v>
      </c>
      <c r="G17">
        <v>58.563722493865598</v>
      </c>
      <c r="H17">
        <v>5.1333146986502802</v>
      </c>
      <c r="I17">
        <v>24.1569626316954</v>
      </c>
      <c r="J17">
        <v>3.9000770155283502</v>
      </c>
      <c r="K17">
        <v>272.47461661484903</v>
      </c>
      <c r="L17">
        <v>243.138484271632</v>
      </c>
      <c r="M17">
        <v>85.237090000833703</v>
      </c>
      <c r="N17">
        <v>1.0197111088723001</v>
      </c>
      <c r="O17">
        <v>1.28697977603209</v>
      </c>
      <c r="P17">
        <v>84.0923076923076</v>
      </c>
      <c r="Q17">
        <v>0.101665222139842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375981.96112499997</v>
      </c>
      <c r="F18">
        <v>5621.95</v>
      </c>
      <c r="G18">
        <v>172.197459051734</v>
      </c>
      <c r="H18">
        <v>10.2912652521334</v>
      </c>
      <c r="I18">
        <v>74.574299126842803</v>
      </c>
      <c r="J18">
        <v>4.3106023770383004</v>
      </c>
      <c r="K18">
        <v>4819.2208171092298</v>
      </c>
      <c r="L18">
        <v>3518.1561655287301</v>
      </c>
      <c r="M18">
        <v>73.370949056047095</v>
      </c>
      <c r="N18">
        <v>0.76236151744651703</v>
      </c>
      <c r="O18">
        <v>0.72039061179840402</v>
      </c>
      <c r="P18">
        <v>218.01957234981299</v>
      </c>
      <c r="Q18">
        <v>0.29144523920819498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373432.49473079998</v>
      </c>
      <c r="F19">
        <v>1556.4</v>
      </c>
      <c r="G19">
        <v>22.871816776492999</v>
      </c>
      <c r="H19">
        <v>-0.96501476146877396</v>
      </c>
      <c r="I19">
        <v>6.1376682192547598</v>
      </c>
      <c r="J19">
        <v>2.2138820328034199</v>
      </c>
      <c r="K19">
        <v>1514.0192036988201</v>
      </c>
      <c r="L19">
        <v>1399.1832053032299</v>
      </c>
      <c r="M19">
        <v>68.125834217864593</v>
      </c>
      <c r="N19">
        <v>0.83210717183424299</v>
      </c>
      <c r="O19">
        <v>5.2974813672577596</v>
      </c>
      <c r="P19">
        <v>50.9455920861216</v>
      </c>
      <c r="Q19">
        <v>0.10344621616189199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368407.13454535999</v>
      </c>
      <c r="F20">
        <v>1853.2</v>
      </c>
      <c r="G20">
        <v>-26.454809175850698</v>
      </c>
      <c r="H20">
        <v>0.43418825592548099</v>
      </c>
      <c r="I20">
        <v>-11.615251783336401</v>
      </c>
      <c r="J20">
        <v>1.40688499374284</v>
      </c>
      <c r="K20">
        <v>1751.1030818141301</v>
      </c>
      <c r="L20">
        <v>1761.83579314809</v>
      </c>
      <c r="M20">
        <v>70.599774357621598</v>
      </c>
      <c r="N20">
        <v>0.72438441050110902</v>
      </c>
      <c r="O20">
        <v>7.26041441830347</v>
      </c>
      <c r="P20">
        <v>20.037568416620701</v>
      </c>
      <c r="Q20">
        <v>-7.8457731368329994E-2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368038.63877456001</v>
      </c>
      <c r="F21">
        <v>1002.6</v>
      </c>
      <c r="G21">
        <v>36.250807610447303</v>
      </c>
      <c r="H21">
        <v>-3.01947809300915</v>
      </c>
      <c r="I21">
        <v>13.956851104102601</v>
      </c>
      <c r="J21">
        <v>-0.36625252513746098</v>
      </c>
      <c r="K21">
        <v>971.78606405199298</v>
      </c>
      <c r="L21">
        <v>860.86682613499795</v>
      </c>
      <c r="M21">
        <v>63.3995122786989</v>
      </c>
      <c r="N21">
        <v>0.98280904139598002</v>
      </c>
      <c r="O21">
        <v>6.2836624775583303</v>
      </c>
      <c r="P21">
        <v>68.987021742794497</v>
      </c>
      <c r="Q21">
        <v>0.146865614825678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366000.66322782898</v>
      </c>
      <c r="F22">
        <v>377.45</v>
      </c>
      <c r="G22">
        <v>71.529474839212298</v>
      </c>
      <c r="H22">
        <v>-0.31460248377243999</v>
      </c>
      <c r="I22">
        <v>6.1770581721258901</v>
      </c>
      <c r="J22">
        <v>-1.1637046331069301</v>
      </c>
      <c r="K22">
        <v>362.83688467870201</v>
      </c>
      <c r="L22">
        <v>316.59340638554102</v>
      </c>
      <c r="M22">
        <v>61.438469482911799</v>
      </c>
      <c r="N22">
        <v>1.0463408865289401</v>
      </c>
      <c r="O22">
        <v>4.1727381110080897</v>
      </c>
      <c r="P22">
        <v>104.30311231393701</v>
      </c>
      <c r="Q22">
        <v>0.167089246150224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354950.74903455999</v>
      </c>
      <c r="F23">
        <v>3113.6</v>
      </c>
      <c r="G23">
        <v>3.2549963688341799</v>
      </c>
      <c r="H23">
        <v>-7.8738465779183304</v>
      </c>
      <c r="I23">
        <v>-8.0343318255716394</v>
      </c>
      <c r="J23">
        <v>-1.5260856235912299</v>
      </c>
      <c r="K23">
        <v>3166.46588497326</v>
      </c>
      <c r="L23">
        <v>2964.5178583934999</v>
      </c>
      <c r="M23">
        <v>34.738949358432201</v>
      </c>
      <c r="N23">
        <v>0.64731657334312898</v>
      </c>
      <c r="O23">
        <v>20.243448098663901</v>
      </c>
      <c r="P23">
        <v>45.359477124183002</v>
      </c>
      <c r="Q23">
        <v>7.5951201790521006E-2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341582.73684209998</v>
      </c>
      <c r="F24">
        <v>2851.35</v>
      </c>
      <c r="G24">
        <v>57.822239700562797</v>
      </c>
      <c r="H24">
        <v>-4.35805983393234</v>
      </c>
      <c r="I24">
        <v>63.329260528078599</v>
      </c>
      <c r="J24">
        <v>0.10380552328237901</v>
      </c>
      <c r="K24">
        <v>2622.1830145807899</v>
      </c>
      <c r="L24">
        <v>2059.7367604613301</v>
      </c>
      <c r="M24">
        <v>47.591982451890402</v>
      </c>
      <c r="N24">
        <v>0.71552237571688104</v>
      </c>
      <c r="O24">
        <v>5.6867799463412103</v>
      </c>
      <c r="P24">
        <v>101.402083701218</v>
      </c>
      <c r="Q24">
        <v>0.19062580542324301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333801.23956277</v>
      </c>
      <c r="F25">
        <v>11582.9</v>
      </c>
      <c r="G25">
        <v>14.118924405397401</v>
      </c>
      <c r="H25">
        <v>6.3378376604156603</v>
      </c>
      <c r="I25">
        <v>3.4933932654227502</v>
      </c>
      <c r="J25">
        <v>-1.2130234740633199</v>
      </c>
      <c r="K25">
        <v>10656.271836039199</v>
      </c>
      <c r="L25">
        <v>9678.0665004136408</v>
      </c>
      <c r="M25">
        <v>57.942820029893802</v>
      </c>
      <c r="N25">
        <v>1.3399068518511701</v>
      </c>
      <c r="O25">
        <v>4.2744045100967698</v>
      </c>
      <c r="P25">
        <v>45.0101093563188</v>
      </c>
      <c r="Q25">
        <v>2.8135340655826999E-2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318685.29855584999</v>
      </c>
      <c r="F26">
        <v>1475.3</v>
      </c>
      <c r="G26">
        <v>79.250160693373203</v>
      </c>
      <c r="H26">
        <v>2.1232765191367098</v>
      </c>
      <c r="I26">
        <v>13.118788795519</v>
      </c>
      <c r="J26">
        <v>0.331900124134481</v>
      </c>
      <c r="K26">
        <v>1410.1332594273199</v>
      </c>
      <c r="L26">
        <v>1201.5019894294201</v>
      </c>
      <c r="M26">
        <v>51.208071602978798</v>
      </c>
      <c r="N26">
        <v>0.71442094669610401</v>
      </c>
      <c r="O26">
        <v>9.9030705619196109</v>
      </c>
      <c r="P26">
        <v>108.375706214689</v>
      </c>
      <c r="Q26">
        <v>7.6263473970913001E-2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315706.40160554001</v>
      </c>
      <c r="F27">
        <v>4851.55</v>
      </c>
      <c r="G27">
        <v>2.4780028509488998</v>
      </c>
      <c r="H27">
        <v>-2.1910837784648498</v>
      </c>
      <c r="I27">
        <v>14.4254194304531</v>
      </c>
      <c r="J27">
        <v>1.7678312544166299</v>
      </c>
      <c r="K27">
        <v>4680.3857871976697</v>
      </c>
      <c r="L27">
        <v>4258.8107753600098</v>
      </c>
      <c r="M27">
        <v>57.433607460989002</v>
      </c>
      <c r="N27">
        <v>1.03253037108778</v>
      </c>
      <c r="O27">
        <v>7.5738681452319296</v>
      </c>
      <c r="P27">
        <v>38.963122090941603</v>
      </c>
      <c r="Q27">
        <v>1.4097180522481E-2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315662.49361686001</v>
      </c>
      <c r="F28">
        <v>339.4</v>
      </c>
      <c r="G28">
        <v>55.366426026891702</v>
      </c>
      <c r="H28">
        <v>3.1401135637295998</v>
      </c>
      <c r="I28">
        <v>26.946100098231</v>
      </c>
      <c r="J28">
        <v>1.59854961211416</v>
      </c>
      <c r="K28">
        <v>316.25965933043102</v>
      </c>
      <c r="L28">
        <v>269.28197110247299</v>
      </c>
      <c r="M28">
        <v>71.1060702573958</v>
      </c>
      <c r="N28">
        <v>0.74071880837449799</v>
      </c>
      <c r="O28">
        <v>2.74012964054213</v>
      </c>
      <c r="P28">
        <v>91.184340233769902</v>
      </c>
      <c r="Q28">
        <v>0.111587459790224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304007.38837091002</v>
      </c>
      <c r="F29">
        <v>493.3</v>
      </c>
      <c r="G29">
        <v>85.262754012631504</v>
      </c>
      <c r="H29">
        <v>-3.1081659617705499</v>
      </c>
      <c r="I29">
        <v>16.579996161076998</v>
      </c>
      <c r="J29">
        <v>2.77549434113019</v>
      </c>
      <c r="K29">
        <v>472.69752585379598</v>
      </c>
      <c r="L29">
        <v>407.70205093180999</v>
      </c>
      <c r="M29">
        <v>70.080445158774097</v>
      </c>
      <c r="N29">
        <v>0.72605518903270605</v>
      </c>
      <c r="O29">
        <v>6.9126292317048303</v>
      </c>
      <c r="P29">
        <v>117.45646903239999</v>
      </c>
      <c r="Q29">
        <v>0.14090690607776701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289920.26318499999</v>
      </c>
      <c r="F30">
        <v>686.15</v>
      </c>
      <c r="G30">
        <v>86.126948623607703</v>
      </c>
      <c r="H30">
        <v>-1.8411990908442399</v>
      </c>
      <c r="I30">
        <v>104.41537279242699</v>
      </c>
      <c r="J30">
        <v>2.13988114730068</v>
      </c>
      <c r="K30">
        <v>612.00563846437797</v>
      </c>
      <c r="L30">
        <v>444.38149131533601</v>
      </c>
      <c r="M30">
        <v>59.339589696594999</v>
      </c>
      <c r="N30">
        <v>0.20552164727300501</v>
      </c>
      <c r="O30">
        <v>17.714785396779099</v>
      </c>
      <c r="P30">
        <v>141.09276177090601</v>
      </c>
      <c r="Q30">
        <v>5.9834236231914001E-2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21</v>
      </c>
      <c r="E31">
        <v>282747.59638752003</v>
      </c>
      <c r="F31">
        <v>541.20000000000005</v>
      </c>
      <c r="G31">
        <v>11.362480221874</v>
      </c>
      <c r="H31">
        <v>5.4075253702553896</v>
      </c>
      <c r="I31">
        <v>7.0739098211733502</v>
      </c>
      <c r="J31">
        <v>2.639139371612</v>
      </c>
      <c r="K31">
        <v>487.900393482249</v>
      </c>
      <c r="L31">
        <v>462.671393703376</v>
      </c>
      <c r="M31">
        <v>79.3209059621054</v>
      </c>
      <c r="N31">
        <v>1.2515917697424399</v>
      </c>
      <c r="O31">
        <v>1.40428677014041</v>
      </c>
      <c r="P31">
        <v>44.300759898680099</v>
      </c>
      <c r="Q31">
        <v>-9.9348697591467E-2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279974.36956720002</v>
      </c>
      <c r="F32">
        <v>3156.2</v>
      </c>
      <c r="G32">
        <v>-18.511814247169202</v>
      </c>
      <c r="H32">
        <v>-9.5183535933942895</v>
      </c>
      <c r="I32">
        <v>-27.9358398470327</v>
      </c>
      <c r="J32">
        <v>-4.9217508616741004</v>
      </c>
      <c r="K32">
        <v>3413.24177005208</v>
      </c>
      <c r="L32">
        <v>3399.9660176980201</v>
      </c>
      <c r="M32">
        <v>18.70943570243</v>
      </c>
      <c r="N32">
        <v>1.01802856895161</v>
      </c>
      <c r="O32">
        <v>23.152842025220199</v>
      </c>
      <c r="P32">
        <v>9.4971291783031795</v>
      </c>
      <c r="Q32">
        <v>7.3187984273923007E-2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278227.38459830999</v>
      </c>
      <c r="F33">
        <v>1756.45</v>
      </c>
      <c r="G33">
        <v>57.682414006115998</v>
      </c>
      <c r="H33">
        <v>-12.9206738231234</v>
      </c>
      <c r="I33">
        <v>-8.5518050962775494</v>
      </c>
      <c r="J33">
        <v>-2.31395256731845</v>
      </c>
      <c r="K33">
        <v>1810.5302538395599</v>
      </c>
      <c r="L33">
        <v>1635.4813450603599</v>
      </c>
      <c r="M33">
        <v>37.285646511468101</v>
      </c>
      <c r="N33">
        <v>0.32286214650022299</v>
      </c>
      <c r="O33">
        <v>23.778075094651101</v>
      </c>
      <c r="P33">
        <v>115.36999570841699</v>
      </c>
      <c r="Q33">
        <v>5.3956523587810001E-2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277886.85654022498</v>
      </c>
      <c r="F34">
        <v>2898.15</v>
      </c>
      <c r="G34">
        <v>-39.115703302233896</v>
      </c>
      <c r="H34">
        <v>-4.7105217690603203</v>
      </c>
      <c r="I34">
        <v>-25.2339601579285</v>
      </c>
      <c r="J34">
        <v>0.17055464806250301</v>
      </c>
      <c r="K34">
        <v>2897.2361267330698</v>
      </c>
      <c r="L34">
        <v>2984.1173980530498</v>
      </c>
      <c r="M34">
        <v>43.933378365811897</v>
      </c>
      <c r="N34">
        <v>0.83452527586092595</v>
      </c>
      <c r="O34">
        <v>23.1130203750668</v>
      </c>
      <c r="P34">
        <v>8.5408786187783203</v>
      </c>
      <c r="Q34">
        <v>-7.7687480788021998E-2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275685.15360442502</v>
      </c>
      <c r="F35">
        <v>7741.35</v>
      </c>
      <c r="G35">
        <v>86.397638152257898</v>
      </c>
      <c r="H35">
        <v>9.8936187821411199</v>
      </c>
      <c r="I35">
        <v>79.687412729445498</v>
      </c>
      <c r="J35">
        <v>1.2178108249966999</v>
      </c>
      <c r="K35">
        <v>7016.4056407118496</v>
      </c>
      <c r="L35">
        <v>5368.8141243055097</v>
      </c>
      <c r="M35">
        <v>54.716345957583599</v>
      </c>
      <c r="N35">
        <v>0.83436947091478597</v>
      </c>
      <c r="O35">
        <v>2.93682626415288</v>
      </c>
      <c r="P35">
        <v>138.48890942698699</v>
      </c>
      <c r="Q35">
        <v>0.193231567864832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72</v>
      </c>
      <c r="E36">
        <v>269233.62277650402</v>
      </c>
      <c r="F36">
        <v>698.05</v>
      </c>
      <c r="G36">
        <v>162.38598947796899</v>
      </c>
      <c r="H36">
        <v>-15.2208765312807</v>
      </c>
      <c r="I36">
        <v>15.763550407775099</v>
      </c>
      <c r="J36">
        <v>-2.2048101414776302</v>
      </c>
      <c r="K36">
        <v>692.47795825123399</v>
      </c>
      <c r="L36">
        <v>557.32790430305897</v>
      </c>
      <c r="M36">
        <v>28.736056273722799</v>
      </c>
      <c r="N36">
        <v>0.64373417022090995</v>
      </c>
      <c r="O36">
        <v>28.336079077429901</v>
      </c>
      <c r="P36">
        <v>195.97201611193501</v>
      </c>
      <c r="Q36">
        <v>0.16516783018280501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266041.55668263999</v>
      </c>
      <c r="F37">
        <v>9529.4</v>
      </c>
      <c r="G37">
        <v>68.853874449190897</v>
      </c>
      <c r="H37">
        <v>-6.6140870242261798</v>
      </c>
      <c r="I37">
        <v>23.349804463056401</v>
      </c>
      <c r="J37">
        <v>-0.17899674051984299</v>
      </c>
      <c r="K37">
        <v>9303.1226256793798</v>
      </c>
      <c r="L37">
        <v>7810.3643753239403</v>
      </c>
      <c r="M37">
        <v>49.186726646813803</v>
      </c>
      <c r="N37">
        <v>0.86116734146271801</v>
      </c>
      <c r="O37">
        <v>5.3455621550150001</v>
      </c>
      <c r="P37">
        <v>109.85245540629801</v>
      </c>
      <c r="Q37">
        <v>0.114817170760874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264009.95821200003</v>
      </c>
      <c r="F38">
        <v>202.02</v>
      </c>
      <c r="G38">
        <v>488.70728591561198</v>
      </c>
      <c r="H38">
        <v>1.41473608100118</v>
      </c>
      <c r="I38">
        <v>89.021771728145396</v>
      </c>
      <c r="J38">
        <v>7.6155811978375096</v>
      </c>
      <c r="K38">
        <v>170.28181846284099</v>
      </c>
      <c r="L38">
        <v>131.67228505198301</v>
      </c>
      <c r="M38">
        <v>87.400923960832301</v>
      </c>
      <c r="N38">
        <v>1.0959958646369601</v>
      </c>
      <c r="O38">
        <v>1.97010197010196</v>
      </c>
      <c r="P38">
        <v>524.48222565687695</v>
      </c>
      <c r="Q38">
        <v>0.176977715699806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251008.67503439999</v>
      </c>
      <c r="F39">
        <v>2603.4</v>
      </c>
      <c r="G39">
        <v>-10.715368461654601</v>
      </c>
      <c r="H39">
        <v>-2.1580630772330398</v>
      </c>
      <c r="I39">
        <v>-13.7063212153598</v>
      </c>
      <c r="J39">
        <v>-0.66136063855233695</v>
      </c>
      <c r="K39">
        <v>2519.7704564392998</v>
      </c>
      <c r="L39">
        <v>2452.7871041716999</v>
      </c>
      <c r="M39">
        <v>70.996663714668799</v>
      </c>
      <c r="N39">
        <v>0.70220239273255602</v>
      </c>
      <c r="O39">
        <v>6.3724360451716997</v>
      </c>
      <c r="P39">
        <v>21.370629370629299</v>
      </c>
      <c r="Q39">
        <v>-3.1623853954829998E-3</v>
      </c>
    </row>
    <row r="40" spans="1:17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37</v>
      </c>
      <c r="E40">
        <v>250232.74968257899</v>
      </c>
      <c r="F40">
        <v>1570.1</v>
      </c>
      <c r="G40">
        <v>-27.7253051034123</v>
      </c>
      <c r="H40">
        <v>-4.3647052934348602</v>
      </c>
      <c r="I40">
        <v>-20.541738768223301</v>
      </c>
      <c r="J40">
        <v>-1.5159157966908601</v>
      </c>
      <c r="K40">
        <v>1586.7684240905201</v>
      </c>
      <c r="L40">
        <v>1588.1572467885301</v>
      </c>
      <c r="M40">
        <v>38.981761876353801</v>
      </c>
      <c r="N40">
        <v>1.1279114639244801</v>
      </c>
      <c r="O40">
        <v>10.884657028214701</v>
      </c>
      <c r="P40">
        <v>10.6444452274408</v>
      </c>
      <c r="Q40">
        <v>-2.1459725467369E-2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244585.19961834</v>
      </c>
      <c r="F41">
        <v>334.6</v>
      </c>
      <c r="G41">
        <v>146.903987002501</v>
      </c>
      <c r="H41">
        <v>7.5618436081395997</v>
      </c>
      <c r="I41">
        <v>69.144719912477299</v>
      </c>
      <c r="J41">
        <v>3.11699465054323</v>
      </c>
      <c r="K41">
        <v>282.54106565711101</v>
      </c>
      <c r="L41">
        <v>214.732875259141</v>
      </c>
      <c r="M41">
        <v>80.775774403670596</v>
      </c>
      <c r="N41">
        <v>0.83667054356201598</v>
      </c>
      <c r="O41">
        <v>0.35863717872086598</v>
      </c>
      <c r="P41">
        <v>173.142857142857</v>
      </c>
      <c r="Q41">
        <v>0.23048928391477999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18</v>
      </c>
      <c r="E42">
        <v>240159.90117968101</v>
      </c>
      <c r="F42">
        <v>170.07</v>
      </c>
      <c r="G42">
        <v>49.0268230152559</v>
      </c>
      <c r="H42">
        <v>-0.70723099780400001</v>
      </c>
      <c r="I42">
        <v>15.110285264974101</v>
      </c>
      <c r="J42">
        <v>2.1018031523311498</v>
      </c>
      <c r="K42">
        <v>166.547701391754</v>
      </c>
      <c r="L42">
        <v>146.48866878496</v>
      </c>
      <c r="M42">
        <v>60.877729801720903</v>
      </c>
      <c r="N42">
        <v>0.83319820179967996</v>
      </c>
      <c r="O42">
        <v>15.7170576821308</v>
      </c>
      <c r="P42">
        <v>98.912280701754298</v>
      </c>
      <c r="Q42">
        <v>0.10596642731686701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228836.29780047899</v>
      </c>
      <c r="F43">
        <v>939.2</v>
      </c>
      <c r="G43">
        <v>-9.5451653868757909</v>
      </c>
      <c r="H43">
        <v>0.256304945467769</v>
      </c>
      <c r="I43">
        <v>1.16556915761026</v>
      </c>
      <c r="J43">
        <v>1.1537838874987001</v>
      </c>
      <c r="K43">
        <v>906.84920190391301</v>
      </c>
      <c r="L43">
        <v>844.96501216713602</v>
      </c>
      <c r="M43">
        <v>52.307776715359402</v>
      </c>
      <c r="N43">
        <v>0.77674822045991898</v>
      </c>
      <c r="O43">
        <v>2.1507666098807299</v>
      </c>
      <c r="P43">
        <v>29.903181189488201</v>
      </c>
      <c r="Q43">
        <v>-6.8024427598630003E-3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221284.88826804</v>
      </c>
      <c r="F44">
        <v>348.3</v>
      </c>
      <c r="G44">
        <v>14.155830071354</v>
      </c>
      <c r="H44">
        <v>-5.2149100612623096</v>
      </c>
      <c r="I44">
        <v>30.588830009761502</v>
      </c>
      <c r="J44">
        <v>-1.9275969232099399</v>
      </c>
      <c r="K44">
        <v>353.075652869728</v>
      </c>
      <c r="L44">
        <v>292.50203048801802</v>
      </c>
      <c r="M44">
        <v>37.943050857216697</v>
      </c>
      <c r="N44">
        <v>0.71057046336964103</v>
      </c>
      <c r="O44">
        <v>13.321848980763599</v>
      </c>
      <c r="P44">
        <v>71.745562130177504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215066.281388348</v>
      </c>
      <c r="F45">
        <v>172.28</v>
      </c>
      <c r="G45">
        <v>23.732127096565002</v>
      </c>
      <c r="H45">
        <v>-7.4405031559420101</v>
      </c>
      <c r="I45">
        <v>17.4158627130318</v>
      </c>
      <c r="J45">
        <v>-0.52874326926158999</v>
      </c>
      <c r="K45">
        <v>171.517071005074</v>
      </c>
      <c r="L45">
        <v>150.58246931218201</v>
      </c>
      <c r="M45">
        <v>35.225543047050301</v>
      </c>
      <c r="N45">
        <v>0.74076898500598198</v>
      </c>
      <c r="O45">
        <v>7.1511492918504702</v>
      </c>
      <c r="P45">
        <v>54.303627407075602</v>
      </c>
      <c r="Q45">
        <v>4.6147541894149997E-3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207559.61716848999</v>
      </c>
      <c r="F46">
        <v>1597.3</v>
      </c>
      <c r="G46">
        <v>72.865521133078303</v>
      </c>
      <c r="H46">
        <v>1.25530700838634</v>
      </c>
      <c r="I46">
        <v>12.7219006425436</v>
      </c>
      <c r="J46">
        <v>-1.56007443970152</v>
      </c>
      <c r="K46">
        <v>1530.1035054664101</v>
      </c>
      <c r="L46">
        <v>1301.9608992313999</v>
      </c>
      <c r="M46">
        <v>49.370002268394003</v>
      </c>
      <c r="N46">
        <v>0.67533853103728303</v>
      </c>
      <c r="O46">
        <v>4.6766418330933499</v>
      </c>
      <c r="P46">
        <v>103.5036310358</v>
      </c>
      <c r="Q46">
        <v>0.22493203145871901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206861.79927041999</v>
      </c>
      <c r="F47">
        <v>835.7</v>
      </c>
      <c r="G47">
        <v>40.623659270503197</v>
      </c>
      <c r="H47">
        <v>-6.1109389952035604</v>
      </c>
      <c r="I47">
        <v>-3.03738968451131</v>
      </c>
      <c r="J47">
        <v>-8.1286813357708404E-2</v>
      </c>
      <c r="K47">
        <v>844.46594358837797</v>
      </c>
      <c r="L47">
        <v>761.89206772984505</v>
      </c>
      <c r="M47">
        <v>48.843132673000497</v>
      </c>
      <c r="N47">
        <v>0.84765415488901596</v>
      </c>
      <c r="O47">
        <v>15.7831757807825</v>
      </c>
      <c r="P47">
        <v>80.477270273188594</v>
      </c>
      <c r="Q47">
        <v>0.11168084706197801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198869.893112925</v>
      </c>
      <c r="F48">
        <v>5594.25</v>
      </c>
      <c r="G48">
        <v>209.32599381583501</v>
      </c>
      <c r="H48">
        <v>8.3099223302965299</v>
      </c>
      <c r="I48">
        <v>70.647077655977597</v>
      </c>
      <c r="J48">
        <v>1.31910117115921</v>
      </c>
      <c r="K48">
        <v>4927.8996238842001</v>
      </c>
      <c r="L48">
        <v>3749.2090800092201</v>
      </c>
      <c r="M48">
        <v>72.629981395211004</v>
      </c>
      <c r="N48">
        <v>0.63714401469675597</v>
      </c>
      <c r="O48">
        <v>1.2646914242302401</v>
      </c>
      <c r="P48">
        <v>237.521493861051</v>
      </c>
      <c r="Q48">
        <v>0.258832743908744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188527.91860462501</v>
      </c>
      <c r="F49">
        <v>2742.15</v>
      </c>
      <c r="G49">
        <v>31.642487507963899</v>
      </c>
      <c r="H49">
        <v>10.509808153584199</v>
      </c>
      <c r="I49">
        <v>20.046398060145901</v>
      </c>
      <c r="J49">
        <v>2.2062091600822402</v>
      </c>
      <c r="K49">
        <v>2481.88137289718</v>
      </c>
      <c r="L49">
        <v>2213.0286229777198</v>
      </c>
      <c r="M49">
        <v>82.059013757351593</v>
      </c>
      <c r="N49">
        <v>1.28296138940642</v>
      </c>
      <c r="O49">
        <v>0.74941195777036196</v>
      </c>
      <c r="P49">
        <v>58.837638381714399</v>
      </c>
      <c r="Q49">
        <v>5.4872517032116999E-2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117</v>
      </c>
      <c r="E50">
        <v>181423.09425600001</v>
      </c>
      <c r="F50">
        <v>549.75</v>
      </c>
      <c r="G50">
        <v>180.264480963788</v>
      </c>
      <c r="H50">
        <v>5.5266108875066804</v>
      </c>
      <c r="I50">
        <v>22.390544839285099</v>
      </c>
      <c r="J50">
        <v>7.5382939945183898</v>
      </c>
      <c r="K50">
        <v>478.90124153627801</v>
      </c>
      <c r="L50">
        <v>390.234881336954</v>
      </c>
      <c r="M50">
        <v>81.732435741422293</v>
      </c>
      <c r="N50">
        <v>0.79336567031295602</v>
      </c>
      <c r="O50">
        <v>1.8190086402910299</v>
      </c>
      <c r="P50">
        <v>215.76680068925899</v>
      </c>
      <c r="Q50">
        <v>0.19697292884656301</v>
      </c>
    </row>
    <row r="51" spans="1:17" x14ac:dyDescent="0.3">
      <c r="A51" t="s">
        <v>148</v>
      </c>
      <c r="B51" t="s">
        <v>149</v>
      </c>
      <c r="C51" t="str">
        <f>IFERROR(VLOOKUP(Table1[[#This Row],[Ticker]],[1]!Table1[[Symbol]:[Industry]],2,FALSE),"-")</f>
        <v>-</v>
      </c>
      <c r="D51" t="s">
        <v>150</v>
      </c>
      <c r="E51">
        <v>181384.033123125</v>
      </c>
      <c r="F51">
        <v>8559.5499999999993</v>
      </c>
      <c r="G51">
        <v>70.228690968019805</v>
      </c>
      <c r="H51">
        <v>1.7585835736438999</v>
      </c>
      <c r="I51">
        <v>66.989918953063906</v>
      </c>
      <c r="J51">
        <v>1.27399404488968</v>
      </c>
      <c r="K51">
        <v>7987.5549780008896</v>
      </c>
      <c r="L51">
        <v>6163.8758140964701</v>
      </c>
      <c r="M51">
        <v>51.100848139074301</v>
      </c>
      <c r="N51">
        <v>0.68116331703938204</v>
      </c>
      <c r="O51">
        <v>6.89755886699652</v>
      </c>
      <c r="P51">
        <v>122.32597402597401</v>
      </c>
      <c r="Q51">
        <v>0.190489008716757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180638.285104593</v>
      </c>
      <c r="F52">
        <v>207.93</v>
      </c>
      <c r="G52">
        <v>151.63975936022501</v>
      </c>
      <c r="H52">
        <v>7.3619877473200903</v>
      </c>
      <c r="I52">
        <v>43.415577588546498</v>
      </c>
      <c r="J52">
        <v>4.1890351515435302</v>
      </c>
      <c r="K52">
        <v>191.00966032170899</v>
      </c>
      <c r="L52">
        <v>154.97924229435401</v>
      </c>
      <c r="M52">
        <v>70.998093847744997</v>
      </c>
      <c r="N52">
        <v>0.94874021521055896</v>
      </c>
      <c r="O52">
        <v>2.8952051171067001</v>
      </c>
      <c r="P52">
        <v>183.283378746594</v>
      </c>
      <c r="Q52">
        <v>4.2319844671739E-2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172776.50551722999</v>
      </c>
      <c r="F53">
        <v>465.65</v>
      </c>
      <c r="G53">
        <v>42.022841734007201</v>
      </c>
      <c r="H53">
        <v>0.84242995582080404</v>
      </c>
      <c r="I53">
        <v>67.070956893372696</v>
      </c>
      <c r="J53">
        <v>2.8820146181556199</v>
      </c>
      <c r="K53">
        <v>430.26564826150297</v>
      </c>
      <c r="L53">
        <v>340.62689355824</v>
      </c>
      <c r="M53">
        <v>55.619066781743498</v>
      </c>
      <c r="N53">
        <v>1.2575802426728</v>
      </c>
      <c r="O53">
        <v>8.8263717384301508</v>
      </c>
      <c r="P53">
        <v>123.87019230769199</v>
      </c>
      <c r="Q53">
        <v>4.4421090089416998E-2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168366.80533869</v>
      </c>
      <c r="F54">
        <v>683.55</v>
      </c>
      <c r="G54">
        <v>36.904956022918697</v>
      </c>
      <c r="H54">
        <v>5.2731698650828198</v>
      </c>
      <c r="I54">
        <v>15.8237591043307</v>
      </c>
      <c r="J54">
        <v>1.93280775223752</v>
      </c>
      <c r="K54">
        <v>644.72035862226301</v>
      </c>
      <c r="L54">
        <v>569.48930245388794</v>
      </c>
      <c r="M54">
        <v>59.753404219249497</v>
      </c>
      <c r="N54">
        <v>1.02473712938419</v>
      </c>
      <c r="O54">
        <v>3.4233048057932902</v>
      </c>
      <c r="P54">
        <v>69.1746071030812</v>
      </c>
      <c r="Q54">
        <v>4.8647669729134001E-2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163656.04170850501</v>
      </c>
      <c r="F55">
        <v>4237.95</v>
      </c>
      <c r="G55">
        <v>32.6215680142152</v>
      </c>
      <c r="H55">
        <v>-6.4243188596896204</v>
      </c>
      <c r="I55">
        <v>30.450546069588299</v>
      </c>
      <c r="J55">
        <v>0.27756676019792798</v>
      </c>
      <c r="K55">
        <v>4134.3097444778105</v>
      </c>
      <c r="L55">
        <v>3427.0755656779302</v>
      </c>
      <c r="M55">
        <v>44.735619794873301</v>
      </c>
      <c r="N55">
        <v>0.73782527912268503</v>
      </c>
      <c r="O55">
        <v>8.7742894559869899</v>
      </c>
      <c r="P55">
        <v>81.625131249062505</v>
      </c>
      <c r="Q55">
        <v>9.5634137491109994E-2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117</v>
      </c>
      <c r="E56">
        <v>159994.69024</v>
      </c>
      <c r="F56">
        <v>607.6</v>
      </c>
      <c r="G56">
        <v>238.72933395579099</v>
      </c>
      <c r="H56">
        <v>11.4352813713312</v>
      </c>
      <c r="I56">
        <v>26.594928924055701</v>
      </c>
      <c r="J56">
        <v>8.6570401781519095</v>
      </c>
      <c r="K56">
        <v>523.19756159439498</v>
      </c>
      <c r="L56">
        <v>429.44763733069999</v>
      </c>
      <c r="M56">
        <v>81.223158035832498</v>
      </c>
      <c r="N56">
        <v>0.80789642017258101</v>
      </c>
      <c r="O56">
        <v>1.3084265964450099</v>
      </c>
      <c r="P56">
        <v>281.77819666980798</v>
      </c>
      <c r="Q56">
        <v>0.189169229884629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21</v>
      </c>
      <c r="E57">
        <v>159623.17098992999</v>
      </c>
      <c r="F57">
        <v>5389.7</v>
      </c>
      <c r="G57">
        <v>-17.7706003016227</v>
      </c>
      <c r="H57">
        <v>4.8502165072742702</v>
      </c>
      <c r="I57">
        <v>-20.8983171311192</v>
      </c>
      <c r="J57">
        <v>0.182780083057132</v>
      </c>
      <c r="K57">
        <v>5063.9652746965903</v>
      </c>
      <c r="L57">
        <v>5133.6870792907102</v>
      </c>
      <c r="M57">
        <v>66.533335834999093</v>
      </c>
      <c r="N57">
        <v>0.98178771919362096</v>
      </c>
      <c r="O57">
        <v>19.524277789116201</v>
      </c>
      <c r="P57">
        <v>19.411549667113398</v>
      </c>
      <c r="Q57">
        <v>-9.332724829429E-3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156092.206446</v>
      </c>
      <c r="F58">
        <v>3069</v>
      </c>
      <c r="G58">
        <v>-7.5945473215939296</v>
      </c>
      <c r="H58">
        <v>-6.0051183631604097</v>
      </c>
      <c r="I58">
        <v>-4.60406854195234E-2</v>
      </c>
      <c r="J58">
        <v>-2.63325360158847</v>
      </c>
      <c r="K58">
        <v>3050.5413641006598</v>
      </c>
      <c r="L58">
        <v>2825.1070874698999</v>
      </c>
      <c r="M58">
        <v>38.151693728371797</v>
      </c>
      <c r="N58">
        <v>0.76068998701299595</v>
      </c>
      <c r="O58">
        <v>5.2785923753665598</v>
      </c>
      <c r="P58">
        <v>33.868399816797798</v>
      </c>
      <c r="Q58">
        <v>-9.084565473299E-3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171</v>
      </c>
      <c r="E59">
        <v>155959.43156135999</v>
      </c>
      <c r="F59">
        <v>697.2</v>
      </c>
      <c r="G59">
        <v>37.187556485385798</v>
      </c>
      <c r="H59">
        <v>-0.86079475866865096</v>
      </c>
      <c r="I59">
        <v>7.5966343347279297</v>
      </c>
      <c r="J59">
        <v>-0.51737134164012399</v>
      </c>
      <c r="K59">
        <v>664.53045211454503</v>
      </c>
      <c r="L59">
        <v>581.90000133670799</v>
      </c>
      <c r="M59">
        <v>61.219173106107199</v>
      </c>
      <c r="N59">
        <v>0.62403053389734497</v>
      </c>
      <c r="O59">
        <v>2.5889271371199101</v>
      </c>
      <c r="P59">
        <v>65.115452930728196</v>
      </c>
      <c r="Q59">
        <v>4.2912418525463E-2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140</v>
      </c>
      <c r="E60">
        <v>153186.62039666899</v>
      </c>
      <c r="F60">
        <v>1539.65</v>
      </c>
      <c r="G60">
        <v>101.442756030591</v>
      </c>
      <c r="H60">
        <v>1.2731800550972701</v>
      </c>
      <c r="I60">
        <v>23.904626485297999</v>
      </c>
      <c r="J60">
        <v>0.72095371057725099</v>
      </c>
      <c r="K60">
        <v>1394.4644425220399</v>
      </c>
      <c r="L60">
        <v>1121.0552480782001</v>
      </c>
      <c r="M60">
        <v>58.221705818886001</v>
      </c>
      <c r="N60">
        <v>0.73261993801116898</v>
      </c>
      <c r="O60">
        <v>7.1639658363913803</v>
      </c>
      <c r="P60">
        <v>140.176273301614</v>
      </c>
      <c r="Q60">
        <v>0.11822172521655901</v>
      </c>
    </row>
    <row r="61" spans="1:17" x14ac:dyDescent="0.3">
      <c r="A61" t="s">
        <v>68</v>
      </c>
      <c r="B61" t="s">
        <v>174</v>
      </c>
      <c r="C61" t="str">
        <f>IFERROR(VLOOKUP(Table1[[#This Row],[Ticker]],[1]!Table1[[Symbol]:[Industry]],2,FALSE),"-")</f>
        <v>-</v>
      </c>
      <c r="D61" t="s">
        <v>56</v>
      </c>
      <c r="E61">
        <v>151860.11489632499</v>
      </c>
      <c r="F61">
        <v>683.9</v>
      </c>
      <c r="G61">
        <v>83.876440315522103</v>
      </c>
      <c r="H61">
        <v>-1.0638165218339399</v>
      </c>
      <c r="I61">
        <v>17.179785395422901</v>
      </c>
      <c r="J61">
        <v>0.86192253466984403</v>
      </c>
      <c r="K61">
        <v>652.95848173468801</v>
      </c>
      <c r="L61">
        <v>569.02298296780805</v>
      </c>
      <c r="M61">
        <v>39.2687657472623</v>
      </c>
      <c r="N61">
        <v>0.77628145806378801</v>
      </c>
      <c r="O61">
        <v>4.1965199590583397</v>
      </c>
      <c r="P61">
        <v>111.308512281785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37</v>
      </c>
      <c r="E62">
        <v>151733.885648225</v>
      </c>
      <c r="F62">
        <v>1514.95</v>
      </c>
      <c r="G62">
        <v>-8.2154559803764293</v>
      </c>
      <c r="H62">
        <v>2.4369218613243202</v>
      </c>
      <c r="I62">
        <v>-6.4914987876936801</v>
      </c>
      <c r="J62">
        <v>1.49394791953178</v>
      </c>
      <c r="K62">
        <v>1459.38659139417</v>
      </c>
      <c r="L62">
        <v>1418.38489339633</v>
      </c>
      <c r="M62">
        <v>66.026830867428203</v>
      </c>
      <c r="N62">
        <v>0.79223855775793195</v>
      </c>
      <c r="O62">
        <v>3.5941780256774001</v>
      </c>
      <c r="P62">
        <v>21.036232173530902</v>
      </c>
      <c r="Q62">
        <v>1.5881511082100001E-3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151549.01069150699</v>
      </c>
      <c r="F63">
        <v>230.49</v>
      </c>
      <c r="G63">
        <v>86.016767161969</v>
      </c>
      <c r="H63">
        <v>-4.8139834394852699E-2</v>
      </c>
      <c r="I63">
        <v>30.329460420033399</v>
      </c>
      <c r="J63">
        <v>0.56199975669415503</v>
      </c>
      <c r="K63">
        <v>209.49683775800401</v>
      </c>
      <c r="L63">
        <v>175.86595018605101</v>
      </c>
      <c r="M63">
        <v>74.315133297888707</v>
      </c>
      <c r="N63">
        <v>0.71706135057494802</v>
      </c>
      <c r="O63">
        <v>1.1757559980910099</v>
      </c>
      <c r="P63">
        <v>114.409302325581</v>
      </c>
      <c r="Q63">
        <v>8.9511270463986006E-2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145854.1789154</v>
      </c>
      <c r="F64">
        <v>1426</v>
      </c>
      <c r="G64">
        <v>9.2300565588789691</v>
      </c>
      <c r="H64">
        <v>-9.4097640096986996</v>
      </c>
      <c r="I64">
        <v>8.2211127633048804</v>
      </c>
      <c r="J64">
        <v>-1.29306528940955</v>
      </c>
      <c r="K64">
        <v>1340.6623559698701</v>
      </c>
      <c r="L64">
        <v>1204.2592092392599</v>
      </c>
      <c r="M64">
        <v>65.261354334725894</v>
      </c>
      <c r="N64">
        <v>1.15326233145037</v>
      </c>
      <c r="O64">
        <v>2.8821879382889102</v>
      </c>
      <c r="P64">
        <v>48.5726192956866</v>
      </c>
      <c r="Q64">
        <v>6.3526057380279997E-3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143514.01530036001</v>
      </c>
      <c r="F65">
        <v>1467.6</v>
      </c>
      <c r="G65">
        <v>1.864991457161</v>
      </c>
      <c r="H65">
        <v>1.8803393099227499</v>
      </c>
      <c r="I65">
        <v>6.31972743125029</v>
      </c>
      <c r="J65">
        <v>1.1770648277254601</v>
      </c>
      <c r="K65">
        <v>1358.39019913227</v>
      </c>
      <c r="L65">
        <v>1276.43444661843</v>
      </c>
      <c r="M65">
        <v>69.950801938477895</v>
      </c>
      <c r="N65">
        <v>0.81499476546372696</v>
      </c>
      <c r="O65">
        <v>2.0714091032979001</v>
      </c>
      <c r="P65">
        <v>35.600110874988403</v>
      </c>
      <c r="Q65">
        <v>5.5589142552430002E-3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138501.99266471399</v>
      </c>
      <c r="F66">
        <v>433.45</v>
      </c>
      <c r="G66">
        <v>67.006426026891702</v>
      </c>
      <c r="H66">
        <v>-5.7704491345648297</v>
      </c>
      <c r="I66">
        <v>14.7809295191666</v>
      </c>
      <c r="J66">
        <v>-1.12253960309823</v>
      </c>
      <c r="K66">
        <v>432.929464333645</v>
      </c>
      <c r="L66">
        <v>370.836081889875</v>
      </c>
      <c r="M66">
        <v>43.480374029418201</v>
      </c>
      <c r="N66">
        <v>0.66508512988477697</v>
      </c>
      <c r="O66">
        <v>7.0942438574230096</v>
      </c>
      <c r="P66">
        <v>99.976931949250201</v>
      </c>
      <c r="Q66">
        <v>0.15245694137207899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136504.23199670401</v>
      </c>
      <c r="F67">
        <v>201.44</v>
      </c>
      <c r="G67">
        <v>96.386455395467394</v>
      </c>
      <c r="H67">
        <v>24.949920574868202</v>
      </c>
      <c r="I67">
        <v>77.477816212071403</v>
      </c>
      <c r="J67">
        <v>5.0320717319024304</v>
      </c>
      <c r="K67">
        <v>164.76996566554601</v>
      </c>
      <c r="L67">
        <v>126.660067854011</v>
      </c>
      <c r="M67">
        <v>66.232459382661006</v>
      </c>
      <c r="N67">
        <v>1.19046676641321</v>
      </c>
      <c r="O67">
        <v>3.6934074662430398</v>
      </c>
      <c r="P67">
        <v>132.07373271889401</v>
      </c>
      <c r="Q67">
        <v>2.4147840703366001E-2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135670.68676606499</v>
      </c>
      <c r="F68">
        <v>262.35000000000002</v>
      </c>
      <c r="G68">
        <v>3.4416276001464499</v>
      </c>
      <c r="H68">
        <v>-4.8694168517809002</v>
      </c>
      <c r="I68">
        <v>4.30952748787813</v>
      </c>
      <c r="J68">
        <v>-1.2438543063181799</v>
      </c>
      <c r="K68">
        <v>270.87702827262598</v>
      </c>
      <c r="L68">
        <v>245.39085139443401</v>
      </c>
      <c r="M68">
        <v>32.8151039421871</v>
      </c>
      <c r="N68">
        <v>0.76428340900688196</v>
      </c>
      <c r="O68">
        <v>14.236706689536801</v>
      </c>
      <c r="P68">
        <v>41.238223418573298</v>
      </c>
      <c r="Q68">
        <v>0.14848633131286701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120</v>
      </c>
      <c r="E69">
        <v>134128.71496908</v>
      </c>
      <c r="F69">
        <v>5568.55</v>
      </c>
      <c r="G69">
        <v>-15.4346516416926</v>
      </c>
      <c r="H69">
        <v>-2.8395087088536499</v>
      </c>
      <c r="I69">
        <v>-5.5432997343533197</v>
      </c>
      <c r="J69">
        <v>0.29807887749288298</v>
      </c>
      <c r="K69">
        <v>5279.8043440820202</v>
      </c>
      <c r="L69">
        <v>4988.3016504282796</v>
      </c>
      <c r="M69">
        <v>70.497064971536503</v>
      </c>
      <c r="N69">
        <v>0.57412032823562997</v>
      </c>
      <c r="O69">
        <v>2.8095285128085301</v>
      </c>
      <c r="P69">
        <v>28.080364330565601</v>
      </c>
      <c r="Q69">
        <v>2.4248537632589998E-2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32</v>
      </c>
      <c r="E70">
        <v>133629.684811888</v>
      </c>
      <c r="F70">
        <v>121.36</v>
      </c>
      <c r="G70">
        <v>74.585303914680495</v>
      </c>
      <c r="H70">
        <v>-7.37114530652814</v>
      </c>
      <c r="I70">
        <v>14.648079618932901</v>
      </c>
      <c r="J70">
        <v>-1.1865030710517199</v>
      </c>
      <c r="K70">
        <v>125.078591325278</v>
      </c>
      <c r="L70">
        <v>108.421254493597</v>
      </c>
      <c r="M70">
        <v>41.505088474621701</v>
      </c>
      <c r="N70">
        <v>1.0174298392060499</v>
      </c>
      <c r="O70">
        <v>17.748846407382899</v>
      </c>
      <c r="P70">
        <v>108.701633705932</v>
      </c>
      <c r="Q70">
        <v>0.121846260236895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37</v>
      </c>
      <c r="E71">
        <v>133554.30765522999</v>
      </c>
      <c r="F71">
        <v>620.9</v>
      </c>
      <c r="G71">
        <v>-32.915983251073001</v>
      </c>
      <c r="H71">
        <v>3.0263038769152701</v>
      </c>
      <c r="I71">
        <v>-16.962414914994099</v>
      </c>
      <c r="J71">
        <v>1.5667075432770201</v>
      </c>
      <c r="K71">
        <v>585.821795973544</v>
      </c>
      <c r="L71">
        <v>599.47251583318803</v>
      </c>
      <c r="M71">
        <v>76.505896649209305</v>
      </c>
      <c r="N71">
        <v>0.74564015657573002</v>
      </c>
      <c r="O71">
        <v>14.446770816556599</v>
      </c>
      <c r="P71">
        <v>21.4118107156824</v>
      </c>
      <c r="Q71">
        <v>-9.8657106628463997E-2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130276.92930417501</v>
      </c>
      <c r="F72">
        <v>4754.45</v>
      </c>
      <c r="G72">
        <v>23.878251436219902</v>
      </c>
      <c r="H72">
        <v>-5.3003368666179798</v>
      </c>
      <c r="I72">
        <v>9.3040065573448505</v>
      </c>
      <c r="J72">
        <v>0.79587978895047695</v>
      </c>
      <c r="K72">
        <v>4645.8905979198598</v>
      </c>
      <c r="L72">
        <v>4141.9571987151803</v>
      </c>
      <c r="M72">
        <v>54.5110467871841</v>
      </c>
      <c r="N72">
        <v>0.88301175541111998</v>
      </c>
      <c r="O72">
        <v>4.6598449873276504</v>
      </c>
      <c r="P72">
        <v>50.457278481012601</v>
      </c>
      <c r="Q72">
        <v>5.2851732657300997E-2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18</v>
      </c>
      <c r="E73">
        <v>129938.23936560001</v>
      </c>
      <c r="F73">
        <v>299.5</v>
      </c>
      <c r="G73">
        <v>28.981810111131299</v>
      </c>
      <c r="H73">
        <v>-2.8622468247742998</v>
      </c>
      <c r="I73">
        <v>18.549062846232001</v>
      </c>
      <c r="J73">
        <v>-0.32084413981902699</v>
      </c>
      <c r="K73">
        <v>305.27071102904102</v>
      </c>
      <c r="L73">
        <v>268.901641495234</v>
      </c>
      <c r="M73">
        <v>40.283620891625098</v>
      </c>
      <c r="N73">
        <v>0.50644511447682905</v>
      </c>
      <c r="O73">
        <v>14.849749582637701</v>
      </c>
      <c r="P73">
        <v>80.721074068486899</v>
      </c>
      <c r="Q73">
        <v>1.2007690380859E-2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129462.276279</v>
      </c>
      <c r="F74">
        <v>742.2</v>
      </c>
      <c r="G74">
        <v>117.48239603728901</v>
      </c>
      <c r="H74">
        <v>12.665180432729599</v>
      </c>
      <c r="I74">
        <v>63.846711913102602</v>
      </c>
      <c r="J74">
        <v>-1.4153581905508199</v>
      </c>
      <c r="K74">
        <v>657.59812520862602</v>
      </c>
      <c r="L74">
        <v>527.47208029190097</v>
      </c>
      <c r="M74">
        <v>63.593556299937198</v>
      </c>
      <c r="N74">
        <v>0.54038959895235805</v>
      </c>
      <c r="O74">
        <v>1.3203988143357399</v>
      </c>
      <c r="P74">
        <v>162.030008826125</v>
      </c>
      <c r="Q74">
        <v>0.124311972827907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120081.964041295</v>
      </c>
      <c r="F75">
        <v>1487.05</v>
      </c>
      <c r="G75">
        <v>20.790688837947101</v>
      </c>
      <c r="H75">
        <v>-4.2169640606107501</v>
      </c>
      <c r="I75">
        <v>3.8301391514875802</v>
      </c>
      <c r="J75">
        <v>0.88345527249153299</v>
      </c>
      <c r="K75">
        <v>1477.0363484398399</v>
      </c>
      <c r="L75">
        <v>1362.5238883330801</v>
      </c>
      <c r="M75">
        <v>44.387099326590501</v>
      </c>
      <c r="N75">
        <v>0.79088359335451897</v>
      </c>
      <c r="O75">
        <v>6.3851249117380098</v>
      </c>
      <c r="P75">
        <v>46.7966436327739</v>
      </c>
      <c r="Q75">
        <v>1.4423935839404999E-2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49</v>
      </c>
      <c r="E76">
        <v>118654.65992828</v>
      </c>
      <c r="F76">
        <v>1412.15</v>
      </c>
      <c r="G76">
        <v>-2.8307535159636901</v>
      </c>
      <c r="H76">
        <v>2.3187340264058598</v>
      </c>
      <c r="I76">
        <v>1.6024128589289599</v>
      </c>
      <c r="J76">
        <v>-0.59919511689851002</v>
      </c>
      <c r="K76">
        <v>1335.6312648683099</v>
      </c>
      <c r="L76">
        <v>1202.00468702896</v>
      </c>
      <c r="M76">
        <v>48.757637400815803</v>
      </c>
      <c r="N76">
        <v>0.60748172464191896</v>
      </c>
      <c r="O76">
        <v>4.5356371490280702</v>
      </c>
      <c r="P76">
        <v>41.604412133366701</v>
      </c>
      <c r="Q76">
        <v>0.12095854668104999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118510.48348359999</v>
      </c>
      <c r="F77">
        <v>4464.2</v>
      </c>
      <c r="G77">
        <v>-2.78162692255348</v>
      </c>
      <c r="H77">
        <v>-2.7623293408087202</v>
      </c>
      <c r="I77">
        <v>0.37376128493853999</v>
      </c>
      <c r="J77">
        <v>-0.26756611916422302</v>
      </c>
      <c r="K77">
        <v>4305.9791476022101</v>
      </c>
      <c r="L77">
        <v>3897.4688064634902</v>
      </c>
      <c r="M77">
        <v>39.847979198478697</v>
      </c>
      <c r="N77">
        <v>0.83227766956156002</v>
      </c>
      <c r="O77">
        <v>4.6100085121634402</v>
      </c>
      <c r="P77">
        <v>35.471732467453599</v>
      </c>
      <c r="Q77">
        <v>-5.2783891209402002E-2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118249.4749834</v>
      </c>
      <c r="F78">
        <v>1886.2</v>
      </c>
      <c r="G78">
        <v>20.2769239034617</v>
      </c>
      <c r="H78">
        <v>-2.5258512479601598</v>
      </c>
      <c r="I78">
        <v>24.019059554960901</v>
      </c>
      <c r="J78">
        <v>2.4215996718788002</v>
      </c>
      <c r="K78">
        <v>1788.26767705619</v>
      </c>
      <c r="L78">
        <v>1554.0827493997101</v>
      </c>
      <c r="M78">
        <v>58.432327780054699</v>
      </c>
      <c r="N78">
        <v>0.94002151989906002</v>
      </c>
      <c r="O78">
        <v>5.2592514049411401</v>
      </c>
      <c r="P78">
        <v>52.995092671452298</v>
      </c>
      <c r="Q78">
        <v>4.5318312164745002E-2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117</v>
      </c>
      <c r="E79">
        <v>117991.287459</v>
      </c>
      <c r="F79">
        <v>565.9</v>
      </c>
      <c r="G79">
        <v>337.41174300030599</v>
      </c>
      <c r="H79">
        <v>23.424985720398301</v>
      </c>
      <c r="I79">
        <v>197.664028056749</v>
      </c>
      <c r="J79">
        <v>17.122314492931601</v>
      </c>
      <c r="K79">
        <v>372.05214486250799</v>
      </c>
      <c r="L79">
        <v>266.21107532686898</v>
      </c>
      <c r="M79">
        <v>94.312272571934699</v>
      </c>
      <c r="N79">
        <v>1.4885739620262399</v>
      </c>
      <c r="O79">
        <v>2.3060611415444501</v>
      </c>
      <c r="P79">
        <v>383.46860316104198</v>
      </c>
      <c r="Q79">
        <v>0.209826313645289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150</v>
      </c>
      <c r="E80">
        <v>117417.72816490001</v>
      </c>
      <c r="F80">
        <v>768.5</v>
      </c>
      <c r="G80">
        <v>72.518763605690197</v>
      </c>
      <c r="H80">
        <v>11.5899456091594</v>
      </c>
      <c r="I80">
        <v>50.463550401881598</v>
      </c>
      <c r="J80">
        <v>8.4452711282785593</v>
      </c>
      <c r="K80">
        <v>651.78959798451899</v>
      </c>
      <c r="L80">
        <v>523.463607977175</v>
      </c>
      <c r="M80">
        <v>83.257132847946494</v>
      </c>
      <c r="N80">
        <v>0.90193988834854399</v>
      </c>
      <c r="O80">
        <v>1.9843851659076199</v>
      </c>
      <c r="P80">
        <v>113.947661469933</v>
      </c>
      <c r="Q80">
        <v>0.25960971864448401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32</v>
      </c>
      <c r="E81">
        <v>117251.663223967</v>
      </c>
      <c r="F81">
        <v>62.03</v>
      </c>
      <c r="G81">
        <v>108.66806124701699</v>
      </c>
      <c r="H81">
        <v>-11.4264353029647</v>
      </c>
      <c r="I81">
        <v>30.6550565049487</v>
      </c>
      <c r="J81">
        <v>-3.4596319832714002</v>
      </c>
      <c r="K81">
        <v>64.802364754711903</v>
      </c>
      <c r="L81">
        <v>55.136141334193198</v>
      </c>
      <c r="M81">
        <v>24.689991109429101</v>
      </c>
      <c r="N81">
        <v>0.42957040257955298</v>
      </c>
      <c r="O81">
        <v>35.0153151700789</v>
      </c>
      <c r="P81">
        <v>142.778864970645</v>
      </c>
      <c r="Q81">
        <v>8.0336369838322E-2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65</v>
      </c>
      <c r="E82">
        <v>116501.7713622</v>
      </c>
      <c r="F82">
        <v>1157.8</v>
      </c>
      <c r="G82">
        <v>74.010804752247097</v>
      </c>
      <c r="H82">
        <v>4.5836861114669398</v>
      </c>
      <c r="I82">
        <v>49.810518430186498</v>
      </c>
      <c r="J82">
        <v>5.9613665193835699</v>
      </c>
      <c r="K82">
        <v>1048.21624096817</v>
      </c>
      <c r="L82">
        <v>867.00870997253003</v>
      </c>
      <c r="M82">
        <v>77.371439372987595</v>
      </c>
      <c r="N82">
        <v>1.12765599605235</v>
      </c>
      <c r="O82">
        <v>2.2758680255657402</v>
      </c>
      <c r="P82">
        <v>103.927785116688</v>
      </c>
      <c r="Q82">
        <v>4.7262069936813998E-2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150</v>
      </c>
      <c r="E83">
        <v>114333.550261425</v>
      </c>
      <c r="F83">
        <v>328.35</v>
      </c>
      <c r="G83">
        <v>235.43361900934701</v>
      </c>
      <c r="H83">
        <v>4.9170726487618897</v>
      </c>
      <c r="I83">
        <v>55.155899514559799</v>
      </c>
      <c r="J83">
        <v>4.0975353320777304</v>
      </c>
      <c r="K83">
        <v>290.244563703778</v>
      </c>
      <c r="L83">
        <v>227.128846839706</v>
      </c>
      <c r="M83">
        <v>80.182636482996301</v>
      </c>
      <c r="N83">
        <v>0.82782961459429205</v>
      </c>
      <c r="O83">
        <v>0.487284909395446</v>
      </c>
      <c r="P83">
        <v>264.42841287458299</v>
      </c>
      <c r="Q83">
        <v>0.15957282209887899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113937.76711505</v>
      </c>
      <c r="F84">
        <v>2398.25</v>
      </c>
      <c r="G84">
        <v>59.753660448634498</v>
      </c>
      <c r="H84">
        <v>-4.4219267580741697</v>
      </c>
      <c r="I84">
        <v>4.58890434735528</v>
      </c>
      <c r="J84">
        <v>1.8929291246595401</v>
      </c>
      <c r="K84">
        <v>2283.31862384332</v>
      </c>
      <c r="L84">
        <v>1987.8141142767799</v>
      </c>
      <c r="M84">
        <v>54.380099779046702</v>
      </c>
      <c r="N84">
        <v>0.96353085323072196</v>
      </c>
      <c r="O84">
        <v>5.0349212967788901</v>
      </c>
      <c r="P84">
        <v>85.193050193050198</v>
      </c>
      <c r="Q84">
        <v>0.19760594504397599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229</v>
      </c>
      <c r="E85">
        <v>112546.04535</v>
      </c>
      <c r="F85">
        <v>5580.15</v>
      </c>
      <c r="G85">
        <v>259.725220438897</v>
      </c>
      <c r="H85">
        <v>74.777587942257497</v>
      </c>
      <c r="I85">
        <v>138.30411721698201</v>
      </c>
      <c r="J85">
        <v>31.890915657779502</v>
      </c>
      <c r="K85">
        <v>3563.83679013031</v>
      </c>
      <c r="L85">
        <v>2508.3410918049499</v>
      </c>
      <c r="M85">
        <v>83.149514273007597</v>
      </c>
      <c r="N85">
        <v>1.7959384298646499</v>
      </c>
      <c r="O85">
        <v>5.0150981604437197</v>
      </c>
      <c r="P85">
        <v>328.48422022575397</v>
      </c>
      <c r="Q85">
        <v>0.27461576991914599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29</v>
      </c>
      <c r="E86">
        <v>112407.431526432</v>
      </c>
      <c r="F86">
        <v>16.559999999999999</v>
      </c>
      <c r="G86">
        <v>98.734353954819696</v>
      </c>
      <c r="H86">
        <v>1.8118231830395299</v>
      </c>
      <c r="I86">
        <v>-16.539522038271201</v>
      </c>
      <c r="J86">
        <v>-3.3161656459197699</v>
      </c>
      <c r="K86">
        <v>15.707367305420499</v>
      </c>
      <c r="L86">
        <v>13.662754206965699</v>
      </c>
      <c r="M86">
        <v>40.441207895098202</v>
      </c>
      <c r="N86">
        <v>0.83057526322793296</v>
      </c>
      <c r="O86">
        <v>15.8212560386473</v>
      </c>
      <c r="P86">
        <v>131.608391608391</v>
      </c>
      <c r="Q86">
        <v>5.2546370285724002E-2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24</v>
      </c>
      <c r="E87">
        <v>111984.549344025</v>
      </c>
      <c r="F87">
        <v>1438.05</v>
      </c>
      <c r="G87">
        <v>-20.593232592957001</v>
      </c>
      <c r="H87">
        <v>-8.7249455766334094</v>
      </c>
      <c r="I87">
        <v>-24.718119851225399</v>
      </c>
      <c r="J87">
        <v>-2.88723931820507</v>
      </c>
      <c r="K87">
        <v>1474.60135696784</v>
      </c>
      <c r="L87">
        <v>1460.7647778165999</v>
      </c>
      <c r="M87">
        <v>36.581517260721299</v>
      </c>
      <c r="N87">
        <v>1.13606052245891</v>
      </c>
      <c r="O87">
        <v>17.833176871457798</v>
      </c>
      <c r="P87">
        <v>6.9062929784782199</v>
      </c>
      <c r="Q87">
        <v>3.516405641658E-3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111370.789470719</v>
      </c>
      <c r="F88">
        <v>998.4</v>
      </c>
      <c r="G88">
        <v>7.4397526922248396</v>
      </c>
      <c r="H88">
        <v>-8.9362524763991296</v>
      </c>
      <c r="I88">
        <v>-25.788401176409099</v>
      </c>
      <c r="J88">
        <v>0.100285912646531</v>
      </c>
      <c r="K88">
        <v>1032.2199986998801</v>
      </c>
      <c r="L88">
        <v>1053.96215382371</v>
      </c>
      <c r="M88">
        <v>39.602528793857303</v>
      </c>
      <c r="N88">
        <v>0.75760894751478802</v>
      </c>
      <c r="O88">
        <v>25.2003205128205</v>
      </c>
      <c r="P88">
        <v>45.539358600583</v>
      </c>
      <c r="Q88">
        <v>1.0727458948725999E-2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239</v>
      </c>
      <c r="E89">
        <v>110903.56200000001</v>
      </c>
      <c r="F89">
        <v>4000.85</v>
      </c>
      <c r="G89">
        <v>85.442775258392302</v>
      </c>
      <c r="H89">
        <v>9.9682987258503193</v>
      </c>
      <c r="I89">
        <v>86.514042535504402</v>
      </c>
      <c r="J89">
        <v>3.9808701651387901</v>
      </c>
      <c r="K89">
        <v>3671.8826910449402</v>
      </c>
      <c r="L89">
        <v>2831.1224349795202</v>
      </c>
      <c r="M89">
        <v>53.952048895878697</v>
      </c>
      <c r="N89">
        <v>1.1160283051691799</v>
      </c>
      <c r="O89">
        <v>4.2753414899333801</v>
      </c>
      <c r="P89">
        <v>141.99177402770201</v>
      </c>
      <c r="Q89">
        <v>0.242061344513714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110557.582047075</v>
      </c>
      <c r="F90">
        <v>12217.65</v>
      </c>
      <c r="G90">
        <v>218.917812537331</v>
      </c>
      <c r="H90">
        <v>24.352538208743599</v>
      </c>
      <c r="I90">
        <v>71.398831129624</v>
      </c>
      <c r="J90">
        <v>19.590140141418999</v>
      </c>
      <c r="K90">
        <v>9756.9614549717407</v>
      </c>
      <c r="L90">
        <v>7730.4214147132498</v>
      </c>
      <c r="M90">
        <v>90.037041958918607</v>
      </c>
      <c r="N90">
        <v>0.88198068839807997</v>
      </c>
      <c r="O90">
        <v>2.632257430848</v>
      </c>
      <c r="P90">
        <v>253.79124618124399</v>
      </c>
      <c r="Q90">
        <v>0.210107862730842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182</v>
      </c>
      <c r="E91">
        <v>110494.753048445</v>
      </c>
      <c r="F91">
        <v>623.45000000000005</v>
      </c>
      <c r="G91">
        <v>-16.850287784877001</v>
      </c>
      <c r="H91">
        <v>-4.9206830317826196</v>
      </c>
      <c r="I91">
        <v>-0.41063087170843199</v>
      </c>
      <c r="J91">
        <v>-0.28134843631751899</v>
      </c>
      <c r="K91">
        <v>579.18534551234302</v>
      </c>
      <c r="L91">
        <v>553.14503605392395</v>
      </c>
      <c r="M91">
        <v>69.811688022826701</v>
      </c>
      <c r="N91">
        <v>0.65344686158684695</v>
      </c>
      <c r="O91">
        <v>1.5959579757799101</v>
      </c>
      <c r="P91">
        <v>27.4427636958299</v>
      </c>
      <c r="Q91">
        <v>-8.4224582142941998E-2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247</v>
      </c>
      <c r="E92">
        <v>110237.89105765001</v>
      </c>
      <c r="F92">
        <v>9905.15</v>
      </c>
      <c r="G92">
        <v>12.225509078062</v>
      </c>
      <c r="H92">
        <v>10.35328554674</v>
      </c>
      <c r="I92">
        <v>10.010283894193901</v>
      </c>
      <c r="J92">
        <v>12.542435060225399</v>
      </c>
      <c r="K92">
        <v>8521.5162929558101</v>
      </c>
      <c r="L92">
        <v>8015.7308788678401</v>
      </c>
      <c r="M92">
        <v>79.911824695217504</v>
      </c>
      <c r="N92">
        <v>2.81469808784763</v>
      </c>
      <c r="O92">
        <v>0.75566750629723001</v>
      </c>
      <c r="P92">
        <v>49.446280118891302</v>
      </c>
      <c r="Q92">
        <v>9.7507941302783993E-2</v>
      </c>
    </row>
    <row r="93" spans="1:17" x14ac:dyDescent="0.3">
      <c r="A93" t="s">
        <v>248</v>
      </c>
      <c r="B93" t="s">
        <v>249</v>
      </c>
      <c r="C93" t="str">
        <f>IFERROR(VLOOKUP(Table1[[#This Row],[Ticker]],[1]!Table1[[Symbol]:[Industry]],2,FALSE),"-")</f>
        <v>-</v>
      </c>
      <c r="D93" t="s">
        <v>114</v>
      </c>
      <c r="E93">
        <v>110000.09741089999</v>
      </c>
      <c r="F93">
        <v>5501.9</v>
      </c>
      <c r="G93">
        <v>50.789245546478597</v>
      </c>
      <c r="H93">
        <v>-5.4976199322363302</v>
      </c>
      <c r="I93">
        <v>24.122309900960499</v>
      </c>
      <c r="J93">
        <v>-2.1055977910632699</v>
      </c>
      <c r="K93">
        <v>5280.0301068828703</v>
      </c>
      <c r="L93">
        <v>4436.0954068663104</v>
      </c>
      <c r="M93">
        <v>42.342324506753897</v>
      </c>
      <c r="N93">
        <v>0.80818826969966295</v>
      </c>
      <c r="O93">
        <v>7.13662552936258</v>
      </c>
      <c r="P93">
        <v>90.377162629757706</v>
      </c>
      <c r="Q93">
        <v>6.2228372773653999E-2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252</v>
      </c>
      <c r="E94">
        <v>109652.23062528</v>
      </c>
      <c r="F94">
        <v>1150.8</v>
      </c>
      <c r="G94">
        <v>13.423959687240201</v>
      </c>
      <c r="H94">
        <v>-4.8328121441134098</v>
      </c>
      <c r="I94">
        <v>-8.9497797745618399</v>
      </c>
      <c r="J94">
        <v>3.2813760259991902</v>
      </c>
      <c r="K94">
        <v>1112.4784049931</v>
      </c>
      <c r="L94">
        <v>1054.14670943646</v>
      </c>
      <c r="M94">
        <v>70.394531854670504</v>
      </c>
      <c r="N94">
        <v>0.85274732757003202</v>
      </c>
      <c r="O94">
        <v>10.2711157455683</v>
      </c>
      <c r="P94">
        <v>39.999999999999901</v>
      </c>
      <c r="Q94">
        <v>9.6271016647520007E-3</v>
      </c>
    </row>
    <row r="95" spans="1:17" x14ac:dyDescent="0.3">
      <c r="A95" t="s">
        <v>253</v>
      </c>
      <c r="B95" t="s">
        <v>254</v>
      </c>
      <c r="C95" t="str">
        <f>IFERROR(VLOOKUP(Table1[[#This Row],[Ticker]],[1]!Table1[[Symbol]:[Industry]],2,FALSE),"-")</f>
        <v>-</v>
      </c>
      <c r="D95" t="s">
        <v>65</v>
      </c>
      <c r="E95">
        <v>108819.67529265</v>
      </c>
      <c r="F95">
        <v>6534.15</v>
      </c>
      <c r="G95">
        <v>1.20209750123522</v>
      </c>
      <c r="H95">
        <v>3.7114834321387198</v>
      </c>
      <c r="I95">
        <v>0.31423407012382398</v>
      </c>
      <c r="J95">
        <v>0.47482130553532198</v>
      </c>
      <c r="K95">
        <v>6121.4955948765</v>
      </c>
      <c r="L95">
        <v>5869.39290256803</v>
      </c>
      <c r="M95">
        <v>84.097572061349595</v>
      </c>
      <c r="N95">
        <v>1.2092338796306901</v>
      </c>
      <c r="O95">
        <v>0.62517695492145797</v>
      </c>
      <c r="P95">
        <v>28.7200196995813</v>
      </c>
      <c r="Q95">
        <v>-3.4945816663068001E-2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49</v>
      </c>
      <c r="E96">
        <v>105559.73864248001</v>
      </c>
      <c r="F96">
        <v>2808.1</v>
      </c>
      <c r="G96">
        <v>37.208468738126697</v>
      </c>
      <c r="H96">
        <v>8.7852881213840206</v>
      </c>
      <c r="I96">
        <v>14.753740086718601</v>
      </c>
      <c r="J96">
        <v>-2.2943298959894598</v>
      </c>
      <c r="K96">
        <v>2634.2859867314701</v>
      </c>
      <c r="L96">
        <v>2294.5050442855299</v>
      </c>
      <c r="M96">
        <v>46.9639167230998</v>
      </c>
      <c r="N96">
        <v>1.0652780849339301</v>
      </c>
      <c r="O96">
        <v>8.9508920622484798</v>
      </c>
      <c r="P96">
        <v>64.809108783050107</v>
      </c>
      <c r="Q96">
        <v>6.5108961692852005E-2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32</v>
      </c>
      <c r="E97">
        <v>104212.71232614</v>
      </c>
      <c r="F97">
        <v>114.89</v>
      </c>
      <c r="G97">
        <v>46.280477923099298</v>
      </c>
      <c r="H97">
        <v>-6.8646298192511397</v>
      </c>
      <c r="I97">
        <v>14.414584671798201</v>
      </c>
      <c r="J97">
        <v>-2.1940439173022299</v>
      </c>
      <c r="K97">
        <v>117.56003153770099</v>
      </c>
      <c r="L97">
        <v>102.65263694686899</v>
      </c>
      <c r="M97">
        <v>32.970853348294902</v>
      </c>
      <c r="N97">
        <v>0.83581651329575501</v>
      </c>
      <c r="O97">
        <v>12.194272782661599</v>
      </c>
      <c r="P97">
        <v>79.937353171495602</v>
      </c>
      <c r="Q97">
        <v>0.16361346748251801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103</v>
      </c>
      <c r="E98">
        <v>104086.65064941</v>
      </c>
      <c r="F98">
        <v>103.62</v>
      </c>
      <c r="G98">
        <v>99.118020229790304</v>
      </c>
      <c r="H98">
        <v>-5.3381723278050002</v>
      </c>
      <c r="I98">
        <v>33.775268249616701</v>
      </c>
      <c r="J98">
        <v>1.9709773249389699</v>
      </c>
      <c r="K98">
        <v>99.263873095822007</v>
      </c>
      <c r="L98">
        <v>82.347444195819506</v>
      </c>
      <c r="M98">
        <v>63.672239396332103</v>
      </c>
      <c r="N98">
        <v>0.56747452763716499</v>
      </c>
      <c r="O98">
        <v>13.8776298011966</v>
      </c>
      <c r="P98">
        <v>131.036789297658</v>
      </c>
      <c r="Q98">
        <v>0.16271557600772901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263</v>
      </c>
      <c r="E99">
        <v>103919.86447452501</v>
      </c>
      <c r="F99">
        <v>385.75</v>
      </c>
      <c r="G99">
        <v>111.985913206378</v>
      </c>
      <c r="H99">
        <v>9.0927263594650807</v>
      </c>
      <c r="I99">
        <v>67.919012464891097</v>
      </c>
      <c r="J99">
        <v>4.3782307720436</v>
      </c>
      <c r="K99">
        <v>347.016424715048</v>
      </c>
      <c r="L99">
        <v>274.71819355682499</v>
      </c>
      <c r="M99">
        <v>60.2863724985991</v>
      </c>
      <c r="N99">
        <v>1.0322353899332299</v>
      </c>
      <c r="O99">
        <v>5.87167854828256</v>
      </c>
      <c r="P99">
        <v>145.154115030187</v>
      </c>
      <c r="Q99">
        <v>3.6572360381077001E-2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130</v>
      </c>
      <c r="E100">
        <v>102844.06680365</v>
      </c>
      <c r="F100">
        <v>1025.95</v>
      </c>
      <c r="G100">
        <v>38.105593159219197</v>
      </c>
      <c r="H100">
        <v>-2.3302339111685799</v>
      </c>
      <c r="I100">
        <v>29.9600432762461</v>
      </c>
      <c r="J100">
        <v>-0.79038216409490103</v>
      </c>
      <c r="K100">
        <v>1007.47848067391</v>
      </c>
      <c r="L100">
        <v>845.682666176829</v>
      </c>
      <c r="M100">
        <v>36.745492854440798</v>
      </c>
      <c r="N100">
        <v>0.811917572990557</v>
      </c>
      <c r="O100">
        <v>6.9252887567620096</v>
      </c>
      <c r="P100">
        <v>76.401306740027493</v>
      </c>
      <c r="Q100">
        <v>9.9711597411619002E-2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32</v>
      </c>
      <c r="E101">
        <v>101710.161107668</v>
      </c>
      <c r="F101">
        <v>133.24</v>
      </c>
      <c r="G101">
        <v>41.707660594792998</v>
      </c>
      <c r="H101">
        <v>-13.1792525119319</v>
      </c>
      <c r="I101">
        <v>-4.3763185858813598</v>
      </c>
      <c r="J101">
        <v>-2.0628759338855001</v>
      </c>
      <c r="K101">
        <v>143.799756998926</v>
      </c>
      <c r="L101">
        <v>130.28438053977899</v>
      </c>
      <c r="M101">
        <v>25.591914959880299</v>
      </c>
      <c r="N101">
        <v>0.75705551694713502</v>
      </c>
      <c r="O101">
        <v>29.465625938156599</v>
      </c>
      <c r="P101">
        <v>66.862867877269807</v>
      </c>
      <c r="Q101">
        <v>0.13831487627841901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189</v>
      </c>
      <c r="E102">
        <v>101494.3987772</v>
      </c>
      <c r="F102">
        <v>34412.300000000003</v>
      </c>
      <c r="G102">
        <v>53.592615296283299</v>
      </c>
      <c r="H102">
        <v>9.4073520322997108</v>
      </c>
      <c r="I102">
        <v>40.070958719768299</v>
      </c>
      <c r="J102">
        <v>2.0424590031637102</v>
      </c>
      <c r="K102">
        <v>32007.257674126198</v>
      </c>
      <c r="L102">
        <v>27090.840344445402</v>
      </c>
      <c r="M102">
        <v>57.195073682762398</v>
      </c>
      <c r="N102">
        <v>0.67061081067447204</v>
      </c>
      <c r="O102">
        <v>6.5839830525713001</v>
      </c>
      <c r="P102">
        <v>91.913513634094798</v>
      </c>
      <c r="Q102">
        <v>0.112450244988948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214</v>
      </c>
      <c r="E103">
        <v>98435.551571100004</v>
      </c>
      <c r="F103">
        <v>6546.6</v>
      </c>
      <c r="G103">
        <v>58.812835741086197</v>
      </c>
      <c r="H103">
        <v>-8.3584137627052701</v>
      </c>
      <c r="I103">
        <v>9.39872307980953</v>
      </c>
      <c r="J103">
        <v>-2.7242537818793502</v>
      </c>
      <c r="K103">
        <v>6518.5072690145398</v>
      </c>
      <c r="L103">
        <v>5469.10774508745</v>
      </c>
      <c r="M103">
        <v>28.634086627859801</v>
      </c>
      <c r="N103">
        <v>1.9786447946394601</v>
      </c>
      <c r="O103">
        <v>11.988665872361199</v>
      </c>
      <c r="P103">
        <v>86.696325448089993</v>
      </c>
      <c r="Q103">
        <v>0.14547611888841699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80</v>
      </c>
      <c r="E104">
        <v>98115.280055099996</v>
      </c>
      <c r="F104">
        <v>27193.25</v>
      </c>
      <c r="G104">
        <v>-12.6366476463909</v>
      </c>
      <c r="H104">
        <v>0.32631431859776899</v>
      </c>
      <c r="I104">
        <v>-13.598380448006001</v>
      </c>
      <c r="J104">
        <v>-2.5239696339237199</v>
      </c>
      <c r="K104">
        <v>26626.7249568646</v>
      </c>
      <c r="L104">
        <v>26094.982050828799</v>
      </c>
      <c r="M104">
        <v>43.317590022424298</v>
      </c>
      <c r="N104">
        <v>0.901588959704543</v>
      </c>
      <c r="O104">
        <v>13.0344846607154</v>
      </c>
      <c r="P104">
        <v>18.098019629983401</v>
      </c>
      <c r="Q104">
        <v>-6.5227216068050001E-2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65</v>
      </c>
      <c r="E105">
        <v>97565.359215999997</v>
      </c>
      <c r="F105">
        <v>2882.75</v>
      </c>
      <c r="G105">
        <v>25.351872647706401</v>
      </c>
      <c r="H105">
        <v>-3.2190086841009302</v>
      </c>
      <c r="I105">
        <v>10.911293663680899</v>
      </c>
      <c r="J105">
        <v>2.5357617532838401</v>
      </c>
      <c r="K105">
        <v>2755.6534101439502</v>
      </c>
      <c r="L105">
        <v>2455.01210918783</v>
      </c>
      <c r="M105">
        <v>66.397543880235006</v>
      </c>
      <c r="N105">
        <v>0.94818516214627002</v>
      </c>
      <c r="O105">
        <v>3.3735148729511599</v>
      </c>
      <c r="P105">
        <v>62.678818317767501</v>
      </c>
      <c r="Q105">
        <v>6.1238007543010002E-2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179</v>
      </c>
      <c r="E106">
        <v>97184.717984294999</v>
      </c>
      <c r="F106">
        <v>883.65</v>
      </c>
      <c r="G106">
        <v>12.529126052953799</v>
      </c>
      <c r="H106">
        <v>-15.8913102130547</v>
      </c>
      <c r="I106">
        <v>-30.379887912814699</v>
      </c>
      <c r="J106">
        <v>-1.40318280832527</v>
      </c>
      <c r="K106">
        <v>929.20113470974604</v>
      </c>
      <c r="L106">
        <v>963.57225548006397</v>
      </c>
      <c r="M106">
        <v>32.739520498692499</v>
      </c>
      <c r="N106">
        <v>0.65595583459675999</v>
      </c>
      <c r="O106">
        <v>42.522491936852802</v>
      </c>
      <c r="P106">
        <v>69.281609195402297</v>
      </c>
      <c r="Q106">
        <v>2.0119692841392998E-2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92526.302010130006</v>
      </c>
      <c r="F107">
        <v>1272.0999999999999</v>
      </c>
      <c r="G107">
        <v>11.2203146121652</v>
      </c>
      <c r="H107">
        <v>-9.6052344319527094</v>
      </c>
      <c r="I107">
        <v>2.7779201612616502</v>
      </c>
      <c r="J107">
        <v>-1.7195352562578099</v>
      </c>
      <c r="K107">
        <v>1231.55118296762</v>
      </c>
      <c r="L107">
        <v>1126.97460489013</v>
      </c>
      <c r="M107">
        <v>52.327883262881002</v>
      </c>
      <c r="N107">
        <v>0.67364480593684695</v>
      </c>
      <c r="O107">
        <v>4.9327883028063901</v>
      </c>
      <c r="P107">
        <v>40.532479010163399</v>
      </c>
      <c r="Q107">
        <v>5.7507476143837999E-2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140</v>
      </c>
      <c r="E108">
        <v>92092.466807999997</v>
      </c>
      <c r="F108">
        <v>3312</v>
      </c>
      <c r="G108">
        <v>84.176615177725196</v>
      </c>
      <c r="H108">
        <v>9.2594805400657805</v>
      </c>
      <c r="I108">
        <v>40.1418160884554</v>
      </c>
      <c r="J108">
        <v>-0.73979095228297698</v>
      </c>
      <c r="K108">
        <v>2921.20752027351</v>
      </c>
      <c r="L108">
        <v>2384.6641841833198</v>
      </c>
      <c r="M108">
        <v>70.090659004275395</v>
      </c>
      <c r="N108">
        <v>0.862617256914332</v>
      </c>
      <c r="O108">
        <v>1.3903985507246399</v>
      </c>
      <c r="P108">
        <v>121.49401457901401</v>
      </c>
      <c r="Q108">
        <v>6.9805018936638999E-2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91756.024366434998</v>
      </c>
      <c r="F109">
        <v>636.35</v>
      </c>
      <c r="G109">
        <v>-18.4652826565816</v>
      </c>
      <c r="H109">
        <v>8.5956134807158904</v>
      </c>
      <c r="I109">
        <v>4.3192922477927</v>
      </c>
      <c r="J109">
        <v>5.7805140730115996</v>
      </c>
      <c r="K109">
        <v>594.38088078802605</v>
      </c>
      <c r="L109">
        <v>561.90058379992502</v>
      </c>
      <c r="M109">
        <v>72.346568067430397</v>
      </c>
      <c r="N109">
        <v>1.0489001793142101</v>
      </c>
      <c r="O109">
        <v>1.3357429087766199</v>
      </c>
      <c r="P109">
        <v>37.307152875175298</v>
      </c>
      <c r="Q109">
        <v>-5.6788033999834002E-2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90835.238136465006</v>
      </c>
      <c r="F110">
        <v>6317.45</v>
      </c>
      <c r="G110">
        <v>-3.7136239891017002</v>
      </c>
      <c r="H110">
        <v>0.76102463173220802</v>
      </c>
      <c r="I110">
        <v>-1.9157266761076801</v>
      </c>
      <c r="J110">
        <v>1.91024367465529</v>
      </c>
      <c r="K110">
        <v>6117.36743837831</v>
      </c>
      <c r="L110">
        <v>5831.3019979340197</v>
      </c>
      <c r="M110">
        <v>66.980825404072107</v>
      </c>
      <c r="N110">
        <v>0.75245557943893704</v>
      </c>
      <c r="O110">
        <v>8.8168485702300803</v>
      </c>
      <c r="P110">
        <v>33.674354633939899</v>
      </c>
      <c r="Q110">
        <v>3.3044754438001998E-2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37</v>
      </c>
      <c r="E111">
        <v>90708.229939944998</v>
      </c>
      <c r="F111">
        <v>1838.95</v>
      </c>
      <c r="G111">
        <v>11.5206053536716</v>
      </c>
      <c r="H111">
        <v>8.2498148396482893</v>
      </c>
      <c r="I111">
        <v>18.663689021833299</v>
      </c>
      <c r="J111">
        <v>3.5058275418161</v>
      </c>
      <c r="K111">
        <v>1718.49269693566</v>
      </c>
      <c r="L111">
        <v>1571.41434444468</v>
      </c>
      <c r="M111">
        <v>65.060375944200501</v>
      </c>
      <c r="N111">
        <v>0.87134650769739397</v>
      </c>
      <c r="O111">
        <v>2.0908670708828399</v>
      </c>
      <c r="P111">
        <v>45.256714060031598</v>
      </c>
      <c r="Q111">
        <v>-3.6189327158923E-2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292</v>
      </c>
      <c r="E112">
        <v>90610.493128724993</v>
      </c>
      <c r="F112">
        <v>84.27</v>
      </c>
      <c r="G112">
        <v>17.948469864067999</v>
      </c>
      <c r="H112">
        <v>-9.3689237717258393</v>
      </c>
      <c r="I112">
        <v>12.209261383753899</v>
      </c>
      <c r="J112">
        <v>-0.11352034644766899</v>
      </c>
      <c r="K112">
        <v>85.163232251265796</v>
      </c>
      <c r="L112">
        <v>78.015914262308499</v>
      </c>
      <c r="M112">
        <v>46.470617133256397</v>
      </c>
      <c r="N112">
        <v>0.47909524400386</v>
      </c>
      <c r="O112">
        <v>17.123531505873899</v>
      </c>
      <c r="P112">
        <v>49.018567639257199</v>
      </c>
      <c r="Q112">
        <v>7.1635279773531998E-2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287</v>
      </c>
      <c r="E113">
        <v>90037.96547712</v>
      </c>
      <c r="F113">
        <v>926.4</v>
      </c>
      <c r="G113">
        <v>25.106869455711902</v>
      </c>
      <c r="H113">
        <v>5.8064783690655801</v>
      </c>
      <c r="I113">
        <v>18.407560512948798</v>
      </c>
      <c r="J113">
        <v>-2.5614835122972299</v>
      </c>
      <c r="K113">
        <v>860.47212095633404</v>
      </c>
      <c r="L113">
        <v>753.18342030374697</v>
      </c>
      <c r="M113">
        <v>57.519048829644603</v>
      </c>
      <c r="N113">
        <v>0.91344582806171404</v>
      </c>
      <c r="O113">
        <v>5.7750431778929201</v>
      </c>
      <c r="P113">
        <v>82.182890855457202</v>
      </c>
      <c r="Q113">
        <v>0.13027567315380401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297</v>
      </c>
      <c r="E114">
        <v>89836.489758014999</v>
      </c>
      <c r="F114">
        <v>10360.35</v>
      </c>
      <c r="G114">
        <v>149.541427314716</v>
      </c>
      <c r="H114">
        <v>19.5244013859764</v>
      </c>
      <c r="I114">
        <v>124.979371016569</v>
      </c>
      <c r="J114">
        <v>4.2212523401055204</v>
      </c>
      <c r="K114">
        <v>8882.4264279917297</v>
      </c>
      <c r="L114">
        <v>6937.75562286067</v>
      </c>
      <c r="M114">
        <v>76.049653680534803</v>
      </c>
      <c r="N114">
        <v>0.94027279181707701</v>
      </c>
      <c r="O114">
        <v>1.6370103326625001</v>
      </c>
      <c r="P114">
        <v>177.21854304635701</v>
      </c>
      <c r="Q114">
        <v>9.2664120107573994E-2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247</v>
      </c>
      <c r="E115">
        <v>88828.449223500007</v>
      </c>
      <c r="F115">
        <v>4159.05</v>
      </c>
      <c r="G115">
        <v>59.551654857723697</v>
      </c>
      <c r="H115">
        <v>5.3589073498344</v>
      </c>
      <c r="I115">
        <v>11.045898726796899</v>
      </c>
      <c r="J115">
        <v>5.0374420345578699</v>
      </c>
      <c r="K115">
        <v>3916.1580909013901</v>
      </c>
      <c r="L115">
        <v>3447.7414411037298</v>
      </c>
      <c r="M115">
        <v>60.1736280765465</v>
      </c>
      <c r="N115">
        <v>1.0868160864145899</v>
      </c>
      <c r="O115">
        <v>2.5462545533234602</v>
      </c>
      <c r="P115">
        <v>87.467039282414106</v>
      </c>
      <c r="Q115">
        <v>-1.4181220660729999E-3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153</v>
      </c>
      <c r="E116">
        <v>88547.979976814997</v>
      </c>
      <c r="F116">
        <v>6857.45</v>
      </c>
      <c r="G116">
        <v>32.732508416632797</v>
      </c>
      <c r="H116">
        <v>4.4618138873118598</v>
      </c>
      <c r="I116">
        <v>20.1831865868464</v>
      </c>
      <c r="J116">
        <v>-0.36743577471169703</v>
      </c>
      <c r="K116">
        <v>6270.5313039514604</v>
      </c>
      <c r="L116">
        <v>5460.8765056109396</v>
      </c>
      <c r="M116">
        <v>67.834741453073306</v>
      </c>
      <c r="N116">
        <v>0.81714194976878496</v>
      </c>
      <c r="O116">
        <v>1.62669797082006</v>
      </c>
      <c r="P116">
        <v>72.642590098311899</v>
      </c>
      <c r="Q116">
        <v>4.6191351315040003E-3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86644.319657490007</v>
      </c>
      <c r="F117">
        <v>608.70000000000005</v>
      </c>
      <c r="G117">
        <v>32.266302169111597</v>
      </c>
      <c r="H117">
        <v>-0.13989952768529301</v>
      </c>
      <c r="I117">
        <v>21.673212028169299</v>
      </c>
      <c r="J117">
        <v>-2.5182252817848898</v>
      </c>
      <c r="K117">
        <v>595.31257937932105</v>
      </c>
      <c r="L117">
        <v>522.02584564829101</v>
      </c>
      <c r="M117">
        <v>45.029049885104598</v>
      </c>
      <c r="N117">
        <v>1.0231933604322401</v>
      </c>
      <c r="O117">
        <v>8.9124363397404291</v>
      </c>
      <c r="P117">
        <v>63.805166846071003</v>
      </c>
      <c r="Q117">
        <v>0.18451651601105901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307</v>
      </c>
      <c r="E118">
        <v>83734.568117300005</v>
      </c>
      <c r="F118">
        <v>4329.25</v>
      </c>
      <c r="G118">
        <v>8.8654084266201103</v>
      </c>
      <c r="H118">
        <v>2.9354570220676202</v>
      </c>
      <c r="I118">
        <v>1.73035988559834</v>
      </c>
      <c r="J118">
        <v>-1.2900630404940301</v>
      </c>
      <c r="K118">
        <v>4004.7138077397299</v>
      </c>
      <c r="L118">
        <v>3622.7393328695698</v>
      </c>
      <c r="M118">
        <v>59.617929690931902</v>
      </c>
      <c r="N118">
        <v>1.0065083787537601</v>
      </c>
      <c r="O118">
        <v>2.2093896171392098</v>
      </c>
      <c r="P118">
        <v>56.970630891950599</v>
      </c>
      <c r="Q118">
        <v>0.14496350029680199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153</v>
      </c>
      <c r="E119">
        <v>83648</v>
      </c>
      <c r="F119">
        <v>1045.5999999999999</v>
      </c>
      <c r="G119">
        <v>43.842633203381403</v>
      </c>
      <c r="H119">
        <v>-0.429123323844115</v>
      </c>
      <c r="I119">
        <v>0.98068501272951203</v>
      </c>
      <c r="J119">
        <v>2.63792011040626</v>
      </c>
      <c r="K119">
        <v>1010.81624984774</v>
      </c>
      <c r="L119">
        <v>910.13276282541597</v>
      </c>
      <c r="M119">
        <v>74.300372722012696</v>
      </c>
      <c r="N119">
        <v>0.95243125267801398</v>
      </c>
      <c r="O119">
        <v>8.9231063504208397</v>
      </c>
      <c r="P119">
        <v>70.196142264181603</v>
      </c>
      <c r="Q119">
        <v>7.3264987171308998E-2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182</v>
      </c>
      <c r="E120">
        <v>83024.92093819</v>
      </c>
      <c r="F120">
        <v>641.29999999999995</v>
      </c>
      <c r="G120">
        <v>-4.4316692112034604</v>
      </c>
      <c r="H120">
        <v>-10.637310380615199</v>
      </c>
      <c r="I120">
        <v>9.3446252790259301</v>
      </c>
      <c r="J120">
        <v>-0.92678917552783402</v>
      </c>
      <c r="K120">
        <v>597.74702283167903</v>
      </c>
      <c r="L120">
        <v>555.81468289124098</v>
      </c>
      <c r="M120">
        <v>69.0725649283374</v>
      </c>
      <c r="N120">
        <v>0.869270542853118</v>
      </c>
      <c r="O120">
        <v>4.0386714486199997</v>
      </c>
      <c r="P120">
        <v>31.873329220645601</v>
      </c>
      <c r="Q120">
        <v>-4.2588120291133E-2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65</v>
      </c>
      <c r="E121">
        <v>82618.978158359998</v>
      </c>
      <c r="F121">
        <v>2062.1999999999998</v>
      </c>
      <c r="G121">
        <v>-6.1496762403537497</v>
      </c>
      <c r="H121">
        <v>-4.8467265506425301</v>
      </c>
      <c r="I121">
        <v>-9.9867109876742894</v>
      </c>
      <c r="J121">
        <v>-0.455571875626815</v>
      </c>
      <c r="K121">
        <v>2170.4344271428199</v>
      </c>
      <c r="L121">
        <v>2046.4928813195299</v>
      </c>
      <c r="M121">
        <v>29.579611070935002</v>
      </c>
      <c r="N121">
        <v>0.51304353263139502</v>
      </c>
      <c r="O121">
        <v>20.7448356124527</v>
      </c>
      <c r="P121">
        <v>22.527554142776399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59</v>
      </c>
      <c r="E122">
        <v>81338.522588955006</v>
      </c>
      <c r="F122">
        <v>500.05</v>
      </c>
      <c r="G122">
        <v>169.019100148924</v>
      </c>
      <c r="H122">
        <v>14.0537310769838</v>
      </c>
      <c r="I122">
        <v>87.375119857508807</v>
      </c>
      <c r="J122">
        <v>0.19102113884243499</v>
      </c>
      <c r="K122">
        <v>443.58882405992802</v>
      </c>
      <c r="L122">
        <v>346.87438189412899</v>
      </c>
      <c r="M122">
        <v>74.907714947913007</v>
      </c>
      <c r="N122">
        <v>0.83580745239307797</v>
      </c>
      <c r="O122">
        <v>3.57964203579643</v>
      </c>
      <c r="P122">
        <v>196.47233201581</v>
      </c>
      <c r="Q122">
        <v>0.15016838472107999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65</v>
      </c>
      <c r="E123">
        <v>81102.888879170001</v>
      </c>
      <c r="F123">
        <v>1778.9</v>
      </c>
      <c r="G123">
        <v>71.897432668766996</v>
      </c>
      <c r="H123">
        <v>3.15802763728448</v>
      </c>
      <c r="I123">
        <v>15.587367978001099</v>
      </c>
      <c r="J123">
        <v>8.5922005724265507</v>
      </c>
      <c r="K123">
        <v>1622.54568249454</v>
      </c>
      <c r="L123">
        <v>1445.96958444293</v>
      </c>
      <c r="M123">
        <v>88.325949749118706</v>
      </c>
      <c r="N123">
        <v>1.4419377194996199</v>
      </c>
      <c r="O123">
        <v>0.35696216763167998</v>
      </c>
      <c r="P123">
        <v>98.449352967425199</v>
      </c>
      <c r="Q123">
        <v>1.3657821177552E-2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24</v>
      </c>
      <c r="E124">
        <v>80469.979276415994</v>
      </c>
      <c r="F124">
        <v>25.68</v>
      </c>
      <c r="G124">
        <v>30.3860936710755</v>
      </c>
      <c r="H124">
        <v>9.5718245460872993</v>
      </c>
      <c r="I124">
        <v>-6.9835863227808002</v>
      </c>
      <c r="J124">
        <v>11.165085626205601</v>
      </c>
      <c r="K124">
        <v>23.882876334584399</v>
      </c>
      <c r="L124">
        <v>22.405580325983699</v>
      </c>
      <c r="M124">
        <v>67.305722838607196</v>
      </c>
      <c r="N124">
        <v>1.1175134145676699</v>
      </c>
      <c r="O124">
        <v>27.920560747663501</v>
      </c>
      <c r="P124">
        <v>63.566878980891701</v>
      </c>
      <c r="Q124">
        <v>5.843878902967E-2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182</v>
      </c>
      <c r="E125">
        <v>80137.84720176</v>
      </c>
      <c r="F125">
        <v>2946.4</v>
      </c>
      <c r="G125">
        <v>40.206019511403902</v>
      </c>
      <c r="H125">
        <v>-6.0717595961239299</v>
      </c>
      <c r="I125">
        <v>4.7237207552043099</v>
      </c>
      <c r="J125">
        <v>1.62056661982078</v>
      </c>
      <c r="K125">
        <v>2815.5144896705701</v>
      </c>
      <c r="L125">
        <v>2514.0123958589902</v>
      </c>
      <c r="M125">
        <v>75.026024711678602</v>
      </c>
      <c r="N125">
        <v>0.94872545550279497</v>
      </c>
      <c r="O125">
        <v>4.1627070323105997</v>
      </c>
      <c r="P125">
        <v>68.149522043087401</v>
      </c>
      <c r="Q125">
        <v>3.098660296097E-2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242</v>
      </c>
      <c r="E126">
        <v>78703.265932205002</v>
      </c>
      <c r="F126">
        <v>9228.35</v>
      </c>
      <c r="G126">
        <v>88.299421274496197</v>
      </c>
      <c r="H126">
        <v>0.118150820382491</v>
      </c>
      <c r="I126">
        <v>52.204823044404797</v>
      </c>
      <c r="J126">
        <v>7.5761987277511604</v>
      </c>
      <c r="K126">
        <v>8395.1409072339793</v>
      </c>
      <c r="L126">
        <v>6880.0641822818097</v>
      </c>
      <c r="M126">
        <v>72.663910295842399</v>
      </c>
      <c r="N126">
        <v>0.85442590322501999</v>
      </c>
      <c r="O126">
        <v>7.6579236808313302</v>
      </c>
      <c r="P126">
        <v>115.261076964346</v>
      </c>
      <c r="Q126">
        <v>0.18452629903494699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130</v>
      </c>
      <c r="E127">
        <v>77944.192883119904</v>
      </c>
      <c r="F127">
        <v>1674.1</v>
      </c>
      <c r="G127">
        <v>70.920963471825701</v>
      </c>
      <c r="H127">
        <v>0.39371228896159</v>
      </c>
      <c r="I127">
        <v>20.183621910033501</v>
      </c>
      <c r="J127">
        <v>-1.0319668425497499</v>
      </c>
      <c r="K127">
        <v>1548.73418518071</v>
      </c>
      <c r="L127">
        <v>1279.48014087878</v>
      </c>
      <c r="M127">
        <v>52.37405342385</v>
      </c>
      <c r="N127">
        <v>0.77032915555020798</v>
      </c>
      <c r="O127">
        <v>7.7892599008422403</v>
      </c>
      <c r="P127">
        <v>99.416319237641403</v>
      </c>
      <c r="Q127">
        <v>7.7249959005006003E-2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65</v>
      </c>
      <c r="E128">
        <v>76488.426018860002</v>
      </c>
      <c r="F128">
        <v>1305.4000000000001</v>
      </c>
      <c r="G128">
        <v>52.039147531537097</v>
      </c>
      <c r="H128">
        <v>-1.8113724626100001</v>
      </c>
      <c r="I128">
        <v>3.9926966667775301</v>
      </c>
      <c r="J128">
        <v>6.6430174146478898</v>
      </c>
      <c r="K128">
        <v>1204.3362622055299</v>
      </c>
      <c r="L128">
        <v>1060.22549881536</v>
      </c>
      <c r="M128">
        <v>78.170576728747406</v>
      </c>
      <c r="N128">
        <v>1.06368947329994</v>
      </c>
      <c r="O128">
        <v>1.7082886471579499</v>
      </c>
      <c r="P128">
        <v>81.167163971965806</v>
      </c>
      <c r="Q128">
        <v>1.4498498915880001E-3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75262.595440089994</v>
      </c>
      <c r="F129">
        <v>55.2</v>
      </c>
      <c r="G129">
        <v>192.00719451872601</v>
      </c>
      <c r="H129">
        <v>10.894554019501699</v>
      </c>
      <c r="I129">
        <v>16.478175986612701</v>
      </c>
      <c r="J129">
        <v>4.0738757332000004</v>
      </c>
      <c r="K129">
        <v>48.549722480413102</v>
      </c>
      <c r="L129">
        <v>39.6059647561448</v>
      </c>
      <c r="M129">
        <v>71.593121414587102</v>
      </c>
      <c r="N129">
        <v>1.2273171106540199</v>
      </c>
      <c r="O129">
        <v>2.3369565217391299</v>
      </c>
      <c r="P129">
        <v>223.75366568914899</v>
      </c>
      <c r="Q129">
        <v>0.17153049333649101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333</v>
      </c>
      <c r="E130">
        <v>74689.157333750001</v>
      </c>
      <c r="F130">
        <v>12482.5</v>
      </c>
      <c r="G130">
        <v>169.00822697848599</v>
      </c>
      <c r="H130">
        <v>19.370407815947601</v>
      </c>
      <c r="I130">
        <v>84.238450014881494</v>
      </c>
      <c r="J130">
        <v>2.5021005283912401</v>
      </c>
      <c r="K130">
        <v>10298.1605085092</v>
      </c>
      <c r="L130">
        <v>7638.5548698654002</v>
      </c>
      <c r="M130">
        <v>73.873918657832107</v>
      </c>
      <c r="N130">
        <v>0.90257992563954603</v>
      </c>
      <c r="O130">
        <v>3.1764470258361701</v>
      </c>
      <c r="P130">
        <v>215.77283076144701</v>
      </c>
      <c r="Q130">
        <v>0.104165588304742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336</v>
      </c>
      <c r="E131">
        <v>74672.745529499996</v>
      </c>
      <c r="F131">
        <v>5878.5</v>
      </c>
      <c r="G131">
        <v>58.630340748296902</v>
      </c>
      <c r="H131">
        <v>-1.5774485163849901</v>
      </c>
      <c r="I131">
        <v>21.6143716236658</v>
      </c>
      <c r="J131">
        <v>0.64657561496813998</v>
      </c>
      <c r="K131">
        <v>5561.7885566845998</v>
      </c>
      <c r="L131">
        <v>4619.9579676380399</v>
      </c>
      <c r="M131">
        <v>43.881692405275601</v>
      </c>
      <c r="N131">
        <v>0.46212435320086098</v>
      </c>
      <c r="O131">
        <v>9.8919792464063896</v>
      </c>
      <c r="P131">
        <v>86.877116017357295</v>
      </c>
      <c r="Q131">
        <v>0.11356858938259801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229</v>
      </c>
      <c r="E132">
        <v>73778.3739432</v>
      </c>
      <c r="F132">
        <v>2804.4</v>
      </c>
      <c r="G132">
        <v>840.49746619167001</v>
      </c>
      <c r="H132">
        <v>42.942349736743303</v>
      </c>
      <c r="I132">
        <v>320.46465816962598</v>
      </c>
      <c r="J132">
        <v>23.050836009082101</v>
      </c>
      <c r="K132">
        <v>1922.45240098353</v>
      </c>
      <c r="L132">
        <v>1175.00489800384</v>
      </c>
      <c r="M132">
        <v>85.132297494658204</v>
      </c>
      <c r="N132">
        <v>0.99399292872730005</v>
      </c>
      <c r="O132">
        <v>6.2419768934531303</v>
      </c>
      <c r="P132">
        <v>882.96529968454195</v>
      </c>
      <c r="Q132">
        <v>0.242461634591456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73303.244126050005</v>
      </c>
      <c r="F133">
        <v>250.13</v>
      </c>
      <c r="G133">
        <v>106.338275130169</v>
      </c>
      <c r="H133">
        <v>-5.8646201815329597</v>
      </c>
      <c r="I133">
        <v>3.13212383728556</v>
      </c>
      <c r="J133">
        <v>0.43916807758762799</v>
      </c>
      <c r="K133">
        <v>253.188757245349</v>
      </c>
      <c r="L133">
        <v>216.74691066966599</v>
      </c>
      <c r="M133">
        <v>44.0470611726074</v>
      </c>
      <c r="N133">
        <v>1.0096417516477001</v>
      </c>
      <c r="O133">
        <v>14.4804701555191</v>
      </c>
      <c r="P133">
        <v>135.08458646616501</v>
      </c>
      <c r="Q133">
        <v>6.3909978497665998E-2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37</v>
      </c>
      <c r="E134">
        <v>73219.884000000005</v>
      </c>
      <c r="F134">
        <v>417.35</v>
      </c>
      <c r="G134">
        <v>93.803271452759304</v>
      </c>
      <c r="H134">
        <v>5.7716925110980304</v>
      </c>
      <c r="I134">
        <v>21.0537166623612</v>
      </c>
      <c r="J134">
        <v>4.7243248893435101</v>
      </c>
      <c r="K134">
        <v>371.28775467731202</v>
      </c>
      <c r="L134">
        <v>322.505569701122</v>
      </c>
      <c r="M134">
        <v>77.638434606112995</v>
      </c>
      <c r="N134">
        <v>1.1120657931256499</v>
      </c>
      <c r="O134">
        <v>12.088175392356501</v>
      </c>
      <c r="P134">
        <v>127.997814804698</v>
      </c>
      <c r="Q134">
        <v>7.000600261329E-2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346</v>
      </c>
      <c r="E135">
        <v>71896.167031139994</v>
      </c>
      <c r="F135">
        <v>1111.0999999999999</v>
      </c>
      <c r="G135">
        <v>119.712018769859</v>
      </c>
      <c r="H135">
        <v>40.841777866447003</v>
      </c>
      <c r="I135">
        <v>24.660304527494102</v>
      </c>
      <c r="J135">
        <v>1.88031951147634</v>
      </c>
      <c r="K135">
        <v>845.86271982935898</v>
      </c>
      <c r="L135">
        <v>709.91728266626205</v>
      </c>
      <c r="M135">
        <v>75.245083775695406</v>
      </c>
      <c r="N135">
        <v>1.1284463939887199</v>
      </c>
      <c r="O135">
        <v>6.8310683106831096</v>
      </c>
      <c r="P135">
        <v>168.93380128282701</v>
      </c>
      <c r="Q135">
        <v>0.14198763915783499</v>
      </c>
    </row>
    <row r="136" spans="1:17" hidden="1" x14ac:dyDescent="0.3">
      <c r="A136" t="s">
        <v>347</v>
      </c>
      <c r="B136" t="s">
        <v>348</v>
      </c>
      <c r="C136" t="str">
        <f>IFERROR(VLOOKUP(Table1[[#This Row],[Ticker]],[1]!Table1[[Symbol]:[Industry]],2,FALSE),"-")</f>
        <v>-</v>
      </c>
      <c r="D136" t="s">
        <v>83</v>
      </c>
      <c r="E136">
        <v>71884.939167839999</v>
      </c>
      <c r="F136">
        <v>350.4</v>
      </c>
      <c r="G136">
        <v>97.121323250879897</v>
      </c>
      <c r="H136">
        <v>19.346038497717601</v>
      </c>
      <c r="I136">
        <v>48.897937272776304</v>
      </c>
      <c r="J136">
        <v>6.8711431039483104</v>
      </c>
      <c r="K136">
        <v>296.64024353573302</v>
      </c>
      <c r="M136">
        <v>68.946762967717902</v>
      </c>
      <c r="N136">
        <v>0.94355078655565205</v>
      </c>
      <c r="O136">
        <v>3.0108447488584398</v>
      </c>
      <c r="P136">
        <v>146.41350210970401</v>
      </c>
    </row>
    <row r="137" spans="1:17" x14ac:dyDescent="0.3">
      <c r="A137" t="s">
        <v>349</v>
      </c>
      <c r="B137" t="s">
        <v>350</v>
      </c>
      <c r="C137" t="str">
        <f>IFERROR(VLOOKUP(Table1[[#This Row],[Ticker]],[1]!Table1[[Symbol]:[Industry]],2,FALSE),"-")</f>
        <v>-</v>
      </c>
      <c r="D137" t="s">
        <v>49</v>
      </c>
      <c r="E137">
        <v>71637.216710039997</v>
      </c>
      <c r="F137">
        <v>1784.4</v>
      </c>
      <c r="G137">
        <v>16.171861961093398</v>
      </c>
      <c r="H137">
        <v>-2.10898076004574</v>
      </c>
      <c r="I137">
        <v>6.73148146179817</v>
      </c>
      <c r="J137">
        <v>-0.47093201296174497</v>
      </c>
      <c r="K137">
        <v>1718.3832791945799</v>
      </c>
      <c r="L137">
        <v>1513.7006123459</v>
      </c>
      <c r="M137">
        <v>50.662447268100998</v>
      </c>
      <c r="N137">
        <v>1.0187193392103899</v>
      </c>
      <c r="O137">
        <v>4.0601882985877404</v>
      </c>
      <c r="P137">
        <v>50.919778407408998</v>
      </c>
      <c r="Q137">
        <v>-3.9242443382292998E-2</v>
      </c>
    </row>
    <row r="138" spans="1:17" x14ac:dyDescent="0.3">
      <c r="A138" t="s">
        <v>351</v>
      </c>
      <c r="B138" t="s">
        <v>352</v>
      </c>
      <c r="C138" t="str">
        <f>IFERROR(VLOOKUP(Table1[[#This Row],[Ticker]],[1]!Table1[[Symbol]:[Industry]],2,FALSE),"-")</f>
        <v>-</v>
      </c>
      <c r="D138" t="s">
        <v>140</v>
      </c>
      <c r="E138">
        <v>71293.245163900006</v>
      </c>
      <c r="F138">
        <v>1778.5</v>
      </c>
      <c r="G138">
        <v>174.98678629568099</v>
      </c>
      <c r="H138">
        <v>-2.4917432544360198</v>
      </c>
      <c r="I138">
        <v>20.697965288532899</v>
      </c>
      <c r="J138">
        <v>-3.8649270303349299</v>
      </c>
      <c r="K138">
        <v>1692.8843101018399</v>
      </c>
      <c r="L138">
        <v>1271.32696333942</v>
      </c>
      <c r="M138">
        <v>38.1766277542796</v>
      </c>
      <c r="N138">
        <v>1.13890041726852</v>
      </c>
      <c r="O138">
        <v>16.660106831599599</v>
      </c>
      <c r="P138">
        <v>241.23177283192601</v>
      </c>
      <c r="Q138">
        <v>0.187209724457893</v>
      </c>
    </row>
    <row r="139" spans="1:17" x14ac:dyDescent="0.3">
      <c r="A139" t="s">
        <v>353</v>
      </c>
      <c r="B139" t="s">
        <v>354</v>
      </c>
      <c r="C139" t="str">
        <f>IFERROR(VLOOKUP(Table1[[#This Row],[Ticker]],[1]!Table1[[Symbol]:[Industry]],2,FALSE),"-")</f>
        <v>-</v>
      </c>
      <c r="D139" t="s">
        <v>32</v>
      </c>
      <c r="E139">
        <v>70917.653599650002</v>
      </c>
      <c r="F139">
        <v>526.5</v>
      </c>
      <c r="G139">
        <v>43.789815802734303</v>
      </c>
      <c r="H139">
        <v>-4.4878259412250499</v>
      </c>
      <c r="I139">
        <v>10.376320953977901</v>
      </c>
      <c r="J139">
        <v>-1.80851892284698</v>
      </c>
      <c r="K139">
        <v>539.075018076844</v>
      </c>
      <c r="L139">
        <v>482.19938316232799</v>
      </c>
      <c r="M139">
        <v>32.783093449623898</v>
      </c>
      <c r="N139">
        <v>0.53870062157255805</v>
      </c>
      <c r="O139">
        <v>20.170940170940099</v>
      </c>
      <c r="P139">
        <v>71.582206289718101</v>
      </c>
      <c r="Q139">
        <v>0.15065146343494301</v>
      </c>
    </row>
    <row r="140" spans="1:17" x14ac:dyDescent="0.3">
      <c r="A140" t="s">
        <v>355</v>
      </c>
      <c r="B140" t="s">
        <v>356</v>
      </c>
      <c r="C140" t="str">
        <f>IFERROR(VLOOKUP(Table1[[#This Row],[Ticker]],[1]!Table1[[Symbol]:[Industry]],2,FALSE),"-")</f>
        <v>-</v>
      </c>
      <c r="D140" t="s">
        <v>89</v>
      </c>
      <c r="E140">
        <v>70809.270786719993</v>
      </c>
      <c r="F140">
        <v>1473.3</v>
      </c>
      <c r="G140">
        <v>111.681153431786</v>
      </c>
      <c r="H140">
        <v>-6.4466082708472499</v>
      </c>
      <c r="I140">
        <v>32.089181264399102</v>
      </c>
      <c r="J140">
        <v>0.23994379509910899</v>
      </c>
      <c r="K140">
        <v>1465.4159044543701</v>
      </c>
      <c r="L140">
        <v>1181.36364684062</v>
      </c>
      <c r="M140">
        <v>39.611876552384402</v>
      </c>
      <c r="N140">
        <v>0.218028720423386</v>
      </c>
      <c r="O140">
        <v>10.8463992398017</v>
      </c>
      <c r="P140">
        <v>145.14143094841901</v>
      </c>
      <c r="Q140">
        <v>0.13051890839852501</v>
      </c>
    </row>
    <row r="141" spans="1:17" x14ac:dyDescent="0.3">
      <c r="A141" t="s">
        <v>357</v>
      </c>
      <c r="B141" t="s">
        <v>358</v>
      </c>
      <c r="C141" t="str">
        <f>IFERROR(VLOOKUP(Table1[[#This Row],[Ticker]],[1]!Table1[[Symbol]:[Industry]],2,FALSE),"-")</f>
        <v>-</v>
      </c>
      <c r="D141" t="s">
        <v>168</v>
      </c>
      <c r="E141">
        <v>70202.291304750004</v>
      </c>
      <c r="F141">
        <v>2368.3000000000002</v>
      </c>
      <c r="G141">
        <v>-17.577947925632799</v>
      </c>
      <c r="H141">
        <v>-0.32881240188667799</v>
      </c>
      <c r="I141">
        <v>-14.2430046263046</v>
      </c>
      <c r="J141">
        <v>-1.9576730097294299</v>
      </c>
      <c r="K141">
        <v>2392.47448276146</v>
      </c>
      <c r="L141">
        <v>2388.1574082161201</v>
      </c>
      <c r="M141">
        <v>41.667069912382601</v>
      </c>
      <c r="N141">
        <v>0.93547124922445801</v>
      </c>
      <c r="O141">
        <v>13.7503694633281</v>
      </c>
      <c r="P141">
        <v>16.093137254901901</v>
      </c>
      <c r="Q141">
        <v>2.1664236140340999E-2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189</v>
      </c>
      <c r="E142">
        <v>69995.909499400004</v>
      </c>
      <c r="F142">
        <v>4478.2</v>
      </c>
      <c r="G142">
        <v>24.9331973681678</v>
      </c>
      <c r="H142">
        <v>4.5687403168607403</v>
      </c>
      <c r="I142">
        <v>28.369673447130001</v>
      </c>
      <c r="J142">
        <v>-4.0807661501876797</v>
      </c>
      <c r="K142">
        <v>4282.85128252711</v>
      </c>
      <c r="L142">
        <v>3548.7150451380298</v>
      </c>
      <c r="M142">
        <v>36.810068088565799</v>
      </c>
      <c r="N142">
        <v>0.82308943936490597</v>
      </c>
      <c r="O142">
        <v>10.5578134071725</v>
      </c>
      <c r="P142">
        <v>71.434040272567103</v>
      </c>
      <c r="Q142">
        <v>0.15555323074160801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363</v>
      </c>
      <c r="E143">
        <v>69964.179663709903</v>
      </c>
      <c r="F143">
        <v>735.65</v>
      </c>
      <c r="G143">
        <v>-37.865983296950198</v>
      </c>
      <c r="H143">
        <v>-3.778894775286</v>
      </c>
      <c r="I143">
        <v>-17.267855206079702</v>
      </c>
      <c r="J143">
        <v>-1.1449769176471001</v>
      </c>
      <c r="K143">
        <v>719.56087345667504</v>
      </c>
      <c r="L143">
        <v>742.66745688307401</v>
      </c>
      <c r="M143">
        <v>66.688600210473396</v>
      </c>
      <c r="N143">
        <v>0.909726820821675</v>
      </c>
      <c r="O143">
        <v>21.368857472982999</v>
      </c>
      <c r="P143">
        <v>13.5349949841808</v>
      </c>
      <c r="Q143">
        <v>-0.131075280630992</v>
      </c>
    </row>
    <row r="144" spans="1:17" x14ac:dyDescent="0.3">
      <c r="A144" t="s">
        <v>364</v>
      </c>
      <c r="B144" t="s">
        <v>365</v>
      </c>
      <c r="C144" t="str">
        <f>IFERROR(VLOOKUP(Table1[[#This Row],[Ticker]],[1]!Table1[[Symbol]:[Industry]],2,FALSE),"-")</f>
        <v>-</v>
      </c>
      <c r="D144" t="s">
        <v>297</v>
      </c>
      <c r="E144">
        <v>69862.402527059996</v>
      </c>
      <c r="F144">
        <v>4586.3</v>
      </c>
      <c r="G144">
        <v>67.865802913571599</v>
      </c>
      <c r="H144">
        <v>19.133438394935101</v>
      </c>
      <c r="I144">
        <v>12.788158273576601</v>
      </c>
      <c r="J144">
        <v>12.008393676787801</v>
      </c>
      <c r="K144">
        <v>3943.9065895509798</v>
      </c>
      <c r="L144">
        <v>3592.20627804367</v>
      </c>
      <c r="M144">
        <v>70.516734600467601</v>
      </c>
      <c r="N144">
        <v>1.1890498197195101</v>
      </c>
      <c r="O144">
        <v>5.6559754050105697</v>
      </c>
      <c r="P144">
        <v>97.926354289166696</v>
      </c>
      <c r="Q144">
        <v>0.14289020545973699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18</v>
      </c>
      <c r="E145">
        <v>69771.300332429993</v>
      </c>
      <c r="F145">
        <v>327.9</v>
      </c>
      <c r="G145">
        <v>39.4921083535137</v>
      </c>
      <c r="H145">
        <v>-9.7901371123130296</v>
      </c>
      <c r="I145">
        <v>1.4442603362129001</v>
      </c>
      <c r="J145">
        <v>-0.57525157744729005</v>
      </c>
      <c r="K145">
        <v>338.62810687701</v>
      </c>
      <c r="L145">
        <v>294.93460287442798</v>
      </c>
      <c r="M145">
        <v>33.315459884463998</v>
      </c>
      <c r="N145">
        <v>0.52435311017945097</v>
      </c>
      <c r="O145">
        <v>20.931178204737201</v>
      </c>
      <c r="P145">
        <v>105.622909698996</v>
      </c>
      <c r="Q145">
        <v>5.1716746532018999E-2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130</v>
      </c>
      <c r="E146">
        <v>67538.104907760004</v>
      </c>
      <c r="F146">
        <v>820.2</v>
      </c>
      <c r="G146">
        <v>104.757460218533</v>
      </c>
      <c r="H146">
        <v>-3.76980050921631</v>
      </c>
      <c r="I146">
        <v>21.946401491780001</v>
      </c>
      <c r="J146">
        <v>-0.64391007083160801</v>
      </c>
      <c r="K146">
        <v>768.29142557606303</v>
      </c>
      <c r="L146">
        <v>630.46942697893701</v>
      </c>
      <c r="M146">
        <v>54.968093936664602</v>
      </c>
      <c r="N146">
        <v>0.28031746585778</v>
      </c>
      <c r="O146">
        <v>3.12118995366983</v>
      </c>
      <c r="P146">
        <v>138.74254111483</v>
      </c>
      <c r="Q146">
        <v>0.197937983350254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140</v>
      </c>
      <c r="E147">
        <v>67175.591279240005</v>
      </c>
      <c r="F147">
        <v>3758.6</v>
      </c>
      <c r="G147">
        <v>111.208724877466</v>
      </c>
      <c r="H147">
        <v>10.5478091869344</v>
      </c>
      <c r="I147">
        <v>35.250884863810199</v>
      </c>
      <c r="J147">
        <v>3.3752956744204901</v>
      </c>
      <c r="K147">
        <v>3355.5579467109201</v>
      </c>
      <c r="L147">
        <v>2720.4508257501102</v>
      </c>
      <c r="M147">
        <v>70.552131083542605</v>
      </c>
      <c r="N147">
        <v>0.36415372340431901</v>
      </c>
      <c r="O147">
        <v>4.9592933539083601</v>
      </c>
      <c r="P147">
        <v>141.70283913700499</v>
      </c>
      <c r="Q147">
        <v>0.18846049421586999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117</v>
      </c>
      <c r="E148">
        <v>66673.279500000004</v>
      </c>
      <c r="F148">
        <v>333.05</v>
      </c>
      <c r="G148">
        <v>440.75007212438402</v>
      </c>
      <c r="H148">
        <v>25.122364086727799</v>
      </c>
      <c r="I148">
        <v>155.056910875819</v>
      </c>
      <c r="J148">
        <v>15.8788866662768</v>
      </c>
      <c r="K148">
        <v>263.03049835864601</v>
      </c>
      <c r="L148">
        <v>185.01923907907101</v>
      </c>
      <c r="M148">
        <v>85.670219609748102</v>
      </c>
      <c r="N148">
        <v>1.3528552755971699</v>
      </c>
      <c r="O148">
        <v>4.9992493619576504</v>
      </c>
      <c r="P148">
        <v>476.21107266435899</v>
      </c>
      <c r="Q148">
        <v>0.17104202193295101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200</v>
      </c>
      <c r="E149">
        <v>66377.938573980005</v>
      </c>
      <c r="F149">
        <v>226.05</v>
      </c>
      <c r="G149">
        <v>12.834612301401499</v>
      </c>
      <c r="H149">
        <v>-6.1060868383677001</v>
      </c>
      <c r="I149">
        <v>13.788165590246299</v>
      </c>
      <c r="J149">
        <v>-6.1002178392556496</v>
      </c>
      <c r="K149">
        <v>219.987056347064</v>
      </c>
      <c r="L149">
        <v>190.78898858273001</v>
      </c>
      <c r="M149">
        <v>33.272020658437398</v>
      </c>
      <c r="N149">
        <v>0.61056485040248298</v>
      </c>
      <c r="O149">
        <v>8.6794956867949296</v>
      </c>
      <c r="P149">
        <v>43.478260869565197</v>
      </c>
      <c r="Q149">
        <v>4.9956417074291999E-2</v>
      </c>
    </row>
    <row r="150" spans="1:17" hidden="1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117</v>
      </c>
      <c r="E150">
        <v>66221.146826427997</v>
      </c>
      <c r="F150">
        <v>246.38</v>
      </c>
      <c r="G150">
        <v>284.97309269355799</v>
      </c>
      <c r="H150">
        <v>21.0945146639067</v>
      </c>
      <c r="I150">
        <v>124.03256875322199</v>
      </c>
      <c r="J150">
        <v>13.2500701293591</v>
      </c>
      <c r="K150">
        <v>186.02696677407201</v>
      </c>
      <c r="M150">
        <v>87.7499371788346</v>
      </c>
      <c r="N150">
        <v>1.7711250861768</v>
      </c>
      <c r="O150">
        <v>1.00251643802256</v>
      </c>
      <c r="P150">
        <v>426.452991452991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32</v>
      </c>
      <c r="E151">
        <v>64657.821815807998</v>
      </c>
      <c r="F151">
        <v>54.08</v>
      </c>
      <c r="G151">
        <v>63.281615752519301</v>
      </c>
      <c r="H151">
        <v>-9.2860252710252293</v>
      </c>
      <c r="I151">
        <v>20.596632087867899</v>
      </c>
      <c r="J151">
        <v>-1.53565764985481</v>
      </c>
      <c r="K151">
        <v>55.166377012968297</v>
      </c>
      <c r="L151">
        <v>48.282361249362999</v>
      </c>
      <c r="M151">
        <v>39.1810656501087</v>
      </c>
      <c r="N151">
        <v>0.51438651150137005</v>
      </c>
      <c r="O151">
        <v>30.639792899408299</v>
      </c>
      <c r="P151">
        <v>100.29629629629601</v>
      </c>
      <c r="Q151">
        <v>0.115995940266929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130</v>
      </c>
      <c r="E152">
        <v>64634.459722271997</v>
      </c>
      <c r="F152">
        <v>156.47999999999999</v>
      </c>
      <c r="G152">
        <v>47.610053641180102</v>
      </c>
      <c r="H152">
        <v>-1.9458822284981101</v>
      </c>
      <c r="I152">
        <v>23.8035983369879</v>
      </c>
      <c r="J152">
        <v>2.9127637841337899</v>
      </c>
      <c r="K152">
        <v>151.89567224910201</v>
      </c>
      <c r="L152">
        <v>130.738725143914</v>
      </c>
      <c r="M152">
        <v>63.833808475583602</v>
      </c>
      <c r="N152">
        <v>0.96430815361654298</v>
      </c>
      <c r="O152">
        <v>12.059049079754599</v>
      </c>
      <c r="P152">
        <v>91.295843520782398</v>
      </c>
      <c r="Q152">
        <v>-5.6185252574040001E-3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189</v>
      </c>
      <c r="E153">
        <v>64561.853551025</v>
      </c>
      <c r="F153">
        <v>1124.45</v>
      </c>
      <c r="G153">
        <v>70.223468981621394</v>
      </c>
      <c r="H153">
        <v>14.996984750107901</v>
      </c>
      <c r="I153">
        <v>45.968471842950301</v>
      </c>
      <c r="J153">
        <v>4.50186211013924</v>
      </c>
      <c r="K153">
        <v>936.00472523795804</v>
      </c>
      <c r="L153">
        <v>746.19164247827598</v>
      </c>
      <c r="M153">
        <v>59.934577581509302</v>
      </c>
      <c r="N153">
        <v>1.1618800417264901</v>
      </c>
      <c r="O153">
        <v>7.3680466005602696</v>
      </c>
      <c r="P153">
        <v>104.96718920889499</v>
      </c>
      <c r="Q153">
        <v>0.13186505992417299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239</v>
      </c>
      <c r="E154">
        <v>63815.98375046</v>
      </c>
      <c r="F154">
        <v>5666.45</v>
      </c>
      <c r="G154">
        <v>120.386616253195</v>
      </c>
      <c r="H154">
        <v>4.2865468761217098</v>
      </c>
      <c r="I154">
        <v>63.999411035359998</v>
      </c>
      <c r="J154">
        <v>4.13141329217299</v>
      </c>
      <c r="K154">
        <v>5049.2467826928196</v>
      </c>
      <c r="L154">
        <v>3985.7764728006</v>
      </c>
      <c r="M154">
        <v>73.134219000132603</v>
      </c>
      <c r="N154">
        <v>0.45335099557375003</v>
      </c>
      <c r="O154">
        <v>3.0618817778326801</v>
      </c>
      <c r="P154">
        <v>151.730342070191</v>
      </c>
      <c r="Q154">
        <v>0.14837443590156299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388</v>
      </c>
      <c r="E155">
        <v>63558.539911619999</v>
      </c>
      <c r="F155">
        <v>1043.1500000000001</v>
      </c>
      <c r="G155">
        <v>29.540637793933101</v>
      </c>
      <c r="H155">
        <v>-4.9350002806740196</v>
      </c>
      <c r="I155">
        <v>6.6928563517618596</v>
      </c>
      <c r="J155">
        <v>0.96702969899851798</v>
      </c>
      <c r="K155">
        <v>1043.5545911617801</v>
      </c>
      <c r="L155">
        <v>920.53345376312404</v>
      </c>
      <c r="M155">
        <v>45.083201667675198</v>
      </c>
      <c r="N155">
        <v>0.78707324182929805</v>
      </c>
      <c r="O155">
        <v>13.118918659828299</v>
      </c>
      <c r="P155">
        <v>61.5033286886515</v>
      </c>
      <c r="Q155">
        <v>2.9764890621691999E-2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140</v>
      </c>
      <c r="E156">
        <v>62657.755491024996</v>
      </c>
      <c r="F156">
        <v>1723.25</v>
      </c>
      <c r="G156">
        <v>42.910327659257398</v>
      </c>
      <c r="H156">
        <v>-10.886215431979901</v>
      </c>
      <c r="I156">
        <v>2.50852013387928</v>
      </c>
      <c r="J156">
        <v>-0.521749050479828</v>
      </c>
      <c r="K156">
        <v>1741.47039545558</v>
      </c>
      <c r="L156">
        <v>1475.0319658078399</v>
      </c>
      <c r="M156">
        <v>26.5289738184619</v>
      </c>
      <c r="N156">
        <v>0.878903522224875</v>
      </c>
      <c r="O156">
        <v>13.3352676628463</v>
      </c>
      <c r="P156">
        <v>71.578632946681907</v>
      </c>
      <c r="Q156">
        <v>0.100212978671555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393</v>
      </c>
      <c r="E157">
        <v>62602.181312405002</v>
      </c>
      <c r="F157">
        <v>2330.4499999999998</v>
      </c>
      <c r="G157">
        <v>5.3188818086332601</v>
      </c>
      <c r="H157">
        <v>6.17817428036021</v>
      </c>
      <c r="I157">
        <v>15.7937174753616</v>
      </c>
      <c r="J157">
        <v>0.38362278272969302</v>
      </c>
      <c r="K157">
        <v>2221.8274505148001</v>
      </c>
      <c r="L157">
        <v>2022.9163924515301</v>
      </c>
      <c r="M157">
        <v>46.585140130537397</v>
      </c>
      <c r="N157">
        <v>1.09973987547514</v>
      </c>
      <c r="O157">
        <v>5.3015512025574596</v>
      </c>
      <c r="P157">
        <v>33.933908045976999</v>
      </c>
      <c r="Q157">
        <v>2.4185398367335999E-2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65</v>
      </c>
      <c r="E158">
        <v>62435.049525000002</v>
      </c>
      <c r="F158">
        <v>5221.8500000000004</v>
      </c>
      <c r="G158">
        <v>24.097467272429601</v>
      </c>
      <c r="H158">
        <v>-2.3331786391104901</v>
      </c>
      <c r="I158">
        <v>-12.747605816465599</v>
      </c>
      <c r="J158">
        <v>0.44158934709352399</v>
      </c>
      <c r="K158">
        <v>5045.4876110436799</v>
      </c>
      <c r="L158">
        <v>4724.7650297536102</v>
      </c>
      <c r="M158">
        <v>69.591038777323206</v>
      </c>
      <c r="N158">
        <v>1.2232162975212499</v>
      </c>
      <c r="O158">
        <v>6.8356999913823602</v>
      </c>
      <c r="P158">
        <v>51.489701189440098</v>
      </c>
      <c r="Q158">
        <v>1.3524537224471E-2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62</v>
      </c>
      <c r="E159">
        <v>62203.823437500003</v>
      </c>
      <c r="F159">
        <v>1696.95</v>
      </c>
      <c r="G159">
        <v>188.83271137096099</v>
      </c>
      <c r="H159">
        <v>14.321455042945599</v>
      </c>
      <c r="I159">
        <v>84.542220631842596</v>
      </c>
      <c r="J159">
        <v>7.3145675189348101</v>
      </c>
      <c r="K159">
        <v>1396.7387343385799</v>
      </c>
      <c r="L159">
        <v>991.00467316868799</v>
      </c>
      <c r="M159">
        <v>68.355812330077697</v>
      </c>
      <c r="N159">
        <v>1.46134809239243</v>
      </c>
      <c r="O159">
        <v>5.7603347181708298</v>
      </c>
      <c r="P159">
        <v>277.099999999999</v>
      </c>
      <c r="Q159">
        <v>0.21706932133318901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61201.322596149999</v>
      </c>
      <c r="F160">
        <v>3165.85</v>
      </c>
      <c r="G160">
        <v>13.1247020197716</v>
      </c>
      <c r="H160">
        <v>-5.8305018843146499</v>
      </c>
      <c r="I160">
        <v>11.3053795411686</v>
      </c>
      <c r="J160">
        <v>-2.7211723428491901</v>
      </c>
      <c r="K160">
        <v>2980.6562796169301</v>
      </c>
      <c r="L160">
        <v>2625.5085352547699</v>
      </c>
      <c r="M160">
        <v>48.3600194600861</v>
      </c>
      <c r="N160">
        <v>0.64319428340641704</v>
      </c>
      <c r="O160">
        <v>6.25740322504224</v>
      </c>
      <c r="P160">
        <v>44.308961619108302</v>
      </c>
      <c r="Q160">
        <v>-3.3947530066660001E-3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403</v>
      </c>
      <c r="E161">
        <v>60092.695147653001</v>
      </c>
      <c r="F161">
        <v>230.93</v>
      </c>
      <c r="G161">
        <v>-1.0224028019370399</v>
      </c>
      <c r="H161">
        <v>-2.9639597448225601</v>
      </c>
      <c r="I161">
        <v>18.5597761921791</v>
      </c>
      <c r="J161">
        <v>-2.0177518574456301</v>
      </c>
      <c r="K161">
        <v>226.92656505803899</v>
      </c>
      <c r="L161">
        <v>198.55081707213699</v>
      </c>
      <c r="M161">
        <v>34.572987858406798</v>
      </c>
      <c r="N161">
        <v>0.43977893586491501</v>
      </c>
      <c r="O161">
        <v>6.9155155241848103</v>
      </c>
      <c r="P161">
        <v>48.987096774193503</v>
      </c>
      <c r="Q161">
        <v>5.9519211123947001E-2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46</v>
      </c>
      <c r="E162">
        <v>59695.498769749996</v>
      </c>
      <c r="F162">
        <v>98.9</v>
      </c>
      <c r="G162">
        <v>97.540660261126007</v>
      </c>
      <c r="H162">
        <v>6.0763920675086203</v>
      </c>
      <c r="I162">
        <v>0.70968703217264195</v>
      </c>
      <c r="J162">
        <v>-0.26596740767682803</v>
      </c>
      <c r="K162">
        <v>90.550857818022806</v>
      </c>
      <c r="L162">
        <v>77.917415438780907</v>
      </c>
      <c r="M162">
        <v>63.626660867357501</v>
      </c>
      <c r="N162">
        <v>0.70821818476484</v>
      </c>
      <c r="O162">
        <v>2.3761375126390298</v>
      </c>
      <c r="P162">
        <v>124.772727272727</v>
      </c>
      <c r="Q162">
        <v>0.13831470959453801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24</v>
      </c>
      <c r="E163">
        <v>59644.496407063998</v>
      </c>
      <c r="F163">
        <v>79.760000000000005</v>
      </c>
      <c r="G163">
        <v>-24.989578179207001</v>
      </c>
      <c r="H163">
        <v>-0.73859547873020204</v>
      </c>
      <c r="I163">
        <v>-19.758153635355399</v>
      </c>
      <c r="J163">
        <v>-1.9099691235854099</v>
      </c>
      <c r="K163">
        <v>79.987550494169199</v>
      </c>
      <c r="L163">
        <v>80.327734459380295</v>
      </c>
      <c r="M163">
        <v>41.278300505575302</v>
      </c>
      <c r="N163">
        <v>0.80339158420192103</v>
      </c>
      <c r="O163">
        <v>26.2537612838515</v>
      </c>
      <c r="P163">
        <v>12.655367231638399</v>
      </c>
      <c r="Q163">
        <v>1.9851650835388999E-2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106</v>
      </c>
      <c r="E164">
        <v>59397.308696549997</v>
      </c>
      <c r="F164">
        <v>509.5</v>
      </c>
      <c r="G164">
        <v>-33.958943107336502</v>
      </c>
      <c r="H164">
        <v>1.96565520233471</v>
      </c>
      <c r="I164">
        <v>-25.079940093473098</v>
      </c>
      <c r="J164">
        <v>0.99955839223745901</v>
      </c>
      <c r="K164">
        <v>505.53531440317198</v>
      </c>
      <c r="L164">
        <v>535.66450455113102</v>
      </c>
      <c r="M164">
        <v>58.215804531772697</v>
      </c>
      <c r="N164">
        <v>0.49089043817217398</v>
      </c>
      <c r="O164">
        <v>33.415112855740901</v>
      </c>
      <c r="P164">
        <v>16.0592255125284</v>
      </c>
      <c r="Q164">
        <v>-0.12935906952811299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65</v>
      </c>
      <c r="E165">
        <v>59331.663565340001</v>
      </c>
      <c r="F165">
        <v>27921.7</v>
      </c>
      <c r="G165">
        <v>-6.8608179614708797</v>
      </c>
      <c r="H165">
        <v>-3.69362690567436</v>
      </c>
      <c r="I165">
        <v>4.9224458257667898</v>
      </c>
      <c r="J165">
        <v>-0.55593631710454305</v>
      </c>
      <c r="K165">
        <v>27043.458486321299</v>
      </c>
      <c r="L165">
        <v>25689.870974220801</v>
      </c>
      <c r="M165">
        <v>68.644172578536399</v>
      </c>
      <c r="N165">
        <v>1.0365885685012499</v>
      </c>
      <c r="O165">
        <v>6.1502344054982201</v>
      </c>
      <c r="P165">
        <v>26.916818181818101</v>
      </c>
      <c r="Q165">
        <v>2.4183813767855E-2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59057.869315359902</v>
      </c>
      <c r="F166">
        <v>1631.8</v>
      </c>
      <c r="G166">
        <v>8.2641185465985103</v>
      </c>
      <c r="H166">
        <v>6.5273616523093301</v>
      </c>
      <c r="I166">
        <v>-11.063959741622501</v>
      </c>
      <c r="J166">
        <v>0.25776981198070797</v>
      </c>
      <c r="K166">
        <v>1496.6162598461799</v>
      </c>
      <c r="L166">
        <v>1432.34631773469</v>
      </c>
      <c r="M166">
        <v>62.2702723829427</v>
      </c>
      <c r="N166">
        <v>1.82107675916376</v>
      </c>
      <c r="O166">
        <v>8.1259958328226496</v>
      </c>
      <c r="P166">
        <v>40.056647498068799</v>
      </c>
      <c r="Q166">
        <v>2.4335810059694998E-2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150</v>
      </c>
      <c r="E167">
        <v>58300.867855124998</v>
      </c>
      <c r="F167">
        <v>13756.15</v>
      </c>
      <c r="G167">
        <v>200.627882763272</v>
      </c>
      <c r="H167">
        <v>28.208695078177399</v>
      </c>
      <c r="I167">
        <v>131.45883667566599</v>
      </c>
      <c r="J167">
        <v>7.6183944827238399</v>
      </c>
      <c r="K167">
        <v>10969.561578155101</v>
      </c>
      <c r="L167">
        <v>7701.08796808442</v>
      </c>
      <c r="M167">
        <v>72.768885435445796</v>
      </c>
      <c r="N167">
        <v>0.68751542241622399</v>
      </c>
      <c r="O167">
        <v>4.5496014509873701</v>
      </c>
      <c r="P167">
        <v>253.09299520008199</v>
      </c>
      <c r="Q167">
        <v>0.19151464936038801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168</v>
      </c>
      <c r="E168">
        <v>56987.062656449998</v>
      </c>
      <c r="F168">
        <v>3756.75</v>
      </c>
      <c r="G168">
        <v>-23.286381481782801</v>
      </c>
      <c r="H168">
        <v>1.0394038443582101</v>
      </c>
      <c r="I168">
        <v>-2.7753724389104302</v>
      </c>
      <c r="J168">
        <v>-0.56797483167316398</v>
      </c>
      <c r="K168">
        <v>3701.0272272357001</v>
      </c>
      <c r="L168">
        <v>3611.5377193785998</v>
      </c>
      <c r="M168">
        <v>48.710407463943802</v>
      </c>
      <c r="N168">
        <v>0.97301254692342198</v>
      </c>
      <c r="O168">
        <v>7.5397617621614401</v>
      </c>
      <c r="P168">
        <v>16.669254658385</v>
      </c>
      <c r="Q168">
        <v>-1.542470241506E-2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103</v>
      </c>
      <c r="E169">
        <v>56203.930592850003</v>
      </c>
      <c r="F169">
        <v>143.02000000000001</v>
      </c>
      <c r="G169">
        <v>178.612602810704</v>
      </c>
      <c r="H169">
        <v>1.0920592170068799</v>
      </c>
      <c r="I169">
        <v>38.324745078240298</v>
      </c>
      <c r="J169">
        <v>6.5578926918555496</v>
      </c>
      <c r="K169">
        <v>133.059300880846</v>
      </c>
      <c r="L169">
        <v>110.307041743852</v>
      </c>
      <c r="M169">
        <v>78.018900781012306</v>
      </c>
      <c r="N169">
        <v>0.89388860012953897</v>
      </c>
      <c r="O169">
        <v>19.214095930639001</v>
      </c>
      <c r="P169">
        <v>216.41592920353901</v>
      </c>
      <c r="Q169">
        <v>0.17931995651156399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280</v>
      </c>
      <c r="E170">
        <v>55814.604928155</v>
      </c>
      <c r="F170">
        <v>2110.9499999999998</v>
      </c>
      <c r="G170">
        <v>16.458990777720398</v>
      </c>
      <c r="H170">
        <v>-5.7364207345675604</v>
      </c>
      <c r="I170">
        <v>0.222055410893014</v>
      </c>
      <c r="J170">
        <v>3.4986959192832101</v>
      </c>
      <c r="K170">
        <v>1976.77174342026</v>
      </c>
      <c r="L170">
        <v>1806.88243804021</v>
      </c>
      <c r="M170">
        <v>68.4729738207362</v>
      </c>
      <c r="N170">
        <v>0.829673190961979</v>
      </c>
      <c r="O170">
        <v>3.3871005945190502</v>
      </c>
      <c r="P170">
        <v>43.5971565593007</v>
      </c>
      <c r="Q170">
        <v>3.325675441858E-3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32</v>
      </c>
      <c r="E171">
        <v>55069.070507135999</v>
      </c>
      <c r="F171">
        <v>120.96</v>
      </c>
      <c r="G171">
        <v>28.695669903356102</v>
      </c>
      <c r="H171">
        <v>-6.8915007675252102</v>
      </c>
      <c r="I171">
        <v>-10.893965608203199</v>
      </c>
      <c r="J171">
        <v>-1.2752217108245101</v>
      </c>
      <c r="K171">
        <v>126.280353386952</v>
      </c>
      <c r="L171">
        <v>121.033938922217</v>
      </c>
      <c r="M171">
        <v>50.0722985535254</v>
      </c>
      <c r="N171">
        <v>0.62911194743946697</v>
      </c>
      <c r="O171">
        <v>30.5803571428571</v>
      </c>
      <c r="P171">
        <v>57.602605863192103</v>
      </c>
      <c r="Q171">
        <v>3.5775145573642003E-2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182</v>
      </c>
      <c r="E172">
        <v>54666.476282880001</v>
      </c>
      <c r="F172">
        <v>16840.8</v>
      </c>
      <c r="G172">
        <v>-10.289268279902601</v>
      </c>
      <c r="H172">
        <v>-5.27942059805501</v>
      </c>
      <c r="I172">
        <v>-15.230905064701201</v>
      </c>
      <c r="J172">
        <v>-1.25481689196223</v>
      </c>
      <c r="K172">
        <v>16350.928820366</v>
      </c>
      <c r="L172">
        <v>16276.804891653001</v>
      </c>
      <c r="M172">
        <v>63.6729657837217</v>
      </c>
      <c r="N172">
        <v>0.74363590870730301</v>
      </c>
      <c r="O172">
        <v>14.305733694361299</v>
      </c>
      <c r="P172">
        <v>16.626038781163398</v>
      </c>
      <c r="Q172">
        <v>-3.3820911690105003E-2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400</v>
      </c>
      <c r="E173">
        <v>54613.664936729998</v>
      </c>
      <c r="F173">
        <v>128771.1</v>
      </c>
      <c r="G173">
        <v>2.26739192729453</v>
      </c>
      <c r="H173">
        <v>-3.6351583351868899</v>
      </c>
      <c r="I173">
        <v>-15.486709720459899</v>
      </c>
      <c r="J173">
        <v>-1.6965167893331901</v>
      </c>
      <c r="K173">
        <v>128496.78433672299</v>
      </c>
      <c r="L173">
        <v>124782.77195877999</v>
      </c>
      <c r="M173">
        <v>58.461384809418398</v>
      </c>
      <c r="N173">
        <v>1.1105458993900801</v>
      </c>
      <c r="O173">
        <v>17.6079104705947</v>
      </c>
      <c r="P173">
        <v>28.257748362180301</v>
      </c>
      <c r="Q173">
        <v>1.9765946345829E-2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297</v>
      </c>
      <c r="E174">
        <v>54067.08770774</v>
      </c>
      <c r="F174">
        <v>5109.05</v>
      </c>
      <c r="G174">
        <v>4.7306516317982199</v>
      </c>
      <c r="H174">
        <v>2.06907427027665</v>
      </c>
      <c r="I174">
        <v>-14.060780665300801</v>
      </c>
      <c r="J174">
        <v>3.5017567866202599</v>
      </c>
      <c r="K174">
        <v>4883.4397383175901</v>
      </c>
      <c r="L174">
        <v>4840.9169997019899</v>
      </c>
      <c r="M174">
        <v>78.941688982613897</v>
      </c>
      <c r="N174">
        <v>0.69572618739987302</v>
      </c>
      <c r="O174">
        <v>14.9597283252268</v>
      </c>
      <c r="P174">
        <v>33.685270952717303</v>
      </c>
      <c r="Q174">
        <v>2.1372990526374001E-2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29</v>
      </c>
      <c r="E175">
        <v>53660</v>
      </c>
      <c r="F175">
        <v>1073.2</v>
      </c>
      <c r="G175">
        <v>6.1943517615530501</v>
      </c>
      <c r="H175">
        <v>-2.3336749627140301</v>
      </c>
      <c r="I175">
        <v>18.9553035992082</v>
      </c>
      <c r="J175">
        <v>-3.5755741376710799</v>
      </c>
      <c r="K175">
        <v>1020.9167200186801</v>
      </c>
      <c r="M175">
        <v>41.897132614820897</v>
      </c>
      <c r="O175">
        <v>27.5251584047707</v>
      </c>
      <c r="P175">
        <v>42.145695364238399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32</v>
      </c>
      <c r="E176">
        <v>53656.886629191999</v>
      </c>
      <c r="F176">
        <v>61.81</v>
      </c>
      <c r="G176">
        <v>75.768423855339094</v>
      </c>
      <c r="H176">
        <v>-9.7115755198799008</v>
      </c>
      <c r="I176">
        <v>9.5396000867692496</v>
      </c>
      <c r="J176">
        <v>-2.3198309159485002</v>
      </c>
      <c r="K176">
        <v>63.400930038603398</v>
      </c>
      <c r="L176">
        <v>55.884495021602703</v>
      </c>
      <c r="M176">
        <v>33.4017295099164</v>
      </c>
      <c r="N176">
        <v>0.452497283378894</v>
      </c>
      <c r="O176">
        <v>24.413525319527501</v>
      </c>
      <c r="P176">
        <v>108.817567567567</v>
      </c>
      <c r="Q176">
        <v>8.2477952908901003E-2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52930.2</v>
      </c>
      <c r="F177">
        <v>1857.2</v>
      </c>
      <c r="G177">
        <v>-5.1267028208099203</v>
      </c>
      <c r="H177">
        <v>-0.96674996743263897</v>
      </c>
      <c r="I177">
        <v>-5.0817240247328304</v>
      </c>
      <c r="J177">
        <v>1.40468366741763</v>
      </c>
      <c r="K177">
        <v>1838.87722102721</v>
      </c>
      <c r="L177">
        <v>1772.01840206669</v>
      </c>
      <c r="M177">
        <v>47.545594892820198</v>
      </c>
      <c r="N177">
        <v>0.78444044652838596</v>
      </c>
      <c r="O177">
        <v>12.2469308636657</v>
      </c>
      <c r="P177">
        <v>21.6320649682362</v>
      </c>
      <c r="Q177">
        <v>4.2707584569089997E-3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100</v>
      </c>
      <c r="E178">
        <v>51139.03680876</v>
      </c>
      <c r="F178">
        <v>496.2</v>
      </c>
      <c r="G178">
        <v>176.398611619077</v>
      </c>
      <c r="H178">
        <v>16.247277522359202</v>
      </c>
      <c r="I178">
        <v>20.162427325179902</v>
      </c>
      <c r="J178">
        <v>-2.6367409838578002</v>
      </c>
      <c r="K178">
        <v>432.78691603381702</v>
      </c>
      <c r="L178">
        <v>358.65353834541099</v>
      </c>
      <c r="M178">
        <v>75.292932518973103</v>
      </c>
      <c r="N178">
        <v>1.41748869047764</v>
      </c>
      <c r="O178">
        <v>10.0362756952841</v>
      </c>
      <c r="P178">
        <v>215.648854961832</v>
      </c>
      <c r="Q178">
        <v>0.190644434176264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51098.901683124997</v>
      </c>
      <c r="F179">
        <v>4637.3500000000004</v>
      </c>
      <c r="G179">
        <v>52.404773659557797</v>
      </c>
      <c r="H179">
        <v>-4.6971359276569897</v>
      </c>
      <c r="I179">
        <v>11.580767120878599</v>
      </c>
      <c r="J179">
        <v>-2.4817027784743102</v>
      </c>
      <c r="K179">
        <v>4551.73828554999</v>
      </c>
      <c r="L179">
        <v>3945.53413255648</v>
      </c>
      <c r="M179">
        <v>49.433066789469798</v>
      </c>
      <c r="N179">
        <v>0.22251405320203901</v>
      </c>
      <c r="O179">
        <v>7.7770709564729703</v>
      </c>
      <c r="P179">
        <v>86.007380369820694</v>
      </c>
      <c r="Q179">
        <v>4.1134725746973001E-2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125</v>
      </c>
      <c r="E180">
        <v>50856.882372150001</v>
      </c>
      <c r="F180">
        <v>57520.5</v>
      </c>
      <c r="G180">
        <v>6.8356298785690903</v>
      </c>
      <c r="H180">
        <v>5.3362935871873702</v>
      </c>
      <c r="I180">
        <v>40.942051870787701</v>
      </c>
      <c r="J180">
        <v>0.82296925858590497</v>
      </c>
      <c r="K180">
        <v>52429.381460405901</v>
      </c>
      <c r="L180">
        <v>44364.138546240698</v>
      </c>
      <c r="M180">
        <v>58.692093917153798</v>
      </c>
      <c r="N180">
        <v>0.80227570727500996</v>
      </c>
      <c r="O180">
        <v>4.3002060135082196</v>
      </c>
      <c r="P180">
        <v>64.449063260305806</v>
      </c>
      <c r="Q180">
        <v>-1.2014458430503E-2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50572.502966920001</v>
      </c>
      <c r="F181">
        <v>337.15</v>
      </c>
      <c r="G181">
        <v>21.897361635438401</v>
      </c>
      <c r="H181">
        <v>7.2710830189815097</v>
      </c>
      <c r="I181">
        <v>36.016146845823698</v>
      </c>
      <c r="J181">
        <v>0.79529789387669103</v>
      </c>
      <c r="K181">
        <v>311.694529413525</v>
      </c>
      <c r="L181">
        <v>273.47543747435401</v>
      </c>
      <c r="M181">
        <v>67.981855597884703</v>
      </c>
      <c r="N181">
        <v>0.685335226167469</v>
      </c>
      <c r="O181">
        <v>1.14192495921696</v>
      </c>
      <c r="P181">
        <v>75.873761085028605</v>
      </c>
      <c r="Q181">
        <v>2.5899956375193E-2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50554.506097311998</v>
      </c>
      <c r="F182">
        <v>176.96</v>
      </c>
      <c r="G182">
        <v>0.42158080160196199</v>
      </c>
      <c r="H182">
        <v>4.8836476839481301E-2</v>
      </c>
      <c r="I182">
        <v>-13.0653713346238</v>
      </c>
      <c r="J182">
        <v>-0.74317697514639502</v>
      </c>
      <c r="K182">
        <v>171.430089835308</v>
      </c>
      <c r="L182">
        <v>164.98719847006799</v>
      </c>
      <c r="M182">
        <v>59.470323984910202</v>
      </c>
      <c r="N182">
        <v>1.04525326426064</v>
      </c>
      <c r="O182">
        <v>10.476943942133801</v>
      </c>
      <c r="P182">
        <v>36.018447348193703</v>
      </c>
      <c r="Q182">
        <v>-9.4650602963439995E-2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80</v>
      </c>
      <c r="E183">
        <v>50196.474336214997</v>
      </c>
      <c r="F183">
        <v>2673.05</v>
      </c>
      <c r="G183">
        <v>23.4683379527475</v>
      </c>
      <c r="H183">
        <v>1.7224266487944599</v>
      </c>
      <c r="I183">
        <v>0.41806972850993901</v>
      </c>
      <c r="J183">
        <v>0.45708296621493</v>
      </c>
      <c r="K183">
        <v>2584.4387139477099</v>
      </c>
      <c r="L183">
        <v>2386.3043771060902</v>
      </c>
      <c r="M183">
        <v>51.730574262334201</v>
      </c>
      <c r="N183">
        <v>1.23192150022965</v>
      </c>
      <c r="O183">
        <v>6.3953162118179403</v>
      </c>
      <c r="P183">
        <v>51.649505006666097</v>
      </c>
      <c r="Q183">
        <v>-1.2505688187736E-2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21</v>
      </c>
      <c r="E184">
        <v>49338.751672754901</v>
      </c>
      <c r="F184">
        <v>2609.5500000000002</v>
      </c>
      <c r="G184">
        <v>12.710278303236899</v>
      </c>
      <c r="H184">
        <v>4.4803546321781402</v>
      </c>
      <c r="I184">
        <v>-11.946098632339</v>
      </c>
      <c r="J184">
        <v>5.0994781786538299</v>
      </c>
      <c r="K184">
        <v>2430.20867329681</v>
      </c>
      <c r="L184">
        <v>2398.4322932732398</v>
      </c>
      <c r="M184">
        <v>78.2930936054005</v>
      </c>
      <c r="N184">
        <v>0.79008858576975505</v>
      </c>
      <c r="O184">
        <v>8.7390546262765501</v>
      </c>
      <c r="P184">
        <v>41.056756756756698</v>
      </c>
      <c r="Q184">
        <v>-3.2888943013663997E-2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48573.25</v>
      </c>
      <c r="F185">
        <v>571.45000000000005</v>
      </c>
      <c r="G185">
        <v>102.01709906552099</v>
      </c>
      <c r="H185">
        <v>2.8936776159787998</v>
      </c>
      <c r="I185">
        <v>63.519471822204203</v>
      </c>
      <c r="J185">
        <v>-0.65893430953798904</v>
      </c>
      <c r="K185">
        <v>509.93862959042298</v>
      </c>
      <c r="L185">
        <v>385.45972069760899</v>
      </c>
      <c r="M185">
        <v>63.753359961787901</v>
      </c>
      <c r="N185">
        <v>0.63202473498363898</v>
      </c>
      <c r="O185">
        <v>8.5571791057835291</v>
      </c>
      <c r="P185">
        <v>136.42945800579199</v>
      </c>
      <c r="Q185">
        <v>0.13944423397137601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333</v>
      </c>
      <c r="E186">
        <v>48297.591074099997</v>
      </c>
      <c r="F186">
        <v>1459.65</v>
      </c>
      <c r="G186">
        <v>65.782790822529705</v>
      </c>
      <c r="H186">
        <v>-4.9078828647293804</v>
      </c>
      <c r="I186">
        <v>34.332659079300498</v>
      </c>
      <c r="J186">
        <v>-2.4403650587980499</v>
      </c>
      <c r="K186">
        <v>1396.7392763719999</v>
      </c>
      <c r="L186">
        <v>1161.58479693447</v>
      </c>
      <c r="M186">
        <v>48.254182266422802</v>
      </c>
      <c r="N186">
        <v>0.58830370233098594</v>
      </c>
      <c r="O186">
        <v>6.87493577227416</v>
      </c>
      <c r="P186">
        <v>95.926174496644293</v>
      </c>
      <c r="Q186">
        <v>6.2547059454999996E-3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47762.838891849999</v>
      </c>
      <c r="F187">
        <v>642.70000000000005</v>
      </c>
      <c r="G187">
        <v>-41.408522145503099</v>
      </c>
      <c r="H187">
        <v>-4.7583529542858498</v>
      </c>
      <c r="I187">
        <v>-32.932143984856303</v>
      </c>
      <c r="J187">
        <v>-0.779988597503535</v>
      </c>
      <c r="K187">
        <v>651.64997618234304</v>
      </c>
      <c r="L187">
        <v>659.23410467412498</v>
      </c>
      <c r="M187">
        <v>30.606098392747999</v>
      </c>
      <c r="N187">
        <v>0.89081970241908304</v>
      </c>
      <c r="O187">
        <v>26.5598257351797</v>
      </c>
      <c r="P187">
        <v>16.073686111612702</v>
      </c>
      <c r="Q187">
        <v>-3.0265267688221999E-2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346</v>
      </c>
      <c r="E188">
        <v>47583.931051924999</v>
      </c>
      <c r="F188">
        <v>1615.75</v>
      </c>
      <c r="G188">
        <v>41.777939853615301</v>
      </c>
      <c r="H188">
        <v>8.4556816848514096</v>
      </c>
      <c r="I188">
        <v>21.501677542432098</v>
      </c>
      <c r="J188">
        <v>-0.77070727883413304</v>
      </c>
      <c r="K188">
        <v>1408.9328311576801</v>
      </c>
      <c r="L188">
        <v>1212.45169646259</v>
      </c>
      <c r="M188">
        <v>69.896539488681498</v>
      </c>
      <c r="N188">
        <v>0.79815883359530704</v>
      </c>
      <c r="O188">
        <v>4.4994584558254598</v>
      </c>
      <c r="P188">
        <v>75.386702849389394</v>
      </c>
      <c r="Q188">
        <v>5.5142983069787002E-2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49</v>
      </c>
      <c r="E189">
        <v>46306.032528867901</v>
      </c>
      <c r="F189">
        <v>185.98</v>
      </c>
      <c r="G189">
        <v>14.5243747448405</v>
      </c>
      <c r="H189">
        <v>7.4333861301916704</v>
      </c>
      <c r="I189">
        <v>-2.6270583298891701</v>
      </c>
      <c r="J189">
        <v>2.0704215761168201</v>
      </c>
      <c r="K189">
        <v>172.457564595825</v>
      </c>
      <c r="L189">
        <v>156.119018397145</v>
      </c>
      <c r="M189">
        <v>56.062123396289003</v>
      </c>
      <c r="N189">
        <v>1.5270766025691001</v>
      </c>
      <c r="O189">
        <v>4.4467147005054297</v>
      </c>
      <c r="P189">
        <v>59.6394849785407</v>
      </c>
      <c r="Q189">
        <v>7.0296095341312995E-2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24</v>
      </c>
      <c r="E190">
        <v>46034.762374815997</v>
      </c>
      <c r="F190">
        <v>188.06</v>
      </c>
      <c r="G190">
        <v>14.767093191442401</v>
      </c>
      <c r="H190">
        <v>7.9167973464471499</v>
      </c>
      <c r="I190">
        <v>12.1071026759096</v>
      </c>
      <c r="J190">
        <v>3.7392958491292099</v>
      </c>
      <c r="K190">
        <v>169.35320448817899</v>
      </c>
      <c r="L190">
        <v>155.17047487366</v>
      </c>
      <c r="M190">
        <v>80.273467125784407</v>
      </c>
      <c r="N190">
        <v>0.84559768724368101</v>
      </c>
      <c r="O190">
        <v>0.65936403275550504</v>
      </c>
      <c r="P190">
        <v>48.722815342032398</v>
      </c>
      <c r="Q190">
        <v>8.1424171573129006E-2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21</v>
      </c>
      <c r="E191">
        <v>45644.445492779902</v>
      </c>
      <c r="F191">
        <v>1682.95</v>
      </c>
      <c r="G191">
        <v>33.7212467765697</v>
      </c>
      <c r="H191">
        <v>7.28359842741403</v>
      </c>
      <c r="I191">
        <v>-1.3570406114284399</v>
      </c>
      <c r="J191">
        <v>1.5102034375240001</v>
      </c>
      <c r="K191">
        <v>1549.27120568947</v>
      </c>
      <c r="L191">
        <v>1420.4095569179799</v>
      </c>
      <c r="M191">
        <v>62.471193874836302</v>
      </c>
      <c r="N191">
        <v>1.2687612871734699</v>
      </c>
      <c r="O191">
        <v>5.4160848510056603</v>
      </c>
      <c r="P191">
        <v>75.124869927159196</v>
      </c>
      <c r="Q191">
        <v>0.19963604802783899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37</v>
      </c>
      <c r="E192">
        <v>45455.135999999999</v>
      </c>
      <c r="F192">
        <v>275.82</v>
      </c>
      <c r="G192">
        <v>103.627472812953</v>
      </c>
      <c r="H192">
        <v>17.383618790504698</v>
      </c>
      <c r="I192">
        <v>11.0880142145395</v>
      </c>
      <c r="J192">
        <v>14.414956088605599</v>
      </c>
      <c r="K192">
        <v>240.05515635597601</v>
      </c>
      <c r="L192">
        <v>214.60477993195099</v>
      </c>
      <c r="M192">
        <v>78.250499697877601</v>
      </c>
      <c r="N192">
        <v>1.6785682582379999</v>
      </c>
      <c r="O192">
        <v>17.721702559640299</v>
      </c>
      <c r="P192">
        <v>139.427083333333</v>
      </c>
      <c r="Q192">
        <v>3.9143783402472002E-2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179</v>
      </c>
      <c r="E193">
        <v>44975.968816875</v>
      </c>
      <c r="F193">
        <v>653.35</v>
      </c>
      <c r="G193">
        <v>11.1721259007883</v>
      </c>
      <c r="H193">
        <v>4.1069712841514798</v>
      </c>
      <c r="I193">
        <v>15.4117261467395</v>
      </c>
      <c r="J193">
        <v>1.09213159228352</v>
      </c>
      <c r="K193">
        <v>593.12838347964703</v>
      </c>
      <c r="L193">
        <v>538.42683915262796</v>
      </c>
      <c r="M193">
        <v>69.607077439208993</v>
      </c>
      <c r="N193">
        <v>1.02520186926552</v>
      </c>
      <c r="O193">
        <v>1.53822606566158</v>
      </c>
      <c r="P193">
        <v>64.551064097720598</v>
      </c>
      <c r="Q193">
        <v>-5.8134937436925001E-2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32</v>
      </c>
      <c r="E194">
        <v>44754.281398480001</v>
      </c>
      <c r="F194">
        <v>63.2</v>
      </c>
      <c r="G194">
        <v>74.710282339622793</v>
      </c>
      <c r="H194">
        <v>-9.5451867953507499</v>
      </c>
      <c r="I194">
        <v>24.441516420948901</v>
      </c>
      <c r="J194">
        <v>-2.6029679620928801</v>
      </c>
      <c r="K194">
        <v>64.962307105491107</v>
      </c>
      <c r="L194">
        <v>56.108555974026402</v>
      </c>
      <c r="M194">
        <v>32.231656235246703</v>
      </c>
      <c r="N194">
        <v>0.46247068393454599</v>
      </c>
      <c r="O194">
        <v>16.297468354430301</v>
      </c>
      <c r="P194">
        <v>111.72529313232801</v>
      </c>
      <c r="Q194">
        <v>9.9651583400795996E-2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44515.872784154999</v>
      </c>
      <c r="F195">
        <v>4105.05</v>
      </c>
      <c r="G195">
        <v>53.285372589439604</v>
      </c>
      <c r="H195">
        <v>-1.1798634627473401</v>
      </c>
      <c r="I195">
        <v>30.728120409029</v>
      </c>
      <c r="J195">
        <v>-0.96460888301484904</v>
      </c>
      <c r="K195">
        <v>3880.1812027507899</v>
      </c>
      <c r="L195">
        <v>3269.7928478307399</v>
      </c>
      <c r="M195">
        <v>43.162018220769802</v>
      </c>
      <c r="N195">
        <v>0.69647810485819095</v>
      </c>
      <c r="O195">
        <v>7.4176928417436896</v>
      </c>
      <c r="P195">
        <v>87.274178832116704</v>
      </c>
      <c r="Q195">
        <v>0.14515664049280899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479</v>
      </c>
      <c r="E196">
        <v>44265.754612899997</v>
      </c>
      <c r="F196">
        <v>39294.699999999997</v>
      </c>
      <c r="G196">
        <v>15.316737405113001</v>
      </c>
      <c r="H196">
        <v>9.5545521850880899</v>
      </c>
      <c r="I196">
        <v>2.2338723397445901</v>
      </c>
      <c r="J196">
        <v>2.91898243679486</v>
      </c>
      <c r="K196">
        <v>34836.321887666199</v>
      </c>
      <c r="L196">
        <v>31725.876756472699</v>
      </c>
      <c r="M196">
        <v>75.301604789819194</v>
      </c>
      <c r="N196">
        <v>0.94780051837922996</v>
      </c>
      <c r="O196">
        <v>3.97458181383241</v>
      </c>
      <c r="P196">
        <v>47.569100195283099</v>
      </c>
      <c r="Q196">
        <v>3.0403511360452998E-2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120</v>
      </c>
      <c r="E197">
        <v>44098.09506765</v>
      </c>
      <c r="F197">
        <v>339.3</v>
      </c>
      <c r="G197">
        <v>-41.183425067027102</v>
      </c>
      <c r="H197">
        <v>-9.3549856300379499</v>
      </c>
      <c r="I197">
        <v>-21.507980933311401</v>
      </c>
      <c r="J197">
        <v>-0.98183974757652703</v>
      </c>
      <c r="K197">
        <v>340.28450254578001</v>
      </c>
      <c r="L197">
        <v>358.05381197127002</v>
      </c>
      <c r="M197">
        <v>59.053507234671301</v>
      </c>
      <c r="N197">
        <v>0.68748288816662095</v>
      </c>
      <c r="O197">
        <v>24.580017683465901</v>
      </c>
      <c r="P197">
        <v>18.719384184744499</v>
      </c>
      <c r="Q197">
        <v>-1.4736238449637E-2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44013.465650849997</v>
      </c>
      <c r="F198">
        <v>39460.25</v>
      </c>
      <c r="G198">
        <v>-17.4067783137844</v>
      </c>
      <c r="H198">
        <v>-2.1796497165289499</v>
      </c>
      <c r="I198">
        <v>-8.4118634173042697</v>
      </c>
      <c r="J198">
        <v>0.31461716930208999</v>
      </c>
      <c r="K198">
        <v>37768.851588571102</v>
      </c>
      <c r="L198">
        <v>37366.901938726602</v>
      </c>
      <c r="M198">
        <v>57.088821827406498</v>
      </c>
      <c r="N198">
        <v>0.70186169958781497</v>
      </c>
      <c r="O198">
        <v>8.6789870819368797</v>
      </c>
      <c r="P198">
        <v>19.3232244886233</v>
      </c>
      <c r="Q198">
        <v>-3.6319999893083002E-2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487</v>
      </c>
      <c r="E199">
        <v>43880.854665029998</v>
      </c>
      <c r="F199">
        <v>366.65</v>
      </c>
      <c r="G199">
        <v>18.034537530621598</v>
      </c>
      <c r="H199">
        <v>5.2358701581211404</v>
      </c>
      <c r="I199">
        <v>17.590427825932299</v>
      </c>
      <c r="J199">
        <v>4.3684167107014797</v>
      </c>
      <c r="K199">
        <v>326.76331405355103</v>
      </c>
      <c r="L199">
        <v>287.71110513717798</v>
      </c>
      <c r="M199">
        <v>70.501807652701203</v>
      </c>
      <c r="N199">
        <v>0.65123433247623697</v>
      </c>
      <c r="O199">
        <v>1.96372562389199</v>
      </c>
      <c r="P199">
        <v>68.574712643678097</v>
      </c>
      <c r="Q199">
        <v>-5.8803889960227999E-2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297</v>
      </c>
      <c r="E200">
        <v>43761.654388000003</v>
      </c>
      <c r="F200">
        <v>7027</v>
      </c>
      <c r="G200">
        <v>-31.994001366343301</v>
      </c>
      <c r="H200">
        <v>-5.8614897381006204</v>
      </c>
      <c r="I200">
        <v>-31.2391162748455</v>
      </c>
      <c r="J200">
        <v>-0.227733595163846</v>
      </c>
      <c r="K200">
        <v>7199.3677837968698</v>
      </c>
      <c r="L200">
        <v>7487.4413285683004</v>
      </c>
      <c r="M200">
        <v>40.335600263261902</v>
      </c>
      <c r="N200">
        <v>0.83443570081860297</v>
      </c>
      <c r="O200">
        <v>30.9235804753095</v>
      </c>
      <c r="P200">
        <v>9.6050661342650301</v>
      </c>
      <c r="Q200">
        <v>3.2118036162565998E-2</v>
      </c>
    </row>
    <row r="201" spans="1:17" hidden="1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150</v>
      </c>
      <c r="E201">
        <v>43406.288845875002</v>
      </c>
      <c r="F201">
        <v>1695.25</v>
      </c>
      <c r="G201">
        <v>652.22447390902801</v>
      </c>
      <c r="H201">
        <v>24.304672103532798</v>
      </c>
      <c r="I201">
        <v>175.576743552073</v>
      </c>
      <c r="J201">
        <v>12.839514535502801</v>
      </c>
      <c r="K201">
        <v>1381.8770472491799</v>
      </c>
      <c r="L201">
        <v>910.12741755785305</v>
      </c>
      <c r="M201">
        <v>77.405928094119702</v>
      </c>
      <c r="N201">
        <v>0.87447433178576195</v>
      </c>
      <c r="O201">
        <v>1.5160005898835001</v>
      </c>
      <c r="P201">
        <v>699.64622641509402</v>
      </c>
      <c r="Q201">
        <v>0.22469226485253299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494</v>
      </c>
      <c r="E202">
        <v>43023.177544999999</v>
      </c>
      <c r="F202">
        <v>782.15</v>
      </c>
      <c r="G202">
        <v>75.165663438193803</v>
      </c>
      <c r="H202">
        <v>14.7277925460216</v>
      </c>
      <c r="I202">
        <v>26.1228543093079</v>
      </c>
      <c r="J202">
        <v>-1.6473639059773799</v>
      </c>
      <c r="K202">
        <v>707.49406184780401</v>
      </c>
      <c r="L202">
        <v>601.10760037531998</v>
      </c>
      <c r="M202">
        <v>56.5406964889875</v>
      </c>
      <c r="N202">
        <v>1.0201558630170899</v>
      </c>
      <c r="O202">
        <v>4.9990411046474303</v>
      </c>
      <c r="P202">
        <v>104.376796446302</v>
      </c>
      <c r="Q202">
        <v>4.2592871316095002E-2</v>
      </c>
    </row>
    <row r="203" spans="1:17" x14ac:dyDescent="0.3">
      <c r="A203" t="s">
        <v>495</v>
      </c>
      <c r="B203" t="s">
        <v>496</v>
      </c>
      <c r="C203" t="str">
        <f>IFERROR(VLOOKUP(Table1[[#This Row],[Ticker]],[1]!Table1[[Symbol]:[Industry]],2,FALSE),"-")</f>
        <v>-</v>
      </c>
      <c r="D203" t="s">
        <v>393</v>
      </c>
      <c r="E203">
        <v>43021.85791128</v>
      </c>
      <c r="F203">
        <v>1550.2</v>
      </c>
      <c r="G203">
        <v>-7.1384303806203704</v>
      </c>
      <c r="H203">
        <v>-9.2408541872527294</v>
      </c>
      <c r="I203">
        <v>-10.7217957364744</v>
      </c>
      <c r="J203">
        <v>-1.1350257513956099</v>
      </c>
      <c r="K203">
        <v>1579.7686704073301</v>
      </c>
      <c r="L203">
        <v>1532.31996679594</v>
      </c>
      <c r="M203">
        <v>40.139857676051498</v>
      </c>
      <c r="N203">
        <v>0.98838996354574804</v>
      </c>
      <c r="O203">
        <v>16.1140498000257</v>
      </c>
      <c r="P203">
        <v>19.154496541122199</v>
      </c>
      <c r="Q203">
        <v>6.2188688895870002E-2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65</v>
      </c>
      <c r="E204">
        <v>42753.000800579997</v>
      </c>
      <c r="F204">
        <v>2523.6999999999998</v>
      </c>
      <c r="G204">
        <v>54.344439815388597</v>
      </c>
      <c r="H204">
        <v>-4.59319195645213</v>
      </c>
      <c r="I204">
        <v>6.4960102216695699</v>
      </c>
      <c r="J204">
        <v>-5.2996641599721901</v>
      </c>
      <c r="K204">
        <v>2434.12977747285</v>
      </c>
      <c r="L204">
        <v>2058.88556217422</v>
      </c>
      <c r="M204">
        <v>37.060455753167602</v>
      </c>
      <c r="N204">
        <v>0.69178358181708</v>
      </c>
      <c r="O204">
        <v>9.3632365178111598</v>
      </c>
      <c r="P204">
        <v>83.241967689235693</v>
      </c>
      <c r="Q204">
        <v>3.1793789277359E-2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346</v>
      </c>
      <c r="E205">
        <v>42589.477550340001</v>
      </c>
      <c r="F205">
        <v>567.4</v>
      </c>
      <c r="G205">
        <v>-39.6914783310337</v>
      </c>
      <c r="H205">
        <v>1.2144341363923401</v>
      </c>
      <c r="I205">
        <v>-11.940436956870901</v>
      </c>
      <c r="J205">
        <v>-0.35287723742587102</v>
      </c>
      <c r="K205">
        <v>536.99416695709704</v>
      </c>
      <c r="L205">
        <v>547.99439958028302</v>
      </c>
      <c r="M205">
        <v>52.990787834103998</v>
      </c>
      <c r="N205">
        <v>0.56570124865940496</v>
      </c>
      <c r="O205">
        <v>17.4656327106098</v>
      </c>
      <c r="P205">
        <v>26.708351942831602</v>
      </c>
      <c r="Q205">
        <v>-0.144395669808315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247</v>
      </c>
      <c r="E206">
        <v>42142.914409154997</v>
      </c>
      <c r="F206">
        <v>667.45</v>
      </c>
      <c r="G206">
        <v>106.659801186645</v>
      </c>
      <c r="H206">
        <v>3.8496622523191499</v>
      </c>
      <c r="I206">
        <v>29.0171809093676</v>
      </c>
      <c r="J206">
        <v>8.9092499022383004E-2</v>
      </c>
      <c r="K206">
        <v>614.16022434727495</v>
      </c>
      <c r="L206">
        <v>503.99328403409299</v>
      </c>
      <c r="M206">
        <v>59.945304114665497</v>
      </c>
      <c r="N206">
        <v>0.60407002889026395</v>
      </c>
      <c r="O206">
        <v>1.6255899318300799</v>
      </c>
      <c r="P206">
        <v>134.11083830235</v>
      </c>
      <c r="Q206">
        <v>2.5557017638462E-2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41537.231497020002</v>
      </c>
      <c r="F207">
        <v>4602.8999999999996</v>
      </c>
      <c r="G207">
        <v>74.352844529062395</v>
      </c>
      <c r="H207">
        <v>4.2662862456915001</v>
      </c>
      <c r="I207">
        <v>25.7765258249621</v>
      </c>
      <c r="J207">
        <v>3.7692887173374001</v>
      </c>
      <c r="K207">
        <v>4272.7935427639204</v>
      </c>
      <c r="L207">
        <v>3480.9024307169698</v>
      </c>
      <c r="M207">
        <v>55.834233183843402</v>
      </c>
      <c r="N207">
        <v>0.94730013717222405</v>
      </c>
      <c r="O207">
        <v>9.48966955614938</v>
      </c>
      <c r="P207">
        <v>107.05802968960801</v>
      </c>
      <c r="Q207">
        <v>0.25183483857007599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21</v>
      </c>
      <c r="E208">
        <v>40751.432181149998</v>
      </c>
      <c r="F208">
        <v>1004.55</v>
      </c>
      <c r="G208">
        <v>-49.3941324904984</v>
      </c>
      <c r="H208">
        <v>-9.8494923594950308</v>
      </c>
      <c r="I208">
        <v>-27.350249109417899</v>
      </c>
      <c r="J208">
        <v>-1.90492275127355</v>
      </c>
      <c r="K208">
        <v>1037.39667844871</v>
      </c>
      <c r="M208">
        <v>36.328868010531998</v>
      </c>
      <c r="N208">
        <v>0.66304138356793496</v>
      </c>
      <c r="O208">
        <v>39.365885222238802</v>
      </c>
      <c r="P208">
        <v>2.2702977856960902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46</v>
      </c>
      <c r="E209">
        <v>40551.885000000002</v>
      </c>
      <c r="F209">
        <v>67.150000000000006</v>
      </c>
      <c r="G209">
        <v>126.14726405065601</v>
      </c>
      <c r="H209">
        <v>-14.3892713443236</v>
      </c>
      <c r="I209">
        <v>46.212692218046399</v>
      </c>
      <c r="J209">
        <v>3.28492730218225</v>
      </c>
      <c r="K209">
        <v>66.599547267103404</v>
      </c>
      <c r="L209">
        <v>55.495714760859101</v>
      </c>
      <c r="M209">
        <v>56.039466464800398</v>
      </c>
      <c r="N209">
        <v>0.53587551048753201</v>
      </c>
      <c r="O209">
        <v>16.381236038719202</v>
      </c>
      <c r="P209">
        <v>169.13827655310601</v>
      </c>
      <c r="Q209">
        <v>0.11813108386738801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39677.161860738001</v>
      </c>
      <c r="F210">
        <v>58.54</v>
      </c>
      <c r="G210">
        <v>53.069422968787798</v>
      </c>
      <c r="H210">
        <v>-7.3451957485964599</v>
      </c>
      <c r="I210">
        <v>22.566991615029799</v>
      </c>
      <c r="J210">
        <v>-2.32898346494924</v>
      </c>
      <c r="K210">
        <v>60.027713722532098</v>
      </c>
      <c r="L210">
        <v>53.325990959907102</v>
      </c>
      <c r="M210">
        <v>37.006743124489198</v>
      </c>
      <c r="N210">
        <v>0.49868434662532701</v>
      </c>
      <c r="O210">
        <v>32.388110693542799</v>
      </c>
      <c r="P210">
        <v>90.684039087947895</v>
      </c>
      <c r="Q210">
        <v>9.5447742303170005E-2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239</v>
      </c>
      <c r="E211">
        <v>39667.374807200002</v>
      </c>
      <c r="F211">
        <v>4205.6000000000004</v>
      </c>
      <c r="G211">
        <v>6.4351316314636096</v>
      </c>
      <c r="H211">
        <v>9.6636228464088205</v>
      </c>
      <c r="I211">
        <v>3.4348351691735499</v>
      </c>
      <c r="J211">
        <v>-1.31258855120629</v>
      </c>
      <c r="K211">
        <v>3975.5553505268499</v>
      </c>
      <c r="L211">
        <v>3728.4835732664001</v>
      </c>
      <c r="M211">
        <v>56.795020548622901</v>
      </c>
      <c r="N211">
        <v>0.44587808869620199</v>
      </c>
      <c r="O211">
        <v>10.0913068289899</v>
      </c>
      <c r="P211">
        <v>32.168447517284697</v>
      </c>
      <c r="Q211">
        <v>6.8889851658145998E-2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189</v>
      </c>
      <c r="E212">
        <v>39589.019157729999</v>
      </c>
      <c r="F212">
        <v>675.05</v>
      </c>
      <c r="G212">
        <v>0.44520573866421298</v>
      </c>
      <c r="H212">
        <v>-5.9835142228843798</v>
      </c>
      <c r="I212">
        <v>-7.3086603739735896</v>
      </c>
      <c r="J212">
        <v>1.0068238780323699</v>
      </c>
      <c r="K212">
        <v>646.21072297896796</v>
      </c>
      <c r="L212">
        <v>616.09041397845499</v>
      </c>
      <c r="M212">
        <v>65.398521241034402</v>
      </c>
      <c r="N212">
        <v>0.64093467896035194</v>
      </c>
      <c r="O212">
        <v>6.4884082660543596</v>
      </c>
      <c r="P212">
        <v>38.301577545584898</v>
      </c>
      <c r="Q212">
        <v>3.5172189648415002E-2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21</v>
      </c>
      <c r="E213">
        <v>39052.208239009997</v>
      </c>
      <c r="F213">
        <v>5855.45</v>
      </c>
      <c r="G213">
        <v>1.3923779276572901</v>
      </c>
      <c r="H213">
        <v>3.15301524998551</v>
      </c>
      <c r="I213">
        <v>-16.482673011343302</v>
      </c>
      <c r="J213">
        <v>7.2998394116424601</v>
      </c>
      <c r="K213">
        <v>5350.5745498038104</v>
      </c>
      <c r="L213">
        <v>5406.1133280738304</v>
      </c>
      <c r="M213">
        <v>80.058095498771905</v>
      </c>
      <c r="N213">
        <v>0.82545117913453803</v>
      </c>
      <c r="O213">
        <v>16.9414818673201</v>
      </c>
      <c r="P213">
        <v>36.578226135634701</v>
      </c>
      <c r="Q213">
        <v>2.8842700894E-5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38360.882030975998</v>
      </c>
      <c r="F214">
        <v>218.88</v>
      </c>
      <c r="G214">
        <v>133.61843234600701</v>
      </c>
      <c r="H214">
        <v>0.58688135245177797</v>
      </c>
      <c r="I214">
        <v>50.365983789366503</v>
      </c>
      <c r="J214">
        <v>0.70387588829276104</v>
      </c>
      <c r="K214">
        <v>215.63988541756601</v>
      </c>
      <c r="L214">
        <v>180.975411931167</v>
      </c>
      <c r="M214">
        <v>58.063337589108002</v>
      </c>
      <c r="N214">
        <v>0.81660562105557599</v>
      </c>
      <c r="O214">
        <v>32.1500365497076</v>
      </c>
      <c r="P214">
        <v>172.74766355140099</v>
      </c>
      <c r="Q214">
        <v>0.12511895621369101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65</v>
      </c>
      <c r="E215">
        <v>38274.5905390599</v>
      </c>
      <c r="F215">
        <v>1356.35</v>
      </c>
      <c r="G215">
        <v>77.755306211686403</v>
      </c>
      <c r="H215">
        <v>7.0850615305044098</v>
      </c>
      <c r="I215">
        <v>42.142785136303097</v>
      </c>
      <c r="J215">
        <v>6.9795712946035904</v>
      </c>
      <c r="K215">
        <v>1165.7085033643</v>
      </c>
      <c r="L215">
        <v>960.97931416645702</v>
      </c>
      <c r="M215">
        <v>83.480880517056704</v>
      </c>
      <c r="N215">
        <v>0.84126471669201197</v>
      </c>
      <c r="O215">
        <v>0.78150919747854697</v>
      </c>
      <c r="P215">
        <v>105.196671709531</v>
      </c>
      <c r="Q215">
        <v>5.9306023666427003E-2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171</v>
      </c>
      <c r="E216">
        <v>37891.550397596999</v>
      </c>
      <c r="F216">
        <v>206.31</v>
      </c>
      <c r="G216">
        <v>122.850017308635</v>
      </c>
      <c r="H216">
        <v>3.9353258559595701</v>
      </c>
      <c r="I216">
        <v>53.615862713031802</v>
      </c>
      <c r="J216">
        <v>5.0618510018273497</v>
      </c>
      <c r="K216">
        <v>185.956475057191</v>
      </c>
      <c r="L216">
        <v>151.717772555057</v>
      </c>
      <c r="M216">
        <v>79.090742930584099</v>
      </c>
      <c r="N216">
        <v>0.67910416969187404</v>
      </c>
      <c r="O216">
        <v>0.576801900053314</v>
      </c>
      <c r="P216">
        <v>149.618874773139</v>
      </c>
      <c r="Q216">
        <v>7.7572938634340005E-2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37750.3971786599</v>
      </c>
      <c r="F217">
        <v>574.15</v>
      </c>
      <c r="G217">
        <v>-7.0440412628278297</v>
      </c>
      <c r="H217">
        <v>4.8000956957989001</v>
      </c>
      <c r="I217">
        <v>-5.6509871271874896</v>
      </c>
      <c r="J217">
        <v>0.55125437235803798</v>
      </c>
      <c r="K217">
        <v>522.10916847480303</v>
      </c>
      <c r="L217">
        <v>503.13347389626301</v>
      </c>
      <c r="M217">
        <v>67.476003727409207</v>
      </c>
      <c r="N217">
        <v>0.74992416722240296</v>
      </c>
      <c r="O217">
        <v>2.2293825655316599</v>
      </c>
      <c r="P217">
        <v>36.361477259232799</v>
      </c>
      <c r="Q217">
        <v>-6.2054604488379003E-2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189</v>
      </c>
      <c r="E218">
        <v>37722.259262400003</v>
      </c>
      <c r="F218">
        <v>2681.75</v>
      </c>
      <c r="G218">
        <v>34.750006221898403</v>
      </c>
      <c r="H218">
        <v>5.9499679115317301</v>
      </c>
      <c r="I218">
        <v>15.094501680444401</v>
      </c>
      <c r="J218">
        <v>0.35358855690244301</v>
      </c>
      <c r="K218">
        <v>2396.45913270763</v>
      </c>
      <c r="L218">
        <v>1994.2552292002699</v>
      </c>
      <c r="M218">
        <v>54.007904831817399</v>
      </c>
      <c r="N218">
        <v>0.60104427729873799</v>
      </c>
      <c r="O218">
        <v>14.1530716882632</v>
      </c>
      <c r="P218">
        <v>74.133956689717806</v>
      </c>
      <c r="Q218">
        <v>3.3152562153394002E-2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49</v>
      </c>
      <c r="E219">
        <v>37377.2114713599</v>
      </c>
      <c r="F219">
        <v>302.8</v>
      </c>
      <c r="G219">
        <v>-33.744563318618098</v>
      </c>
      <c r="H219">
        <v>0.71098766862698703</v>
      </c>
      <c r="I219">
        <v>-3.2299128950078901</v>
      </c>
      <c r="J219">
        <v>-1.32555745820149</v>
      </c>
      <c r="K219">
        <v>287.98320529034697</v>
      </c>
      <c r="L219">
        <v>279.85002382032201</v>
      </c>
      <c r="M219">
        <v>55.7687989338718</v>
      </c>
      <c r="N219">
        <v>0.93300670388176898</v>
      </c>
      <c r="O219">
        <v>10.9643328929986</v>
      </c>
      <c r="P219">
        <v>27.5753107225616</v>
      </c>
      <c r="Q219">
        <v>5.6309332252307998E-2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156</v>
      </c>
      <c r="E220">
        <v>37328.257514279998</v>
      </c>
      <c r="F220">
        <v>269.2</v>
      </c>
      <c r="G220">
        <v>120.36401565313101</v>
      </c>
      <c r="H220">
        <v>12.554005289516899</v>
      </c>
      <c r="I220">
        <v>8.9038836429290598</v>
      </c>
      <c r="J220">
        <v>7.6198519913720499</v>
      </c>
      <c r="K220">
        <v>236.95683354120601</v>
      </c>
      <c r="L220">
        <v>206.873797977256</v>
      </c>
      <c r="M220">
        <v>83.838935685843595</v>
      </c>
      <c r="N220">
        <v>1.6506905269322401</v>
      </c>
      <c r="O220">
        <v>9.1196136701337398</v>
      </c>
      <c r="P220">
        <v>153.96226415094301</v>
      </c>
      <c r="Q220">
        <v>0.14752725084391799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179</v>
      </c>
      <c r="E221">
        <v>36750.042000000001</v>
      </c>
      <c r="F221">
        <v>525</v>
      </c>
      <c r="G221">
        <v>-17.094846869724101</v>
      </c>
      <c r="H221">
        <v>5.0505441306186603</v>
      </c>
      <c r="I221">
        <v>10.3284765675758</v>
      </c>
      <c r="J221">
        <v>2.0950025315656302</v>
      </c>
      <c r="K221">
        <v>474.25016703817897</v>
      </c>
      <c r="L221">
        <v>448.76553948542499</v>
      </c>
      <c r="M221">
        <v>77.982788829337494</v>
      </c>
      <c r="N221">
        <v>0.81307507117895805</v>
      </c>
      <c r="O221">
        <v>2.3809523809523698</v>
      </c>
      <c r="P221">
        <v>39.739153579983999</v>
      </c>
      <c r="Q221">
        <v>-5.7542994539107002E-2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242</v>
      </c>
      <c r="E222">
        <v>36746.331141014998</v>
      </c>
      <c r="F222">
        <v>2694.15</v>
      </c>
      <c r="G222">
        <v>9.7816044919663199</v>
      </c>
      <c r="H222">
        <v>13.202510281226299</v>
      </c>
      <c r="I222">
        <v>-2.2768046903161001</v>
      </c>
      <c r="J222">
        <v>5.7736288008057599</v>
      </c>
      <c r="K222">
        <v>2445.7442201205199</v>
      </c>
      <c r="L222">
        <v>2292.1311325024499</v>
      </c>
      <c r="M222">
        <v>74.409978614490299</v>
      </c>
      <c r="N222">
        <v>1.09118241185578</v>
      </c>
      <c r="O222">
        <v>1.66471800011134</v>
      </c>
      <c r="P222">
        <v>41.782443953268</v>
      </c>
      <c r="Q222">
        <v>9.3211058289060008E-3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35611.748537120002</v>
      </c>
      <c r="F223">
        <v>981.4</v>
      </c>
      <c r="G223">
        <v>77.170062390528102</v>
      </c>
      <c r="H223">
        <v>15.0722404276713</v>
      </c>
      <c r="I223">
        <v>32.8446475500254</v>
      </c>
      <c r="J223">
        <v>-3.5746151606563399</v>
      </c>
      <c r="K223">
        <v>833.10655047720797</v>
      </c>
      <c r="L223">
        <v>700.22539920618601</v>
      </c>
      <c r="M223">
        <v>72.933148038482699</v>
      </c>
      <c r="N223">
        <v>1.5036088304263899</v>
      </c>
      <c r="O223">
        <v>8.5184430405543097</v>
      </c>
      <c r="P223">
        <v>106.610526315789</v>
      </c>
      <c r="Q223">
        <v>0.12139174181252101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35467.818749999999</v>
      </c>
      <c r="F224">
        <v>3228.75</v>
      </c>
      <c r="G224">
        <v>-10.338329146779699</v>
      </c>
      <c r="H224">
        <v>4.0123153402828899</v>
      </c>
      <c r="I224">
        <v>-21.276918697179799</v>
      </c>
      <c r="J224">
        <v>0.86247131904416097</v>
      </c>
      <c r="K224">
        <v>3255.1512044834799</v>
      </c>
      <c r="L224">
        <v>3254.3561338186901</v>
      </c>
      <c r="M224">
        <v>47.405336020736399</v>
      </c>
      <c r="N224">
        <v>0.61007171860110099</v>
      </c>
      <c r="O224">
        <v>21.4092140921409</v>
      </c>
      <c r="P224">
        <v>30.401857835217999</v>
      </c>
      <c r="Q224">
        <v>7.2929302328781004E-2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214</v>
      </c>
      <c r="E225">
        <v>35335.865863924999</v>
      </c>
      <c r="F225">
        <v>8796.9500000000007</v>
      </c>
      <c r="G225">
        <v>134.93992489132799</v>
      </c>
      <c r="H225">
        <v>5.2651706991537797</v>
      </c>
      <c r="I225">
        <v>34.7386716711258</v>
      </c>
      <c r="J225">
        <v>3.39231492505106</v>
      </c>
      <c r="K225">
        <v>8053.7660081045797</v>
      </c>
      <c r="L225">
        <v>6501.9669075621696</v>
      </c>
      <c r="M225">
        <v>68.653148267740505</v>
      </c>
      <c r="N225">
        <v>0.76023747226000304</v>
      </c>
      <c r="O225">
        <v>1.8858809019034899</v>
      </c>
      <c r="P225">
        <v>166.31196548853401</v>
      </c>
      <c r="Q225">
        <v>0.285869486475197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547</v>
      </c>
      <c r="E226">
        <v>34970.658315234999</v>
      </c>
      <c r="F226">
        <v>1286.05</v>
      </c>
      <c r="G226">
        <v>2.1660620403088</v>
      </c>
      <c r="H226">
        <v>0.63281351776466299</v>
      </c>
      <c r="I226">
        <v>-13.405490352507201</v>
      </c>
      <c r="J226">
        <v>-1.3156298722962601</v>
      </c>
      <c r="K226">
        <v>1176.9660911815899</v>
      </c>
      <c r="L226">
        <v>1130.9581283144701</v>
      </c>
      <c r="M226">
        <v>68.644236705109606</v>
      </c>
      <c r="N226">
        <v>1.7114261466209899</v>
      </c>
      <c r="O226">
        <v>12.064072158936201</v>
      </c>
      <c r="P226">
        <v>30.8890132817668</v>
      </c>
      <c r="Q226">
        <v>0.11630125510893199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80</v>
      </c>
      <c r="E227">
        <v>34806.026727965</v>
      </c>
      <c r="F227">
        <v>1855.85</v>
      </c>
      <c r="G227">
        <v>-37.4345791130282</v>
      </c>
      <c r="H227">
        <v>-2.0918608760040902</v>
      </c>
      <c r="I227">
        <v>-33.461037037363198</v>
      </c>
      <c r="J227">
        <v>1.1222556784315101</v>
      </c>
      <c r="K227">
        <v>1849.7292171343099</v>
      </c>
      <c r="L227">
        <v>1975.6445762299099</v>
      </c>
      <c r="M227">
        <v>56.746134691537698</v>
      </c>
      <c r="N227">
        <v>1.2264662691146699</v>
      </c>
      <c r="O227">
        <v>30.9750249211951</v>
      </c>
      <c r="P227">
        <v>12.380404505268199</v>
      </c>
      <c r="Q227">
        <v>-6.9391747957835995E-2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130</v>
      </c>
      <c r="E228">
        <v>34609.414185324997</v>
      </c>
      <c r="F228">
        <v>754.2</v>
      </c>
      <c r="G228">
        <v>43.109510448516197</v>
      </c>
      <c r="H228">
        <v>2.6224794974271801</v>
      </c>
      <c r="I228">
        <v>17.464201200477</v>
      </c>
      <c r="J228">
        <v>1.8770686197070501</v>
      </c>
      <c r="K228">
        <v>708.56082513244405</v>
      </c>
      <c r="L228">
        <v>614.29978201710503</v>
      </c>
      <c r="M228">
        <v>36.841270988496802</v>
      </c>
      <c r="N228">
        <v>2.0964634950022498</v>
      </c>
      <c r="O228">
        <v>4.2163882259347503</v>
      </c>
      <c r="P228">
        <v>68.857046904735199</v>
      </c>
      <c r="Q228">
        <v>0.25204291888257702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287</v>
      </c>
      <c r="E229">
        <v>34422.316758059998</v>
      </c>
      <c r="F229">
        <v>455.95</v>
      </c>
      <c r="G229">
        <v>15.686326848215201</v>
      </c>
      <c r="H229">
        <v>-4.55584206177849</v>
      </c>
      <c r="I229">
        <v>-6.8172375200683604</v>
      </c>
      <c r="J229">
        <v>-4.3832488540043997</v>
      </c>
      <c r="K229">
        <v>461.96436599008899</v>
      </c>
      <c r="L229">
        <v>414.49211188683103</v>
      </c>
      <c r="M229">
        <v>31.6485324632052</v>
      </c>
      <c r="N229">
        <v>1.86185996214317</v>
      </c>
      <c r="O229">
        <v>11.8214716525934</v>
      </c>
      <c r="P229">
        <v>47.795786061588302</v>
      </c>
      <c r="Q229">
        <v>5.8737531990233002E-2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46</v>
      </c>
      <c r="E230">
        <v>34421.4</v>
      </c>
      <c r="F230">
        <v>191.23</v>
      </c>
      <c r="G230">
        <v>338.37333600255999</v>
      </c>
      <c r="H230">
        <v>25.427422870552299</v>
      </c>
      <c r="I230">
        <v>111.744920486534</v>
      </c>
      <c r="J230">
        <v>19.2872358286013</v>
      </c>
      <c r="K230">
        <v>151.96213249462099</v>
      </c>
      <c r="L230">
        <v>115.90369430467</v>
      </c>
      <c r="M230">
        <v>86.806751462041305</v>
      </c>
      <c r="N230">
        <v>1.54392290238511</v>
      </c>
      <c r="O230">
        <v>3.0173089996339399</v>
      </c>
      <c r="P230">
        <v>378.07499999999902</v>
      </c>
      <c r="Q230">
        <v>0.119495419496809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37</v>
      </c>
      <c r="E231">
        <v>34264.7200387349</v>
      </c>
      <c r="F231">
        <v>992.85</v>
      </c>
      <c r="G231">
        <v>-3.2618592225882499</v>
      </c>
      <c r="H231">
        <v>1.5777849742114201</v>
      </c>
      <c r="I231">
        <v>-4.1266184037001503</v>
      </c>
      <c r="J231">
        <v>1.53858345896927</v>
      </c>
      <c r="K231">
        <v>979.20183430051395</v>
      </c>
      <c r="L231">
        <v>943.63983350819797</v>
      </c>
      <c r="M231">
        <v>56.377863389989301</v>
      </c>
      <c r="N231">
        <v>0.76099264789408505</v>
      </c>
      <c r="O231">
        <v>9.9864027798760997</v>
      </c>
      <c r="P231">
        <v>30.1245085190039</v>
      </c>
      <c r="Q231">
        <v>-6.7761710100188E-2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333</v>
      </c>
      <c r="E232">
        <v>34042.61237522</v>
      </c>
      <c r="F232">
        <v>1655.65</v>
      </c>
      <c r="G232">
        <v>83.805751263059094</v>
      </c>
      <c r="H232">
        <v>3.07676800986403</v>
      </c>
      <c r="I232">
        <v>60.703986444573601</v>
      </c>
      <c r="J232">
        <v>4.8114696447123997</v>
      </c>
      <c r="K232">
        <v>1566.6509110069101</v>
      </c>
      <c r="L232">
        <v>1263.20339861809</v>
      </c>
      <c r="M232">
        <v>52.9508789943769</v>
      </c>
      <c r="N232">
        <v>1.0454629855042401</v>
      </c>
      <c r="O232">
        <v>9.0206263401081106</v>
      </c>
      <c r="P232">
        <v>135.94841100185201</v>
      </c>
      <c r="Q232">
        <v>0.160525819337072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33908.392678234901</v>
      </c>
      <c r="F233">
        <v>579.35</v>
      </c>
      <c r="G233">
        <v>-31.889212072970601</v>
      </c>
      <c r="H233">
        <v>11.566407545666401</v>
      </c>
      <c r="I233">
        <v>-7.7820737503108797</v>
      </c>
      <c r="J233">
        <v>3.8983726831153702</v>
      </c>
      <c r="K233">
        <v>543.38491585128395</v>
      </c>
      <c r="L233">
        <v>558.16410999577101</v>
      </c>
      <c r="M233">
        <v>72.008032988881595</v>
      </c>
      <c r="N233">
        <v>1.7004632867632701</v>
      </c>
      <c r="O233">
        <v>16.5098817640459</v>
      </c>
      <c r="P233">
        <v>27.385664028144198</v>
      </c>
      <c r="Q233">
        <v>-9.2249703076291004E-2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287</v>
      </c>
      <c r="E234">
        <v>33782.256266329998</v>
      </c>
      <c r="F234">
        <v>1258.1500000000001</v>
      </c>
      <c r="G234">
        <v>55.232529489252698</v>
      </c>
      <c r="H234">
        <v>0.16028180674596099</v>
      </c>
      <c r="I234">
        <v>12.7094207624021</v>
      </c>
      <c r="J234">
        <v>-1.5088865699058001</v>
      </c>
      <c r="K234">
        <v>1286.91760583364</v>
      </c>
      <c r="L234">
        <v>1128.15681062719</v>
      </c>
      <c r="M234">
        <v>41.320507444223999</v>
      </c>
      <c r="N234">
        <v>1.28304192244645</v>
      </c>
      <c r="O234">
        <v>20.327464928665101</v>
      </c>
      <c r="P234">
        <v>91.893540761076807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400</v>
      </c>
      <c r="E235">
        <v>33174.497914309999</v>
      </c>
      <c r="F235">
        <v>522.35</v>
      </c>
      <c r="G235">
        <v>-3.7429502118863298</v>
      </c>
      <c r="H235">
        <v>3.1780290046806399</v>
      </c>
      <c r="I235">
        <v>1.7660218081057499</v>
      </c>
      <c r="J235">
        <v>-4.4828184641412898</v>
      </c>
      <c r="K235">
        <v>498.10691548222098</v>
      </c>
      <c r="L235">
        <v>464.686789072956</v>
      </c>
      <c r="M235">
        <v>54.777473126788003</v>
      </c>
      <c r="N235">
        <v>1.3306991221795299</v>
      </c>
      <c r="O235">
        <v>6.8057815640853701</v>
      </c>
      <c r="P235">
        <v>43.109589041095802</v>
      </c>
      <c r="Q235">
        <v>9.6604847787901002E-2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568</v>
      </c>
      <c r="E236">
        <v>33096.3970845</v>
      </c>
      <c r="F236">
        <v>342.25</v>
      </c>
      <c r="G236">
        <v>164.47874241107201</v>
      </c>
      <c r="H236">
        <v>-7.3180231798596296</v>
      </c>
      <c r="I236">
        <v>14.677451910966001</v>
      </c>
      <c r="J236">
        <v>2.5131722536235999</v>
      </c>
      <c r="K236">
        <v>337.09715842588201</v>
      </c>
      <c r="L236">
        <v>275.50247047686298</v>
      </c>
      <c r="M236">
        <v>67.323854116773603</v>
      </c>
      <c r="N236">
        <v>0.61014128454695205</v>
      </c>
      <c r="O236">
        <v>21.490138787435999</v>
      </c>
      <c r="P236">
        <v>195.42511868795799</v>
      </c>
      <c r="Q236">
        <v>7.7629434184863996E-2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24</v>
      </c>
      <c r="E237">
        <v>32939.507045542901</v>
      </c>
      <c r="F237">
        <v>204.47</v>
      </c>
      <c r="G237">
        <v>-36.6213954954179</v>
      </c>
      <c r="H237">
        <v>-0.69578226357200901</v>
      </c>
      <c r="I237">
        <v>-25.381571084401902</v>
      </c>
      <c r="J237">
        <v>-0.83735153725166001</v>
      </c>
      <c r="K237">
        <v>196.786114072674</v>
      </c>
      <c r="L237">
        <v>207.64161237054901</v>
      </c>
      <c r="M237">
        <v>51.545831470054701</v>
      </c>
      <c r="N237">
        <v>1.00890086861485</v>
      </c>
      <c r="O237">
        <v>28.674133124663701</v>
      </c>
      <c r="P237">
        <v>20.880874963050498</v>
      </c>
      <c r="Q237">
        <v>-9.6314109278964999E-2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247</v>
      </c>
      <c r="E238">
        <v>32909.457306720004</v>
      </c>
      <c r="F238">
        <v>6504.45</v>
      </c>
      <c r="G238">
        <v>157.12848525584101</v>
      </c>
      <c r="H238">
        <v>-3.7251403035385202</v>
      </c>
      <c r="I238">
        <v>38.708910233974301</v>
      </c>
      <c r="J238">
        <v>-4.11551506201062</v>
      </c>
      <c r="K238">
        <v>6580.3702937139196</v>
      </c>
      <c r="L238">
        <v>5520.4665522572604</v>
      </c>
      <c r="M238">
        <v>41.052047073626802</v>
      </c>
      <c r="N238">
        <v>1.28898203286732</v>
      </c>
      <c r="O238">
        <v>50.002690465758</v>
      </c>
      <c r="P238">
        <v>185.282894736842</v>
      </c>
      <c r="Q238">
        <v>0.14950256772067899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403</v>
      </c>
      <c r="E239">
        <v>32768.738644620003</v>
      </c>
      <c r="F239">
        <v>548.85</v>
      </c>
      <c r="G239">
        <v>173.717933261436</v>
      </c>
      <c r="H239">
        <v>-27.529030078024199</v>
      </c>
      <c r="I239">
        <v>52.111231572640499</v>
      </c>
      <c r="J239">
        <v>-10.979129799162299</v>
      </c>
      <c r="K239">
        <v>582.80835655135502</v>
      </c>
      <c r="L239">
        <v>444.29890904464702</v>
      </c>
      <c r="M239">
        <v>21.9469756446424</v>
      </c>
      <c r="N239">
        <v>0.81874265818766701</v>
      </c>
      <c r="O239">
        <v>31.5477817254258</v>
      </c>
      <c r="P239">
        <v>204.07202216066401</v>
      </c>
      <c r="Q239">
        <v>5.5936458178136E-2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182</v>
      </c>
      <c r="E240">
        <v>32715.674999999999</v>
      </c>
      <c r="F240">
        <v>749.5</v>
      </c>
      <c r="G240">
        <v>50.065467600497797</v>
      </c>
      <c r="H240">
        <v>-5.6428521303498496</v>
      </c>
      <c r="I240">
        <v>22.006614758042499</v>
      </c>
      <c r="J240">
        <v>3.0182554494925</v>
      </c>
      <c r="K240">
        <v>636.67508216616397</v>
      </c>
      <c r="L240">
        <v>534.39811955586902</v>
      </c>
      <c r="M240">
        <v>67.762958846011401</v>
      </c>
      <c r="N240">
        <v>1.14595144517512</v>
      </c>
      <c r="O240">
        <v>3.4022681787858602</v>
      </c>
      <c r="P240">
        <v>82.804878048780495</v>
      </c>
      <c r="Q240">
        <v>-7.3434925928400003E-3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143</v>
      </c>
      <c r="E241">
        <v>32709.010348100001</v>
      </c>
      <c r="F241">
        <v>322.25</v>
      </c>
      <c r="G241">
        <v>24.337387818723101</v>
      </c>
      <c r="H241">
        <v>-4.2704945859138803</v>
      </c>
      <c r="I241">
        <v>26.523761457845598</v>
      </c>
      <c r="J241">
        <v>3.4022931764557298</v>
      </c>
      <c r="K241">
        <v>297.48036262820898</v>
      </c>
      <c r="L241">
        <v>256.30577567327703</v>
      </c>
      <c r="M241">
        <v>49.848516482847202</v>
      </c>
      <c r="N241">
        <v>0.68364614369722998</v>
      </c>
      <c r="O241">
        <v>5.32195500387897</v>
      </c>
      <c r="P241">
        <v>67.012179321067606</v>
      </c>
      <c r="Q241">
        <v>1.6803116055269001E-2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49</v>
      </c>
      <c r="E242">
        <v>32616.904850534898</v>
      </c>
      <c r="F242">
        <v>423.05</v>
      </c>
      <c r="G242">
        <v>-9.0925360379561901</v>
      </c>
      <c r="H242">
        <v>-13.139914718844301</v>
      </c>
      <c r="I242">
        <v>-20.991733827157699</v>
      </c>
      <c r="J242">
        <v>2.5889444543957998</v>
      </c>
      <c r="K242">
        <v>441.30463445066403</v>
      </c>
      <c r="L242">
        <v>433.90958379763998</v>
      </c>
      <c r="M242">
        <v>49.999279852930201</v>
      </c>
      <c r="N242">
        <v>1.42861058595636</v>
      </c>
      <c r="O242">
        <v>22.845999290863901</v>
      </c>
      <c r="P242">
        <v>25.795420755277998</v>
      </c>
      <c r="Q242">
        <v>0.101139775143558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80</v>
      </c>
      <c r="E243">
        <v>32582.089740424999</v>
      </c>
      <c r="F243">
        <v>4216.75</v>
      </c>
      <c r="G243">
        <v>0.98496250945213504</v>
      </c>
      <c r="H243">
        <v>-4.4064036274893299</v>
      </c>
      <c r="I243">
        <v>-7.8673255369153798</v>
      </c>
      <c r="J243">
        <v>-5.1104089041516403</v>
      </c>
      <c r="K243">
        <v>4183.6105100024797</v>
      </c>
      <c r="L243">
        <v>3916.5515481320799</v>
      </c>
      <c r="M243">
        <v>40.556831543031599</v>
      </c>
      <c r="N243">
        <v>0.92276510470951301</v>
      </c>
      <c r="O243">
        <v>9.0875674393786596</v>
      </c>
      <c r="P243">
        <v>39.155185215741199</v>
      </c>
      <c r="Q243">
        <v>1.1979016149750001E-3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445</v>
      </c>
      <c r="E244">
        <v>32528.924999999999</v>
      </c>
      <c r="F244">
        <v>926.75</v>
      </c>
      <c r="G244">
        <v>132.14169922443401</v>
      </c>
      <c r="H244">
        <v>13.0278613178402</v>
      </c>
      <c r="I244">
        <v>160.96547535579799</v>
      </c>
      <c r="J244">
        <v>3.94662968229246</v>
      </c>
      <c r="K244">
        <v>738.55895156678503</v>
      </c>
      <c r="L244">
        <v>527.55572765690897</v>
      </c>
      <c r="M244">
        <v>80.812727384993707</v>
      </c>
      <c r="N244">
        <v>0.31426000788615899</v>
      </c>
      <c r="O244">
        <v>1.15996762881036</v>
      </c>
      <c r="P244">
        <v>230.98214285714201</v>
      </c>
      <c r="Q244">
        <v>9.6477204696522004E-2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239</v>
      </c>
      <c r="E245">
        <v>32477.192779179899</v>
      </c>
      <c r="F245">
        <v>4317.7</v>
      </c>
      <c r="G245">
        <v>2.1054608272105702</v>
      </c>
      <c r="H245">
        <v>-2.21803900393826</v>
      </c>
      <c r="I245">
        <v>22.236959571883201</v>
      </c>
      <c r="J245">
        <v>-0.76716685171549304</v>
      </c>
      <c r="K245">
        <v>4023.8466936627701</v>
      </c>
      <c r="L245">
        <v>3433.17032697698</v>
      </c>
      <c r="M245">
        <v>46.306889444923598</v>
      </c>
      <c r="N245">
        <v>0.54829552933621395</v>
      </c>
      <c r="O245">
        <v>11.584871575144099</v>
      </c>
      <c r="P245">
        <v>71.031887502475698</v>
      </c>
      <c r="Q245">
        <v>0.105883576225866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239</v>
      </c>
      <c r="E246">
        <v>32288.7864176</v>
      </c>
      <c r="F246">
        <v>1697</v>
      </c>
      <c r="G246">
        <v>17.712486248672501</v>
      </c>
      <c r="H246">
        <v>-1.1188189109658599</v>
      </c>
      <c r="I246">
        <v>36.878616633143203</v>
      </c>
      <c r="J246">
        <v>-0.23978542368821801</v>
      </c>
      <c r="K246">
        <v>1600.6836487897101</v>
      </c>
      <c r="L246">
        <v>1335.3900278431599</v>
      </c>
      <c r="M246">
        <v>51.121819874796003</v>
      </c>
      <c r="N246">
        <v>0.994762439466085</v>
      </c>
      <c r="O246">
        <v>8.4944018856806203</v>
      </c>
      <c r="P246">
        <v>65.464118564742606</v>
      </c>
      <c r="Q246">
        <v>0.100563706120308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32224.311614564998</v>
      </c>
      <c r="F247">
        <v>2380.35</v>
      </c>
      <c r="G247">
        <v>216.95994047277301</v>
      </c>
      <c r="H247">
        <v>-15.314542754097699</v>
      </c>
      <c r="I247">
        <v>-8.4731185238901094</v>
      </c>
      <c r="J247">
        <v>-8.3109899080185894</v>
      </c>
      <c r="K247">
        <v>2608.4754741360998</v>
      </c>
      <c r="L247">
        <v>2236.5284501973401</v>
      </c>
      <c r="M247">
        <v>20.3280847341121</v>
      </c>
      <c r="N247">
        <v>0.66161337920714103</v>
      </c>
      <c r="O247">
        <v>37.152099481168698</v>
      </c>
      <c r="P247">
        <v>243.88182606183099</v>
      </c>
      <c r="Q247">
        <v>0.16406451199687699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140</v>
      </c>
      <c r="E248">
        <v>32216.064643341</v>
      </c>
      <c r="F248">
        <v>354.96</v>
      </c>
      <c r="G248">
        <v>-7.83437541819172</v>
      </c>
      <c r="H248">
        <v>-3.8237281295748402</v>
      </c>
      <c r="I248">
        <v>-5.0970980883120696</v>
      </c>
      <c r="J248">
        <v>-0.93739449700612998</v>
      </c>
      <c r="K248">
        <v>355.254587400525</v>
      </c>
      <c r="L248">
        <v>346.41445586808601</v>
      </c>
      <c r="M248">
        <v>56.330526885428</v>
      </c>
      <c r="N248">
        <v>0.89370592325287901</v>
      </c>
      <c r="O248">
        <v>12.4070317782285</v>
      </c>
      <c r="P248">
        <v>24.985915492957702</v>
      </c>
      <c r="Q248">
        <v>-0.123824141917355</v>
      </c>
    </row>
    <row r="249" spans="1:17" hidden="1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37</v>
      </c>
      <c r="E249">
        <v>31859.0232799</v>
      </c>
      <c r="F249">
        <v>347.35</v>
      </c>
      <c r="G249">
        <v>-12.5105674371604</v>
      </c>
      <c r="H249">
        <v>-2.6974160214359699</v>
      </c>
      <c r="I249">
        <v>0.41378309330519503</v>
      </c>
      <c r="J249">
        <v>-1.5761134606621101</v>
      </c>
      <c r="M249">
        <v>62.775777414967102</v>
      </c>
      <c r="O249">
        <v>7.09658845544838</v>
      </c>
      <c r="P249">
        <v>24.6993358463471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505</v>
      </c>
      <c r="E250">
        <v>31792.187139012</v>
      </c>
      <c r="F250">
        <v>71.91</v>
      </c>
      <c r="G250">
        <v>-1.1757116855830101</v>
      </c>
      <c r="H250">
        <v>3.2670762775201299</v>
      </c>
      <c r="I250">
        <v>-1.8695904262495899</v>
      </c>
      <c r="J250">
        <v>-3.8492699142547901</v>
      </c>
      <c r="K250">
        <v>71.120624849963903</v>
      </c>
      <c r="L250">
        <v>66.368727409471603</v>
      </c>
      <c r="M250">
        <v>37.226762236841402</v>
      </c>
      <c r="N250">
        <v>0.982035044837267</v>
      </c>
      <c r="O250">
        <v>11.2501738283966</v>
      </c>
      <c r="P250">
        <v>24.843749999999901</v>
      </c>
      <c r="Q250">
        <v>5.3705345584566001E-2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239</v>
      </c>
      <c r="E251">
        <v>31324.902399999999</v>
      </c>
      <c r="F251">
        <v>2829.2</v>
      </c>
      <c r="G251">
        <v>4.7290261222573298</v>
      </c>
      <c r="H251">
        <v>4.5454797195467096</v>
      </c>
      <c r="I251">
        <v>11.010204091370399</v>
      </c>
      <c r="J251">
        <v>2.9582540346322301</v>
      </c>
      <c r="K251">
        <v>2555.8668860642601</v>
      </c>
      <c r="L251">
        <v>2278.9298234521102</v>
      </c>
      <c r="M251">
        <v>55.823281268834101</v>
      </c>
      <c r="N251">
        <v>0.57140581485639397</v>
      </c>
      <c r="O251">
        <v>4.6232150431217303</v>
      </c>
      <c r="P251">
        <v>50.8745733788395</v>
      </c>
      <c r="Q251">
        <v>7.8661715226878995E-2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239</v>
      </c>
      <c r="E252">
        <v>31194.860273369999</v>
      </c>
      <c r="F252">
        <v>6309.9</v>
      </c>
      <c r="G252">
        <v>1.4359243618364499</v>
      </c>
      <c r="H252">
        <v>-1.6567436896788801</v>
      </c>
      <c r="I252">
        <v>23.344257056396302</v>
      </c>
      <c r="J252">
        <v>-2.6991565529575898</v>
      </c>
      <c r="K252">
        <v>5979.7371900573498</v>
      </c>
      <c r="L252">
        <v>5158.7304725364602</v>
      </c>
      <c r="M252">
        <v>34.517125105573101</v>
      </c>
      <c r="N252">
        <v>0.58769768662073996</v>
      </c>
      <c r="O252">
        <v>16.483620976560601</v>
      </c>
      <c r="P252">
        <v>56.787178531494597</v>
      </c>
      <c r="Q252">
        <v>9.9650983315590996E-2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591</v>
      </c>
      <c r="E253">
        <v>31129.182604379999</v>
      </c>
      <c r="F253">
        <v>4257.05</v>
      </c>
      <c r="G253">
        <v>-14.627972874853601</v>
      </c>
      <c r="H253">
        <v>-0.92816050270348405</v>
      </c>
      <c r="I253">
        <v>-8.5638240213419508</v>
      </c>
      <c r="J253">
        <v>-1.2352233123040499</v>
      </c>
      <c r="K253">
        <v>4288.5465539698998</v>
      </c>
      <c r="L253">
        <v>4265.90543163037</v>
      </c>
      <c r="M253">
        <v>51.3396544066781</v>
      </c>
      <c r="N253">
        <v>1.1876771972559901</v>
      </c>
      <c r="O253">
        <v>23.759410859632801</v>
      </c>
      <c r="P253">
        <v>16.290600158439599</v>
      </c>
      <c r="Q253">
        <v>2.3876279941550001E-2</v>
      </c>
    </row>
    <row r="254" spans="1:17" x14ac:dyDescent="0.3">
      <c r="A254" t="s">
        <v>604</v>
      </c>
      <c r="B254" t="s">
        <v>605</v>
      </c>
      <c r="C254" t="str">
        <f>IFERROR(VLOOKUP(Table1[[#This Row],[Ticker]],[1]!Table1[[Symbol]:[Industry]],2,FALSE),"-")</f>
        <v>-</v>
      </c>
      <c r="D254" t="s">
        <v>65</v>
      </c>
      <c r="E254">
        <v>31058.171061345001</v>
      </c>
      <c r="F254">
        <v>1885.15</v>
      </c>
      <c r="G254">
        <v>47.737362494587799</v>
      </c>
      <c r="H254">
        <v>-5.5579810217430099</v>
      </c>
      <c r="I254">
        <v>-15.4458919257436</v>
      </c>
      <c r="J254">
        <v>-0.87541470289813605</v>
      </c>
      <c r="K254">
        <v>1818.66059593772</v>
      </c>
      <c r="L254">
        <v>1765.5878430994801</v>
      </c>
      <c r="M254">
        <v>73.85643931221</v>
      </c>
      <c r="N254">
        <v>0.43135472329681102</v>
      </c>
      <c r="O254">
        <v>16.3833116728111</v>
      </c>
      <c r="P254">
        <v>78.408176785122706</v>
      </c>
      <c r="Q254">
        <v>-0.12648801282705099</v>
      </c>
    </row>
    <row r="255" spans="1:17" x14ac:dyDescent="0.3">
      <c r="A255" t="s">
        <v>606</v>
      </c>
      <c r="B255" t="s">
        <v>607</v>
      </c>
      <c r="C255" t="str">
        <f>IFERROR(VLOOKUP(Table1[[#This Row],[Ticker]],[1]!Table1[[Symbol]:[Industry]],2,FALSE),"-")</f>
        <v>-</v>
      </c>
      <c r="D255" t="s">
        <v>189</v>
      </c>
      <c r="E255">
        <v>30907.470101700001</v>
      </c>
      <c r="F255">
        <v>14006.25</v>
      </c>
      <c r="G255">
        <v>235.35011535462399</v>
      </c>
      <c r="H255">
        <v>11.1597051680851</v>
      </c>
      <c r="I255">
        <v>60.202492935074098</v>
      </c>
      <c r="J255">
        <v>4.2557374359699702</v>
      </c>
      <c r="K255">
        <v>11605.886527237501</v>
      </c>
      <c r="L255">
        <v>8741.3214752814292</v>
      </c>
      <c r="M255">
        <v>77.200944805969698</v>
      </c>
      <c r="N255">
        <v>0.84333110011485302</v>
      </c>
      <c r="O255">
        <v>4.2805890227576899</v>
      </c>
      <c r="P255">
        <v>261.462923172866</v>
      </c>
      <c r="Q255">
        <v>0.184589807813243</v>
      </c>
    </row>
    <row r="256" spans="1:17" x14ac:dyDescent="0.3">
      <c r="A256" t="s">
        <v>608</v>
      </c>
      <c r="B256" t="s">
        <v>609</v>
      </c>
      <c r="C256" t="str">
        <f>IFERROR(VLOOKUP(Table1[[#This Row],[Ticker]],[1]!Table1[[Symbol]:[Industry]],2,FALSE),"-")</f>
        <v>-</v>
      </c>
      <c r="D256" t="s">
        <v>610</v>
      </c>
      <c r="E256">
        <v>30900.175054200001</v>
      </c>
      <c r="F256">
        <v>784.1</v>
      </c>
      <c r="G256">
        <v>44.450223971601503</v>
      </c>
      <c r="H256">
        <v>4.5490014271624704</v>
      </c>
      <c r="I256">
        <v>-4.1813835374995501</v>
      </c>
      <c r="J256">
        <v>3.0520795383918</v>
      </c>
      <c r="K256">
        <v>718.83119736433002</v>
      </c>
      <c r="L256">
        <v>648.98739426738905</v>
      </c>
      <c r="M256">
        <v>61.8816276489638</v>
      </c>
      <c r="N256">
        <v>0.84206351635077903</v>
      </c>
      <c r="O256">
        <v>2.0086723632189698</v>
      </c>
      <c r="P256">
        <v>71.575492341356593</v>
      </c>
      <c r="Q256">
        <v>1.1699789969777E-2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455</v>
      </c>
      <c r="E257">
        <v>30846.179721740002</v>
      </c>
      <c r="F257">
        <v>1685.35</v>
      </c>
      <c r="G257">
        <v>117.845119723835</v>
      </c>
      <c r="H257">
        <v>8.6582319934600491</v>
      </c>
      <c r="I257">
        <v>90.728491327287102</v>
      </c>
      <c r="J257">
        <v>1.7136822106480001</v>
      </c>
      <c r="K257">
        <v>1344.8023977810401</v>
      </c>
      <c r="L257">
        <v>988.01365418587898</v>
      </c>
      <c r="M257">
        <v>68.953370710728294</v>
      </c>
      <c r="N257">
        <v>1.3352704075414099</v>
      </c>
      <c r="O257">
        <v>5.37573797727475</v>
      </c>
      <c r="P257">
        <v>181.36060100166901</v>
      </c>
      <c r="Q257">
        <v>9.1170915428421997E-2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46</v>
      </c>
      <c r="E258">
        <v>30750.162119299999</v>
      </c>
      <c r="F258">
        <v>326.95</v>
      </c>
      <c r="G258">
        <v>270.31462274820302</v>
      </c>
      <c r="H258">
        <v>15.347742476972799</v>
      </c>
      <c r="I258">
        <v>69.045557994537702</v>
      </c>
      <c r="J258">
        <v>13.140765326414799</v>
      </c>
      <c r="K258">
        <v>264.274293542789</v>
      </c>
      <c r="L258">
        <v>210.906844124944</v>
      </c>
      <c r="M258">
        <v>89.437615490997501</v>
      </c>
      <c r="N258">
        <v>1.4664706775283201</v>
      </c>
      <c r="O258">
        <v>2.3092215935158298</v>
      </c>
      <c r="P258">
        <v>313.86075949367</v>
      </c>
      <c r="Q258">
        <v>0.183483736919867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168</v>
      </c>
      <c r="E259">
        <v>30317.317773344999</v>
      </c>
      <c r="F259">
        <v>900.45</v>
      </c>
      <c r="G259">
        <v>58.396080375682097</v>
      </c>
      <c r="H259">
        <v>4.6455188077931302</v>
      </c>
      <c r="I259">
        <v>-10.6123778073552</v>
      </c>
      <c r="J259">
        <v>2.98119550943755</v>
      </c>
      <c r="K259">
        <v>838.44710757882501</v>
      </c>
      <c r="L259">
        <v>757.31752720116799</v>
      </c>
      <c r="M259">
        <v>76.212910030551697</v>
      </c>
      <c r="N259">
        <v>1.38392807827321</v>
      </c>
      <c r="O259">
        <v>9.9450274862568708</v>
      </c>
      <c r="P259">
        <v>92.198505869797202</v>
      </c>
      <c r="Q259">
        <v>2.8462593130491001E-2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65</v>
      </c>
      <c r="E260">
        <v>30143.866661669999</v>
      </c>
      <c r="F260">
        <v>1188.1500000000001</v>
      </c>
      <c r="G260">
        <v>31.745215952503699</v>
      </c>
      <c r="H260">
        <v>-2.58578283317649</v>
      </c>
      <c r="I260">
        <v>-3.9043618652571999</v>
      </c>
      <c r="J260">
        <v>3.9584552310381298</v>
      </c>
      <c r="K260">
        <v>1196.1870943761301</v>
      </c>
      <c r="L260">
        <v>1135.9614411005</v>
      </c>
      <c r="M260">
        <v>65.438255448268094</v>
      </c>
      <c r="N260">
        <v>1.3793220621459099</v>
      </c>
      <c r="O260">
        <v>15.6924630728443</v>
      </c>
      <c r="P260">
        <v>58.642098938513897</v>
      </c>
      <c r="Q260">
        <v>-3.6033672929395001E-2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30046.934551259899</v>
      </c>
      <c r="F261">
        <v>312.7</v>
      </c>
      <c r="G261">
        <v>163.623154194173</v>
      </c>
      <c r="H261">
        <v>-0.88055493637841198</v>
      </c>
      <c r="I261">
        <v>-9.7786213644854101</v>
      </c>
      <c r="J261">
        <v>-0.76505355282800602</v>
      </c>
      <c r="K261">
        <v>300.66528277926</v>
      </c>
      <c r="L261">
        <v>268.59941511697201</v>
      </c>
      <c r="M261">
        <v>64.777435851154493</v>
      </c>
      <c r="N261">
        <v>0.613702618257016</v>
      </c>
      <c r="O261">
        <v>22.897345698752801</v>
      </c>
      <c r="P261">
        <v>193.89097744360899</v>
      </c>
      <c r="Q261">
        <v>6.7542658969566002E-2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624</v>
      </c>
      <c r="E262">
        <v>30041.114995559899</v>
      </c>
      <c r="F262">
        <v>472.35</v>
      </c>
      <c r="G262">
        <v>-68.432033487810799</v>
      </c>
      <c r="H262">
        <v>5.4790978786961002</v>
      </c>
      <c r="I262">
        <v>-44.697290395052804</v>
      </c>
      <c r="J262">
        <v>7.0882217096077804</v>
      </c>
      <c r="K262">
        <v>399.38556676259998</v>
      </c>
      <c r="L262">
        <v>522.31634188750297</v>
      </c>
      <c r="M262">
        <v>82.614395777676094</v>
      </c>
      <c r="N262">
        <v>0.98352335864545803</v>
      </c>
      <c r="O262">
        <v>111.34751773049599</v>
      </c>
      <c r="P262">
        <v>52.370967741935402</v>
      </c>
      <c r="Q262">
        <v>-9.8710011368054004E-2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140</v>
      </c>
      <c r="E263">
        <v>30007.205364825</v>
      </c>
      <c r="F263">
        <v>1298.25</v>
      </c>
      <c r="G263">
        <v>107.787642886782</v>
      </c>
      <c r="H263">
        <v>-9.1283501657256405</v>
      </c>
      <c r="I263">
        <v>25.078562296810698</v>
      </c>
      <c r="J263">
        <v>-1.91426564886029</v>
      </c>
      <c r="K263">
        <v>1253.5078783736899</v>
      </c>
      <c r="L263">
        <v>989.62145392351601</v>
      </c>
      <c r="M263">
        <v>35.022565033493301</v>
      </c>
      <c r="N263">
        <v>0.64680012832655398</v>
      </c>
      <c r="O263">
        <v>11.9275948392066</v>
      </c>
      <c r="P263">
        <v>134.892346661841</v>
      </c>
      <c r="Q263">
        <v>0.16462059564172499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29932.651979999999</v>
      </c>
      <c r="F264">
        <v>875.7</v>
      </c>
      <c r="G264">
        <v>12.5543451707681</v>
      </c>
      <c r="H264">
        <v>0.61718057419836903</v>
      </c>
      <c r="I264">
        <v>-0.360312297452761</v>
      </c>
      <c r="J264">
        <v>-1.13156643701983</v>
      </c>
      <c r="K264">
        <v>850.35607850654299</v>
      </c>
      <c r="L264">
        <v>792.76602221392295</v>
      </c>
      <c r="M264">
        <v>46.347114193324302</v>
      </c>
      <c r="N264">
        <v>1.01829245355612</v>
      </c>
      <c r="O264">
        <v>6.6575311179627601</v>
      </c>
      <c r="P264">
        <v>42.390243902439003</v>
      </c>
      <c r="Q264">
        <v>8.4115084178326999E-2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346</v>
      </c>
      <c r="E265">
        <v>29870.7614478</v>
      </c>
      <c r="F265">
        <v>6646.5</v>
      </c>
      <c r="G265">
        <v>17.7417674183122</v>
      </c>
      <c r="H265">
        <v>10.5005736352374</v>
      </c>
      <c r="I265">
        <v>5.3059415861511603</v>
      </c>
      <c r="J265">
        <v>-3.1588827849457899</v>
      </c>
      <c r="K265">
        <v>5964.4142985409499</v>
      </c>
      <c r="L265">
        <v>5514.4496908403498</v>
      </c>
      <c r="M265">
        <v>66.071262857605404</v>
      </c>
      <c r="N265">
        <v>1.2020952862480301</v>
      </c>
      <c r="O265">
        <v>4.9710373880989804</v>
      </c>
      <c r="P265">
        <v>52.763253157428998</v>
      </c>
      <c r="Q265">
        <v>-4.7936376227024E-2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189</v>
      </c>
      <c r="E266">
        <v>29838.94960752</v>
      </c>
      <c r="F266">
        <v>15731.55</v>
      </c>
      <c r="G266">
        <v>5.26780394676996</v>
      </c>
      <c r="H266">
        <v>-13.0593889749727</v>
      </c>
      <c r="I266">
        <v>-16.471113991763701</v>
      </c>
      <c r="J266">
        <v>-0.75171416389781598</v>
      </c>
      <c r="K266">
        <v>15563.5910040091</v>
      </c>
      <c r="L266">
        <v>14752.707039491401</v>
      </c>
      <c r="M266">
        <v>39.346874575718303</v>
      </c>
      <c r="N266">
        <v>0.43430136330759</v>
      </c>
      <c r="O266">
        <v>16.008912027104699</v>
      </c>
      <c r="P266">
        <v>34.641241692734901</v>
      </c>
      <c r="Q266">
        <v>6.4744989626216998E-2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636</v>
      </c>
      <c r="E267">
        <v>29835.628173124998</v>
      </c>
      <c r="F267">
        <v>723.65</v>
      </c>
      <c r="G267">
        <v>292.79561104040999</v>
      </c>
      <c r="H267">
        <v>16.602127610813501</v>
      </c>
      <c r="I267">
        <v>93.510275794596893</v>
      </c>
      <c r="J267">
        <v>4.5305060441382903</v>
      </c>
      <c r="K267">
        <v>595.39082175214196</v>
      </c>
      <c r="L267">
        <v>423.904728653863</v>
      </c>
      <c r="M267">
        <v>68.759095506002794</v>
      </c>
      <c r="N267">
        <v>0.66974625029069401</v>
      </c>
      <c r="O267">
        <v>3.3787051751537498</v>
      </c>
      <c r="P267">
        <v>327.310304103926</v>
      </c>
      <c r="Q267">
        <v>0.25003235129467999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-</v>
      </c>
      <c r="D268" t="s">
        <v>229</v>
      </c>
      <c r="E268">
        <v>29790.96588</v>
      </c>
      <c r="F268">
        <v>2600.65</v>
      </c>
      <c r="G268">
        <v>323.39387680439103</v>
      </c>
      <c r="H268">
        <v>95.5270395716759</v>
      </c>
      <c r="I268">
        <v>187.658199344058</v>
      </c>
      <c r="J268">
        <v>25.1153066125026</v>
      </c>
      <c r="K268">
        <v>1631.63784751141</v>
      </c>
      <c r="L268">
        <v>1078.2907015522601</v>
      </c>
      <c r="M268">
        <v>77.711247400236999</v>
      </c>
      <c r="N268">
        <v>2.33824046451593</v>
      </c>
      <c r="O268">
        <v>8.96506642570127</v>
      </c>
      <c r="P268">
        <v>359.84439925736001</v>
      </c>
      <c r="Q268">
        <v>0.22203980715097499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189</v>
      </c>
      <c r="E269">
        <v>29571.3655101</v>
      </c>
      <c r="F269">
        <v>1407.3</v>
      </c>
      <c r="G269">
        <v>-13.8199061193475</v>
      </c>
      <c r="H269">
        <v>7.0193825703727803</v>
      </c>
      <c r="I269">
        <v>0.22813912508280099</v>
      </c>
      <c r="J269">
        <v>3.6603375465618799</v>
      </c>
      <c r="K269">
        <v>1258.3168202904901</v>
      </c>
      <c r="L269">
        <v>1186.4575922219001</v>
      </c>
      <c r="M269">
        <v>76.378202862556606</v>
      </c>
      <c r="N269">
        <v>0.81389980058679801</v>
      </c>
      <c r="O269">
        <v>2.0642364812051501</v>
      </c>
      <c r="P269">
        <v>40.3020786600867</v>
      </c>
      <c r="Q269">
        <v>4.7681401327022997E-2</v>
      </c>
    </row>
    <row r="270" spans="1:17" hidden="1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130</v>
      </c>
      <c r="E270">
        <v>29515.431977240001</v>
      </c>
      <c r="F270">
        <v>485.65</v>
      </c>
      <c r="G270">
        <v>133.75052982143501</v>
      </c>
      <c r="H270">
        <v>5.1768807051916896</v>
      </c>
      <c r="I270">
        <v>16.511066148507499</v>
      </c>
      <c r="J270">
        <v>2.7580817558860402</v>
      </c>
      <c r="K270">
        <v>447.19911185604599</v>
      </c>
      <c r="L270">
        <v>392.17467160868603</v>
      </c>
      <c r="M270">
        <v>70.127094658366303</v>
      </c>
      <c r="N270">
        <v>1.1927347549698</v>
      </c>
      <c r="O270">
        <v>18.881910841140702</v>
      </c>
      <c r="P270">
        <v>162.513513513513</v>
      </c>
      <c r="Q270">
        <v>4.5396872877107003E-2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211</v>
      </c>
      <c r="E271">
        <v>29362.629590279899</v>
      </c>
      <c r="F271">
        <v>731.7</v>
      </c>
      <c r="G271">
        <v>-29.008547682214299</v>
      </c>
      <c r="H271">
        <v>1.12074596669768</v>
      </c>
      <c r="I271">
        <v>-10.613120302924999</v>
      </c>
      <c r="J271">
        <v>1.89684135372188</v>
      </c>
      <c r="K271">
        <v>702.87932468807605</v>
      </c>
      <c r="L271">
        <v>707.53639938172</v>
      </c>
      <c r="M271">
        <v>78.064677799903507</v>
      </c>
      <c r="N271">
        <v>0.89166145405064101</v>
      </c>
      <c r="O271">
        <v>17.568675686756801</v>
      </c>
      <c r="P271">
        <v>20.414712416687198</v>
      </c>
      <c r="Q271">
        <v>-4.9345929329260997E-2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388</v>
      </c>
      <c r="E272">
        <v>29132.104749999999</v>
      </c>
      <c r="F272">
        <v>394.45</v>
      </c>
      <c r="G272">
        <v>-26.8635012367149</v>
      </c>
      <c r="H272">
        <v>-3.17605751589856</v>
      </c>
      <c r="I272">
        <v>-15.0139972442432</v>
      </c>
      <c r="J272">
        <v>-2.0977828025561598</v>
      </c>
      <c r="K272">
        <v>409.57966605965402</v>
      </c>
      <c r="L272">
        <v>420.29597452871502</v>
      </c>
      <c r="M272">
        <v>41.292419324983797</v>
      </c>
      <c r="N272">
        <v>0.89805259278128702</v>
      </c>
      <c r="O272">
        <v>23.716567372290498</v>
      </c>
      <c r="P272">
        <v>11.363636363636299</v>
      </c>
      <c r="Q272">
        <v>-7.9496419910115995E-2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65</v>
      </c>
      <c r="E273">
        <v>28581.815957639999</v>
      </c>
      <c r="F273">
        <v>2288.6</v>
      </c>
      <c r="G273">
        <v>37.082315879491397</v>
      </c>
      <c r="H273">
        <v>-11.9172092781742</v>
      </c>
      <c r="I273">
        <v>-7.8036826369482597</v>
      </c>
      <c r="J273">
        <v>-1.66707938751425</v>
      </c>
      <c r="K273">
        <v>2305.7065480439801</v>
      </c>
      <c r="L273">
        <v>2091.4179233335199</v>
      </c>
      <c r="M273">
        <v>49.401080038484601</v>
      </c>
      <c r="N273">
        <v>0.86695586106030598</v>
      </c>
      <c r="O273">
        <v>10.9848815869964</v>
      </c>
      <c r="P273">
        <v>65.051204384826093</v>
      </c>
      <c r="Q273">
        <v>2.0941570983555001E-2</v>
      </c>
    </row>
    <row r="274" spans="1:17" hidden="1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651</v>
      </c>
      <c r="E274">
        <v>28373.305456959999</v>
      </c>
      <c r="F274">
        <v>1247.5999999999999</v>
      </c>
      <c r="G274">
        <v>161.44975475405201</v>
      </c>
      <c r="H274">
        <v>8.7698819097001195</v>
      </c>
      <c r="I274">
        <v>174.23373745306199</v>
      </c>
      <c r="J274">
        <v>-4.4119693050114801</v>
      </c>
      <c r="K274">
        <v>1090.43129506124</v>
      </c>
      <c r="M274">
        <v>41.518804063879401</v>
      </c>
      <c r="N274">
        <v>0.562167878510205</v>
      </c>
      <c r="O274">
        <v>16.219140750240399</v>
      </c>
      <c r="P274">
        <v>239.02173913043401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-</v>
      </c>
      <c r="D275" t="s">
        <v>214</v>
      </c>
      <c r="E275">
        <v>27703.371199659901</v>
      </c>
      <c r="F275">
        <v>4334.2</v>
      </c>
      <c r="G275">
        <v>146.66143293730701</v>
      </c>
      <c r="H275">
        <v>20.469567928232099</v>
      </c>
      <c r="I275">
        <v>56.779402870916201</v>
      </c>
      <c r="J275">
        <v>8.5477353948767494</v>
      </c>
      <c r="K275">
        <v>3480.1937062586799</v>
      </c>
      <c r="L275">
        <v>2758.6699817563299</v>
      </c>
      <c r="M275">
        <v>81.406106599016098</v>
      </c>
      <c r="N275">
        <v>0.99177433226914702</v>
      </c>
      <c r="O275">
        <v>5.5362004522172503</v>
      </c>
      <c r="P275">
        <v>178.377597225344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-</v>
      </c>
      <c r="D276" t="s">
        <v>153</v>
      </c>
      <c r="E276">
        <v>27545.9268147599</v>
      </c>
      <c r="F276">
        <v>1410.9</v>
      </c>
      <c r="G276">
        <v>75.424555934100894</v>
      </c>
      <c r="H276">
        <v>1.74848487343255</v>
      </c>
      <c r="I276">
        <v>60.517889564950998</v>
      </c>
      <c r="J276">
        <v>-2.8582044292650899</v>
      </c>
      <c r="K276">
        <v>1311.02046047304</v>
      </c>
      <c r="L276">
        <v>1067.45018008379</v>
      </c>
      <c r="M276">
        <v>53.558694414807903</v>
      </c>
      <c r="N276">
        <v>0.85498391761116599</v>
      </c>
      <c r="O276">
        <v>9.3628180593946908</v>
      </c>
      <c r="P276">
        <v>113.352487524572</v>
      </c>
      <c r="Q276">
        <v>2.3522090502260001E-3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168</v>
      </c>
      <c r="E277">
        <v>27512.404242609999</v>
      </c>
      <c r="F277">
        <v>1079.95</v>
      </c>
      <c r="G277">
        <v>-17.368822392258998</v>
      </c>
      <c r="H277">
        <v>-1.39601846753445</v>
      </c>
      <c r="I277">
        <v>-14.837153321477199</v>
      </c>
      <c r="J277">
        <v>-1.4214197857283499</v>
      </c>
      <c r="K277">
        <v>1090.6207300373501</v>
      </c>
      <c r="L277">
        <v>1057.47892126702</v>
      </c>
      <c r="M277">
        <v>37.613824763359297</v>
      </c>
      <c r="N277">
        <v>0.71333567493825401</v>
      </c>
      <c r="O277">
        <v>24.9131904254826</v>
      </c>
      <c r="P277">
        <v>15.7502679528403</v>
      </c>
      <c r="Q277">
        <v>1.5438253053218E-2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403</v>
      </c>
      <c r="E278">
        <v>27078.448907710001</v>
      </c>
      <c r="F278">
        <v>1442.05</v>
      </c>
      <c r="G278">
        <v>28.933103428931499</v>
      </c>
      <c r="H278">
        <v>15.6559964981025</v>
      </c>
      <c r="I278">
        <v>27.513065544328601</v>
      </c>
      <c r="J278">
        <v>-1.2275271892828601</v>
      </c>
      <c r="K278">
        <v>1252.9231769011999</v>
      </c>
      <c r="L278">
        <v>1099.6058668938399</v>
      </c>
      <c r="M278">
        <v>58.211180634631397</v>
      </c>
      <c r="N278">
        <v>3.0784887184776002</v>
      </c>
      <c r="O278">
        <v>14.406573974550099</v>
      </c>
      <c r="P278">
        <v>62.925093209806697</v>
      </c>
      <c r="Q278">
        <v>8.3759230344178995E-2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333</v>
      </c>
      <c r="E279">
        <v>27054.573750420001</v>
      </c>
      <c r="F279">
        <v>420.6</v>
      </c>
      <c r="G279">
        <v>18.9376957316782</v>
      </c>
      <c r="H279">
        <v>-1.43896831402063</v>
      </c>
      <c r="I279">
        <v>21.127614022198198</v>
      </c>
      <c r="J279">
        <v>0.22378784701121099</v>
      </c>
      <c r="K279">
        <v>386.98744749475998</v>
      </c>
      <c r="L279">
        <v>333.17369814079501</v>
      </c>
      <c r="M279">
        <v>57.622938819253399</v>
      </c>
      <c r="N279">
        <v>0.59550568282264804</v>
      </c>
      <c r="O279">
        <v>3.7803138373751799</v>
      </c>
      <c r="P279">
        <v>60.995215311004799</v>
      </c>
      <c r="Q279">
        <v>-6.9984010260251001E-2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304</v>
      </c>
      <c r="E280">
        <v>27043.874050589999</v>
      </c>
      <c r="F280">
        <v>432.45</v>
      </c>
      <c r="G280">
        <v>84.694234068396298</v>
      </c>
      <c r="H280">
        <v>-9.8779516703866594</v>
      </c>
      <c r="I280">
        <v>46.299900287448999</v>
      </c>
      <c r="J280">
        <v>0.59138586420962203</v>
      </c>
      <c r="K280">
        <v>439.434762457734</v>
      </c>
      <c r="L280">
        <v>368.67590534344703</v>
      </c>
      <c r="M280">
        <v>50.156953667700698</v>
      </c>
      <c r="N280">
        <v>0.74130149688771796</v>
      </c>
      <c r="O280">
        <v>16.129032258064498</v>
      </c>
      <c r="P280">
        <v>112.61061946902601</v>
      </c>
      <c r="Q280">
        <v>0.14285561584725801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65</v>
      </c>
      <c r="E281">
        <v>26970.597023369999</v>
      </c>
      <c r="F281">
        <v>1737.65</v>
      </c>
      <c r="G281">
        <v>22.418864922668899</v>
      </c>
      <c r="H281">
        <v>-10.5439243560471</v>
      </c>
      <c r="I281">
        <v>-8.7453266966036196</v>
      </c>
      <c r="J281">
        <v>-4.3751167829212498</v>
      </c>
      <c r="K281">
        <v>1772.1870888461699</v>
      </c>
      <c r="L281">
        <v>1618.0090863625001</v>
      </c>
      <c r="M281">
        <v>40.036877370551501</v>
      </c>
      <c r="N281">
        <v>1.3872177295844399</v>
      </c>
      <c r="O281">
        <v>11.645037838459899</v>
      </c>
      <c r="P281">
        <v>52.008747949699298</v>
      </c>
      <c r="Q281">
        <v>4.6988699117112002E-2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189</v>
      </c>
      <c r="E282">
        <v>26390.394919760001</v>
      </c>
      <c r="F282">
        <v>2231.8000000000002</v>
      </c>
      <c r="G282">
        <v>37.6761754607437</v>
      </c>
      <c r="H282">
        <v>1.0118611940736899</v>
      </c>
      <c r="I282">
        <v>5.3268606765357402</v>
      </c>
      <c r="J282">
        <v>3.7772220516082999</v>
      </c>
      <c r="K282">
        <v>2024.61321266653</v>
      </c>
      <c r="L282">
        <v>1736.69918584579</v>
      </c>
      <c r="M282">
        <v>69.581096785086999</v>
      </c>
      <c r="N282">
        <v>1.4261244181708901</v>
      </c>
      <c r="O282">
        <v>8.80679272336228</v>
      </c>
      <c r="P282">
        <v>100.45807697489499</v>
      </c>
      <c r="Q282">
        <v>0.21781245791626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629</v>
      </c>
      <c r="E283">
        <v>25977.999418560001</v>
      </c>
      <c r="F283">
        <v>1069.5999999999999</v>
      </c>
      <c r="G283">
        <v>-38.900185375440699</v>
      </c>
      <c r="H283">
        <v>-7.6532805425724497</v>
      </c>
      <c r="I283">
        <v>-24.666051927378</v>
      </c>
      <c r="J283">
        <v>3.1132862353865298</v>
      </c>
      <c r="K283">
        <v>1062.7264788012501</v>
      </c>
      <c r="L283">
        <v>1099.1576356585099</v>
      </c>
      <c r="M283">
        <v>39.823510224734399</v>
      </c>
      <c r="N283">
        <v>0.49620651188876602</v>
      </c>
      <c r="O283">
        <v>39.108077786088202</v>
      </c>
      <c r="P283">
        <v>20.7155352406749</v>
      </c>
      <c r="Q283">
        <v>-8.2714245813169992E-3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542</v>
      </c>
      <c r="E284">
        <v>25680.719368919999</v>
      </c>
      <c r="F284">
        <v>708.4</v>
      </c>
      <c r="G284">
        <v>30.074575480022499</v>
      </c>
      <c r="H284">
        <v>8.2923656441174298</v>
      </c>
      <c r="I284">
        <v>5.2138635987154203</v>
      </c>
      <c r="J284">
        <v>4.5250335674922102</v>
      </c>
      <c r="K284">
        <v>679.79492500867696</v>
      </c>
      <c r="L284">
        <v>636.25958621235895</v>
      </c>
      <c r="M284">
        <v>57.762656893636297</v>
      </c>
      <c r="N284">
        <v>0.74159754914737197</v>
      </c>
      <c r="O284">
        <v>8.5897797854319595</v>
      </c>
      <c r="P284">
        <v>61.735159817351601</v>
      </c>
      <c r="Q284">
        <v>-5.6642453228974002E-2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65</v>
      </c>
      <c r="E285">
        <v>25578.890336115001</v>
      </c>
      <c r="F285">
        <v>474.45</v>
      </c>
      <c r="G285">
        <v>6.9749548909513797</v>
      </c>
      <c r="H285">
        <v>4.2209336670658502</v>
      </c>
      <c r="I285">
        <v>0.21573388715668401</v>
      </c>
      <c r="J285">
        <v>11.145214507144701</v>
      </c>
      <c r="K285">
        <v>435.55978891749402</v>
      </c>
      <c r="L285">
        <v>414.00582945469603</v>
      </c>
      <c r="M285">
        <v>81.847360372736006</v>
      </c>
      <c r="N285">
        <v>1.37065899050691</v>
      </c>
      <c r="O285">
        <v>1.7493940351986399</v>
      </c>
      <c r="P285">
        <v>44.583269846106901</v>
      </c>
      <c r="Q285">
        <v>-9.3824662694912006E-2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393</v>
      </c>
      <c r="E286">
        <v>25480.895219999999</v>
      </c>
      <c r="F286">
        <v>3635.35</v>
      </c>
      <c r="G286">
        <v>26.818237188089601</v>
      </c>
      <c r="H286">
        <v>-9.3420363704303094E-2</v>
      </c>
      <c r="I286">
        <v>-3.9361754755926999</v>
      </c>
      <c r="J286">
        <v>-1.90822919650755</v>
      </c>
      <c r="K286">
        <v>3388.7090129193798</v>
      </c>
      <c r="L286">
        <v>3090.62692822183</v>
      </c>
      <c r="M286">
        <v>62.388518304557799</v>
      </c>
      <c r="N286">
        <v>1.0745497873373999</v>
      </c>
      <c r="O286">
        <v>8.3472017824968798</v>
      </c>
      <c r="P286">
        <v>53.5847063793831</v>
      </c>
      <c r="Q286">
        <v>0.10274069142207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333</v>
      </c>
      <c r="E287">
        <v>25387.053183</v>
      </c>
      <c r="F287">
        <v>2001</v>
      </c>
      <c r="G287">
        <v>13.3433661884189</v>
      </c>
      <c r="H287">
        <v>19.142476462894901</v>
      </c>
      <c r="I287">
        <v>34.043883489960599</v>
      </c>
      <c r="J287">
        <v>0.26325663495220197</v>
      </c>
      <c r="K287">
        <v>1688.0671375019299</v>
      </c>
      <c r="L287">
        <v>1511.9365032283299</v>
      </c>
      <c r="M287">
        <v>70.970347569946497</v>
      </c>
      <c r="N287">
        <v>1.3878146623002201</v>
      </c>
      <c r="O287">
        <v>9.8950524737631191</v>
      </c>
      <c r="P287">
        <v>68.704156479217602</v>
      </c>
      <c r="Q287">
        <v>-7.6556516054055002E-2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539</v>
      </c>
      <c r="E288">
        <v>25281.823900829899</v>
      </c>
      <c r="F288">
        <v>780.9</v>
      </c>
      <c r="G288">
        <v>2.0591234510224701</v>
      </c>
      <c r="H288">
        <v>3.8345788117637398</v>
      </c>
      <c r="I288">
        <v>-8.1396113827648104</v>
      </c>
      <c r="J288">
        <v>2.5083636063349899</v>
      </c>
      <c r="K288">
        <v>743.328806527447</v>
      </c>
      <c r="L288">
        <v>712.17208027483298</v>
      </c>
      <c r="M288">
        <v>73.488561456880703</v>
      </c>
      <c r="N288">
        <v>0.84046274282212396</v>
      </c>
      <c r="O288">
        <v>10.955307977974099</v>
      </c>
      <c r="P288">
        <v>29.944254929694601</v>
      </c>
      <c r="Q288">
        <v>-5.3879476601398003E-2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287</v>
      </c>
      <c r="E289">
        <v>25220.937510299998</v>
      </c>
      <c r="F289">
        <v>1241.8</v>
      </c>
      <c r="G289">
        <v>-3.0402946805511002</v>
      </c>
      <c r="H289">
        <v>-7.4053076952499097</v>
      </c>
      <c r="I289">
        <v>-12.438647615397301</v>
      </c>
      <c r="J289">
        <v>2.0959477428100102</v>
      </c>
      <c r="K289">
        <v>1235.10572233981</v>
      </c>
      <c r="L289">
        <v>1189.1016883935199</v>
      </c>
      <c r="M289">
        <v>62.086776196836396</v>
      </c>
      <c r="N289">
        <v>1.31734049896387</v>
      </c>
      <c r="O289">
        <v>16.355290707038101</v>
      </c>
      <c r="P289">
        <v>27.573453873022299</v>
      </c>
      <c r="Q289">
        <v>9.8565643236198E-2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505</v>
      </c>
      <c r="E290">
        <v>25014.759268199999</v>
      </c>
      <c r="F290">
        <v>1635.6</v>
      </c>
      <c r="G290">
        <v>77.2043953186203</v>
      </c>
      <c r="H290">
        <v>7.5266963976118202</v>
      </c>
      <c r="I290">
        <v>45.335350612807403</v>
      </c>
      <c r="J290">
        <v>4.5461418930922903</v>
      </c>
      <c r="K290">
        <v>1410.55197844437</v>
      </c>
      <c r="L290">
        <v>1128.37884729437</v>
      </c>
      <c r="M290">
        <v>57.418362005069703</v>
      </c>
      <c r="N290">
        <v>0.27868341266385099</v>
      </c>
      <c r="O290">
        <v>3.9373930056248501</v>
      </c>
      <c r="P290">
        <v>103.25587175344801</v>
      </c>
      <c r="Q290">
        <v>0.11926171515574401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242</v>
      </c>
      <c r="E291">
        <v>24917.355141119999</v>
      </c>
      <c r="F291">
        <v>499.2</v>
      </c>
      <c r="G291">
        <v>-9.7379577152136694</v>
      </c>
      <c r="H291">
        <v>-4.1516483935039803</v>
      </c>
      <c r="I291">
        <v>5.7720053995710296</v>
      </c>
      <c r="J291">
        <v>0.59931214999666205</v>
      </c>
      <c r="K291">
        <v>457.94954245041902</v>
      </c>
      <c r="L291">
        <v>420.69239091888801</v>
      </c>
      <c r="M291">
        <v>58.884763534131203</v>
      </c>
      <c r="N291">
        <v>0.96750082029764495</v>
      </c>
      <c r="O291">
        <v>3.7059294871794899</v>
      </c>
      <c r="P291">
        <v>48.527224040464098</v>
      </c>
      <c r="Q291">
        <v>-3.8407150685739001E-2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242</v>
      </c>
      <c r="E292">
        <v>24906.101629119999</v>
      </c>
      <c r="F292">
        <v>251.8</v>
      </c>
      <c r="G292">
        <v>73.822676522333694</v>
      </c>
      <c r="H292">
        <v>24.376784957984199</v>
      </c>
      <c r="I292">
        <v>26.247695149180799</v>
      </c>
      <c r="J292">
        <v>23.347257383934998</v>
      </c>
      <c r="K292">
        <v>208.01928642383899</v>
      </c>
      <c r="L292">
        <v>183.70996235037299</v>
      </c>
      <c r="M292">
        <v>81.413223856122997</v>
      </c>
      <c r="N292">
        <v>3.0473389585086399</v>
      </c>
      <c r="O292">
        <v>3.2565528196981601</v>
      </c>
      <c r="P292">
        <v>101.359456217512</v>
      </c>
      <c r="Q292">
        <v>4.1730870788661001E-2</v>
      </c>
    </row>
    <row r="293" spans="1:17" hidden="1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120</v>
      </c>
      <c r="E293">
        <v>24682.735577079999</v>
      </c>
      <c r="F293">
        <v>1108.0999999999999</v>
      </c>
      <c r="G293">
        <v>-8.4866206513960201</v>
      </c>
      <c r="H293">
        <v>-0.37060140752524301</v>
      </c>
      <c r="I293">
        <v>-15.730983367384701</v>
      </c>
      <c r="J293">
        <v>6.1594591662938996</v>
      </c>
      <c r="K293">
        <v>1062.0288814947401</v>
      </c>
      <c r="L293">
        <v>1065.26385152791</v>
      </c>
      <c r="M293">
        <v>62.7270525161614</v>
      </c>
      <c r="N293">
        <v>0.28630766282263898</v>
      </c>
      <c r="O293">
        <v>11.2670336612219</v>
      </c>
      <c r="P293">
        <v>20.106221547799599</v>
      </c>
      <c r="Q293">
        <v>-2.338997663764E-2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692</v>
      </c>
      <c r="E294">
        <v>24594.596207999999</v>
      </c>
      <c r="F294">
        <v>2226.9</v>
      </c>
      <c r="G294">
        <v>121.67219808707399</v>
      </c>
      <c r="H294">
        <v>2.6489269131150799</v>
      </c>
      <c r="I294">
        <v>35.648289849941001</v>
      </c>
      <c r="J294">
        <v>-1.7182377798502999</v>
      </c>
      <c r="K294">
        <v>2116.1246220132798</v>
      </c>
      <c r="L294">
        <v>1637.8852228288899</v>
      </c>
      <c r="M294">
        <v>41.946428155033402</v>
      </c>
      <c r="N294">
        <v>0.55724068947791905</v>
      </c>
      <c r="O294">
        <v>8.6712470250123399</v>
      </c>
      <c r="P294">
        <v>151.854783985523</v>
      </c>
      <c r="Q294">
        <v>0.12774880851553699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636</v>
      </c>
      <c r="E295">
        <v>24557.08822596</v>
      </c>
      <c r="F295">
        <v>1823.45</v>
      </c>
      <c r="G295">
        <v>241.25136112658399</v>
      </c>
      <c r="H295">
        <v>44.973062274992401</v>
      </c>
      <c r="I295">
        <v>67.843405318445903</v>
      </c>
      <c r="J295">
        <v>-1.1860960988751701</v>
      </c>
      <c r="K295">
        <v>1428.4112253309499</v>
      </c>
      <c r="L295">
        <v>1057.0277021145801</v>
      </c>
      <c r="M295">
        <v>73.874217735062004</v>
      </c>
      <c r="N295">
        <v>1.0854969128148799</v>
      </c>
      <c r="O295">
        <v>4.0308206970303502</v>
      </c>
      <c r="P295">
        <v>278.309128630705</v>
      </c>
      <c r="Q295">
        <v>0.28357840316019101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621</v>
      </c>
      <c r="E296">
        <v>24321.601836500002</v>
      </c>
      <c r="F296">
        <v>1422.35</v>
      </c>
      <c r="G296">
        <v>75.816252931298493</v>
      </c>
      <c r="H296">
        <v>7.4184599571846404</v>
      </c>
      <c r="I296">
        <v>50.455014653293397</v>
      </c>
      <c r="J296">
        <v>0.42261466485631499</v>
      </c>
      <c r="K296">
        <v>1246.1630521684301</v>
      </c>
      <c r="L296">
        <v>969.66791313080103</v>
      </c>
      <c r="M296">
        <v>56.498787818959897</v>
      </c>
      <c r="N296">
        <v>0.53792138899020603</v>
      </c>
      <c r="O296">
        <v>5.1077442261046899</v>
      </c>
      <c r="P296">
        <v>118.403071017274</v>
      </c>
      <c r="Q296">
        <v>0.17499572248662601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168</v>
      </c>
      <c r="E297">
        <v>24236.2791206</v>
      </c>
      <c r="F297">
        <v>5599.15</v>
      </c>
      <c r="G297">
        <v>89.000653151012401</v>
      </c>
      <c r="H297">
        <v>18.599732041784101</v>
      </c>
      <c r="I297">
        <v>70.404193377314996</v>
      </c>
      <c r="J297">
        <v>2.7817175330070398</v>
      </c>
      <c r="K297">
        <v>4635.72621747427</v>
      </c>
      <c r="L297">
        <v>3672.0917854814302</v>
      </c>
      <c r="M297">
        <v>78.281636260933695</v>
      </c>
      <c r="N297">
        <v>0.76395067568493702</v>
      </c>
      <c r="O297">
        <v>5.1052391880910397</v>
      </c>
      <c r="P297">
        <v>130.417695473251</v>
      </c>
      <c r="Q297">
        <v>6.0880644094122999E-2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287</v>
      </c>
      <c r="E298">
        <v>24185.7752992799</v>
      </c>
      <c r="F298">
        <v>2906.4</v>
      </c>
      <c r="G298">
        <v>-3.8957683304749802</v>
      </c>
      <c r="H298">
        <v>-2.7271356411215102</v>
      </c>
      <c r="I298">
        <v>2.88067887480927</v>
      </c>
      <c r="J298">
        <v>2.5431901747705501</v>
      </c>
      <c r="K298">
        <v>2649.2790672548599</v>
      </c>
      <c r="L298">
        <v>2470.31508465758</v>
      </c>
      <c r="M298">
        <v>72.628831870472496</v>
      </c>
      <c r="N298">
        <v>0.85140564990216605</v>
      </c>
      <c r="O298">
        <v>1.12510322047894</v>
      </c>
      <c r="P298">
        <v>49.529248340793302</v>
      </c>
      <c r="Q298">
        <v>-5.5946368499465E-2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591</v>
      </c>
      <c r="E299">
        <v>24130.095000000001</v>
      </c>
      <c r="F299">
        <v>2309.1</v>
      </c>
      <c r="G299">
        <v>65.400890029100594</v>
      </c>
      <c r="H299">
        <v>6.85510025608846</v>
      </c>
      <c r="I299">
        <v>10.1315789532437</v>
      </c>
      <c r="J299">
        <v>-5.8011603021843099</v>
      </c>
      <c r="K299">
        <v>2113.9334613803999</v>
      </c>
      <c r="L299">
        <v>1839.77165656893</v>
      </c>
      <c r="M299">
        <v>63.016521588383704</v>
      </c>
      <c r="N299">
        <v>1.8952904299348701</v>
      </c>
      <c r="O299">
        <v>9.9411025940842901</v>
      </c>
      <c r="P299">
        <v>108.524856639725</v>
      </c>
      <c r="Q299">
        <v>3.1830123723474997E-2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182</v>
      </c>
      <c r="E300">
        <v>24080.475363000001</v>
      </c>
      <c r="F300">
        <v>7390</v>
      </c>
      <c r="G300">
        <v>18.2016005408294</v>
      </c>
      <c r="H300">
        <v>-9.4538059650096695</v>
      </c>
      <c r="I300">
        <v>-8.8907589320630294</v>
      </c>
      <c r="J300">
        <v>-1.9954854393967001</v>
      </c>
      <c r="K300">
        <v>7182.3559249538603</v>
      </c>
      <c r="L300">
        <v>6571.7461658253596</v>
      </c>
      <c r="M300">
        <v>53.077700793501698</v>
      </c>
      <c r="N300">
        <v>0.58311873107811996</v>
      </c>
      <c r="O300">
        <v>8.2408660351826803</v>
      </c>
      <c r="P300">
        <v>46.190443220146101</v>
      </c>
      <c r="Q300">
        <v>-4.214990699309E-2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239</v>
      </c>
      <c r="E301">
        <v>23458.9203182399</v>
      </c>
      <c r="F301">
        <v>741.4</v>
      </c>
      <c r="G301">
        <v>10.1514734629065</v>
      </c>
      <c r="H301">
        <v>18.495481592931501</v>
      </c>
      <c r="I301">
        <v>25.260326761937399</v>
      </c>
      <c r="J301">
        <v>1.53201072156698</v>
      </c>
      <c r="K301">
        <v>672.59098056216499</v>
      </c>
      <c r="L301">
        <v>603.54565976586696</v>
      </c>
      <c r="M301">
        <v>64.206607242409206</v>
      </c>
      <c r="N301">
        <v>0.75739592932169297</v>
      </c>
      <c r="O301">
        <v>7.7623415160507303</v>
      </c>
      <c r="P301">
        <v>60.129589632829301</v>
      </c>
      <c r="Q301">
        <v>0.110830820520816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189</v>
      </c>
      <c r="E302">
        <v>23135.414561344998</v>
      </c>
      <c r="F302">
        <v>609.85</v>
      </c>
      <c r="G302">
        <v>-10.839024232419799</v>
      </c>
      <c r="H302">
        <v>5.5603862453231301</v>
      </c>
      <c r="I302">
        <v>15.411932354765799</v>
      </c>
      <c r="J302">
        <v>4.48148665734068</v>
      </c>
      <c r="K302">
        <v>547.97109582188705</v>
      </c>
      <c r="L302">
        <v>495.278166809401</v>
      </c>
      <c r="M302">
        <v>72.769481088168604</v>
      </c>
      <c r="N302">
        <v>0.68641863668526204</v>
      </c>
      <c r="O302">
        <v>1.4921702057883099</v>
      </c>
      <c r="P302">
        <v>49.9139626352015</v>
      </c>
      <c r="Q302">
        <v>8.5486614246001999E-2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46</v>
      </c>
      <c r="E303">
        <v>23116.10078855</v>
      </c>
      <c r="F303">
        <v>899.15</v>
      </c>
      <c r="G303">
        <v>28.602590535737399</v>
      </c>
      <c r="H303">
        <v>5.5405002447809997</v>
      </c>
      <c r="I303">
        <v>33.760654031690002</v>
      </c>
      <c r="J303">
        <v>-0.83406230879309995</v>
      </c>
      <c r="K303">
        <v>820.16710888424097</v>
      </c>
      <c r="L303">
        <v>707.25933804590898</v>
      </c>
      <c r="M303">
        <v>56.885146814140803</v>
      </c>
      <c r="N303">
        <v>1.5530186458938799</v>
      </c>
      <c r="O303">
        <v>7.74620474892955</v>
      </c>
      <c r="P303">
        <v>63.466957549313697</v>
      </c>
      <c r="Q303">
        <v>6.9274816093664995E-2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99.58</v>
      </c>
      <c r="G304">
        <v>98.762761836029696</v>
      </c>
      <c r="H304">
        <v>3.5417176666653498</v>
      </c>
      <c r="I304">
        <v>32.549387517903703</v>
      </c>
      <c r="J304">
        <v>2.7540271977517898</v>
      </c>
      <c r="K304">
        <v>91.054925570695502</v>
      </c>
      <c r="L304">
        <v>76.021332896912298</v>
      </c>
      <c r="M304">
        <v>50.681017208567297</v>
      </c>
      <c r="N304">
        <v>0.96491124528406702</v>
      </c>
      <c r="O304">
        <v>0.32134966860815001</v>
      </c>
      <c r="P304">
        <v>139.08763505402101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22926.028576500001</v>
      </c>
      <c r="F305">
        <v>1439.55</v>
      </c>
      <c r="G305">
        <v>-11.5143998615338</v>
      </c>
      <c r="H305">
        <v>12.7027264332777</v>
      </c>
      <c r="I305">
        <v>-8.1719955334145205</v>
      </c>
      <c r="J305">
        <v>3.8367538139072899</v>
      </c>
      <c r="K305">
        <v>1327.42960469524</v>
      </c>
      <c r="L305">
        <v>1284.2800020227</v>
      </c>
      <c r="M305">
        <v>53.0505380109988</v>
      </c>
      <c r="N305">
        <v>1.01298389613323</v>
      </c>
      <c r="O305">
        <v>5.8525233579938201</v>
      </c>
      <c r="P305">
        <v>29.6483090917278</v>
      </c>
      <c r="Q305">
        <v>1.4926248604801001E-2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49</v>
      </c>
      <c r="E306">
        <v>22908.470130000002</v>
      </c>
      <c r="F306">
        <v>783.3</v>
      </c>
      <c r="G306">
        <v>-8.7107534027062403</v>
      </c>
      <c r="H306">
        <v>-5.0292514339204697</v>
      </c>
      <c r="I306">
        <v>-4.6240083700465302</v>
      </c>
      <c r="J306">
        <v>-2.3048469866329202</v>
      </c>
      <c r="K306">
        <v>772.51403009897604</v>
      </c>
      <c r="L306">
        <v>727.07504179878197</v>
      </c>
      <c r="M306">
        <v>37.494343699451598</v>
      </c>
      <c r="N306">
        <v>0.45183582751711598</v>
      </c>
      <c r="O306">
        <v>11.9047619047619</v>
      </c>
      <c r="P306">
        <v>30.539121739854998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72</v>
      </c>
      <c r="E307">
        <v>22809.090389010002</v>
      </c>
      <c r="F307">
        <v>172.07</v>
      </c>
      <c r="G307">
        <v>103.01534152922</v>
      </c>
      <c r="H307">
        <v>9.4889489486768799</v>
      </c>
      <c r="I307">
        <v>13.702479805102101</v>
      </c>
      <c r="J307">
        <v>2.8094254158374699</v>
      </c>
      <c r="K307">
        <v>149.904772894903</v>
      </c>
      <c r="L307">
        <v>127.27433151676701</v>
      </c>
      <c r="M307">
        <v>77.129541055469602</v>
      </c>
      <c r="N307">
        <v>1.73050670788534</v>
      </c>
      <c r="O307">
        <v>3.9111989306677502</v>
      </c>
      <c r="P307">
        <v>131.58815612382199</v>
      </c>
      <c r="Q307">
        <v>6.5554640894382996E-2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280</v>
      </c>
      <c r="E308">
        <v>21915.9417675</v>
      </c>
      <c r="F308">
        <v>1639</v>
      </c>
      <c r="G308">
        <v>-4.2636830316437102</v>
      </c>
      <c r="H308">
        <v>-4.84079196662071</v>
      </c>
      <c r="I308">
        <v>-14.248228822022501</v>
      </c>
      <c r="J308">
        <v>-4.7725830232365896</v>
      </c>
      <c r="K308">
        <v>1714.1300213198399</v>
      </c>
      <c r="L308">
        <v>1584.23353702746</v>
      </c>
      <c r="M308">
        <v>21.221725744480601</v>
      </c>
      <c r="N308">
        <v>1.0910650869262599</v>
      </c>
      <c r="O308">
        <v>15.0152532031726</v>
      </c>
      <c r="P308">
        <v>43.614457831325197</v>
      </c>
      <c r="Q308">
        <v>7.7398293811257998E-2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43</v>
      </c>
      <c r="E309">
        <v>21880.1437468</v>
      </c>
      <c r="F309">
        <v>4225.3999999999996</v>
      </c>
      <c r="G309">
        <v>125.335434136685</v>
      </c>
      <c r="H309">
        <v>7.20856370722273</v>
      </c>
      <c r="I309">
        <v>78.559251102173505</v>
      </c>
      <c r="J309">
        <v>2.63990401046106</v>
      </c>
      <c r="K309">
        <v>3885.59250135506</v>
      </c>
      <c r="L309">
        <v>3007.2983964830901</v>
      </c>
      <c r="M309">
        <v>49.2575765612956</v>
      </c>
      <c r="N309">
        <v>0.62757555604927695</v>
      </c>
      <c r="O309">
        <v>6.2621290292043499</v>
      </c>
      <c r="P309">
        <v>160.82716049382699</v>
      </c>
      <c r="Q309">
        <v>0.13813030386292699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21862.625741100001</v>
      </c>
      <c r="F310">
        <v>270.45</v>
      </c>
      <c r="G310">
        <v>-38.167683480702401</v>
      </c>
      <c r="H310">
        <v>-9.9904180440228298</v>
      </c>
      <c r="I310">
        <v>-32.8232424975782</v>
      </c>
      <c r="J310">
        <v>-2.9703719341285</v>
      </c>
      <c r="K310">
        <v>276.02550862179299</v>
      </c>
      <c r="L310">
        <v>292.886757401556</v>
      </c>
      <c r="M310">
        <v>46.409947663986799</v>
      </c>
      <c r="N310">
        <v>1.5197128547052601</v>
      </c>
      <c r="O310">
        <v>32.113144758735402</v>
      </c>
      <c r="P310">
        <v>7.38534842167957</v>
      </c>
      <c r="Q310">
        <v>-0.13719926577399799</v>
      </c>
    </row>
    <row r="311" spans="1:17" hidden="1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140</v>
      </c>
      <c r="E311">
        <v>21744.029432250001</v>
      </c>
      <c r="F311">
        <v>1547.5</v>
      </c>
      <c r="G311">
        <v>211.725627858753</v>
      </c>
      <c r="H311">
        <v>12.3896530516233</v>
      </c>
      <c r="I311">
        <v>29.1472412098299</v>
      </c>
      <c r="J311">
        <v>2.8242026823926101</v>
      </c>
      <c r="K311">
        <v>1344.6695809749201</v>
      </c>
      <c r="M311">
        <v>87.921100794492801</v>
      </c>
      <c r="N311">
        <v>1.1060473702028699</v>
      </c>
      <c r="O311">
        <v>0.79483037156704495</v>
      </c>
      <c r="P311">
        <v>248.53603603603599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629</v>
      </c>
      <c r="E312">
        <v>21710.023924360001</v>
      </c>
      <c r="F312">
        <v>692.6</v>
      </c>
      <c r="G312">
        <v>137.686182495689</v>
      </c>
      <c r="H312">
        <v>7.9551001938101198</v>
      </c>
      <c r="I312">
        <v>14.4043930830055</v>
      </c>
      <c r="J312">
        <v>11.3330867871723</v>
      </c>
      <c r="K312">
        <v>618.098631494286</v>
      </c>
      <c r="L312">
        <v>542.94809124072503</v>
      </c>
      <c r="M312">
        <v>76.226647812873296</v>
      </c>
      <c r="N312">
        <v>0.85794694203121002</v>
      </c>
      <c r="O312">
        <v>12.943979208778501</v>
      </c>
      <c r="P312">
        <v>223.26721120186599</v>
      </c>
      <c r="Q312">
        <v>0.13183973834687801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539</v>
      </c>
      <c r="E313">
        <v>21701.610076360001</v>
      </c>
      <c r="F313">
        <v>511.6</v>
      </c>
      <c r="G313">
        <v>-29.005149772629</v>
      </c>
      <c r="H313">
        <v>4.1703963607645997</v>
      </c>
      <c r="I313">
        <v>-28.539942535132301</v>
      </c>
      <c r="J313">
        <v>1.3061410036236001</v>
      </c>
      <c r="K313">
        <v>458.48358391708598</v>
      </c>
      <c r="L313">
        <v>484.05696117271702</v>
      </c>
      <c r="M313">
        <v>59.499875201594897</v>
      </c>
      <c r="N313">
        <v>1.4451905847726501</v>
      </c>
      <c r="O313">
        <v>33.898078732480499</v>
      </c>
      <c r="P313">
        <v>68.134612856579494</v>
      </c>
      <c r="Q313">
        <v>6.1609359821230003E-2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636</v>
      </c>
      <c r="E314">
        <v>21664.718235</v>
      </c>
      <c r="F314">
        <v>5202.3</v>
      </c>
      <c r="G314">
        <v>206.07910493085501</v>
      </c>
      <c r="H314">
        <v>21.517656760251398</v>
      </c>
      <c r="I314">
        <v>50.912817506402</v>
      </c>
      <c r="J314">
        <v>12.597597775519599</v>
      </c>
      <c r="K314">
        <v>4197.3527560623497</v>
      </c>
      <c r="L314">
        <v>3281.9021656505602</v>
      </c>
      <c r="M314">
        <v>81.847269753974601</v>
      </c>
      <c r="N314">
        <v>1.45799058113669</v>
      </c>
      <c r="O314">
        <v>5.4918017030928601</v>
      </c>
      <c r="P314">
        <v>236.718446601941</v>
      </c>
      <c r="Q314">
        <v>0.15344798720112801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140</v>
      </c>
      <c r="E315">
        <v>21642.108309899999</v>
      </c>
      <c r="F315">
        <v>2023.5</v>
      </c>
      <c r="G315">
        <v>242.31105486966601</v>
      </c>
      <c r="H315">
        <v>-6.2467203403351999</v>
      </c>
      <c r="I315">
        <v>47.318556949378703</v>
      </c>
      <c r="J315">
        <v>1.6642958206318099</v>
      </c>
      <c r="K315">
        <v>1876.01992058069</v>
      </c>
      <c r="L315">
        <v>1411.8643786305599</v>
      </c>
      <c r="M315">
        <v>54.254013086482601</v>
      </c>
      <c r="N315">
        <v>0.73676070244825398</v>
      </c>
      <c r="O315">
        <v>6.7854417332343404</v>
      </c>
      <c r="P315">
        <v>277.30219092859198</v>
      </c>
      <c r="Q315">
        <v>0.108611020072089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65</v>
      </c>
      <c r="E316">
        <v>21409.89831045</v>
      </c>
      <c r="F316">
        <v>1195.3499999999999</v>
      </c>
      <c r="G316">
        <v>49.616837666871298</v>
      </c>
      <c r="H316">
        <v>5.4602207291482996</v>
      </c>
      <c r="I316">
        <v>28.605411571302199</v>
      </c>
      <c r="J316">
        <v>3.73606986921203</v>
      </c>
      <c r="K316">
        <v>1102.7357357319199</v>
      </c>
      <c r="L316">
        <v>948.69884897799</v>
      </c>
      <c r="M316">
        <v>54.243959063156701</v>
      </c>
      <c r="N316">
        <v>0.88795355475092896</v>
      </c>
      <c r="O316">
        <v>5.3624461454804004</v>
      </c>
      <c r="P316">
        <v>78.998203054806794</v>
      </c>
      <c r="Q316">
        <v>-3.1415370693092998E-2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346</v>
      </c>
      <c r="E317">
        <v>21406.852228709999</v>
      </c>
      <c r="F317">
        <v>534.29999999999995</v>
      </c>
      <c r="G317">
        <v>69.6117330684595</v>
      </c>
      <c r="H317">
        <v>21.940985065932701</v>
      </c>
      <c r="I317">
        <v>28.0818447690258</v>
      </c>
      <c r="J317">
        <v>1.8974774645417101</v>
      </c>
      <c r="K317">
        <v>448.42818623388598</v>
      </c>
      <c r="L317">
        <v>377.98154523475</v>
      </c>
      <c r="M317">
        <v>67.220274120899703</v>
      </c>
      <c r="N317">
        <v>1.17784502350216</v>
      </c>
      <c r="O317">
        <v>7.4957888826502099</v>
      </c>
      <c r="P317">
        <v>113.67726454709</v>
      </c>
      <c r="Q317">
        <v>4.1819823454985E-2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130</v>
      </c>
      <c r="E318">
        <v>21356.75148843</v>
      </c>
      <c r="F318">
        <v>14645.05</v>
      </c>
      <c r="G318">
        <v>232.668393179502</v>
      </c>
      <c r="H318">
        <v>29.977092292039899</v>
      </c>
      <c r="I318">
        <v>95.211049158736003</v>
      </c>
      <c r="J318">
        <v>5.5575433409086301</v>
      </c>
      <c r="K318">
        <v>11244.765662760699</v>
      </c>
      <c r="L318">
        <v>8038.3027398463801</v>
      </c>
      <c r="M318">
        <v>74.043707736240705</v>
      </c>
      <c r="N318">
        <v>0.56723223400260203</v>
      </c>
      <c r="O318">
        <v>4.4714767105609097</v>
      </c>
      <c r="P318">
        <v>290.01464713715001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484</v>
      </c>
      <c r="E319">
        <v>21354.024907815001</v>
      </c>
      <c r="F319">
        <v>3208.65</v>
      </c>
      <c r="G319">
        <v>52.090112986629201</v>
      </c>
      <c r="H319">
        <v>20.992054944476301</v>
      </c>
      <c r="I319">
        <v>71.986659513524103</v>
      </c>
      <c r="J319">
        <v>9.3976464769079993</v>
      </c>
      <c r="K319">
        <v>2492.9698613402202</v>
      </c>
      <c r="L319">
        <v>2031.4496635212499</v>
      </c>
      <c r="M319">
        <v>77.647689557730601</v>
      </c>
      <c r="N319">
        <v>2.69073730797653</v>
      </c>
      <c r="O319">
        <v>8.9554797188848791</v>
      </c>
      <c r="P319">
        <v>115.69306265125</v>
      </c>
      <c r="Q319">
        <v>0.20323993174657901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46</v>
      </c>
      <c r="E320">
        <v>21123.898453260001</v>
      </c>
      <c r="F320">
        <v>336.45</v>
      </c>
      <c r="G320">
        <v>141.415374928136</v>
      </c>
      <c r="H320">
        <v>-1.9501873748580101</v>
      </c>
      <c r="I320">
        <v>79.763995806650698</v>
      </c>
      <c r="J320">
        <v>5.1700686692244302</v>
      </c>
      <c r="K320">
        <v>299.90829173063997</v>
      </c>
      <c r="L320">
        <v>232.40725172930101</v>
      </c>
      <c r="M320">
        <v>62.080739288136598</v>
      </c>
      <c r="N320">
        <v>0.99607311488024497</v>
      </c>
      <c r="O320">
        <v>3.3140139693862398</v>
      </c>
      <c r="P320">
        <v>168.94484412470001</v>
      </c>
      <c r="Q320">
        <v>0.138706827352782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150</v>
      </c>
      <c r="E321">
        <v>21041.15508</v>
      </c>
      <c r="F321">
        <v>880</v>
      </c>
      <c r="G321">
        <v>193.646201022355</v>
      </c>
      <c r="H321">
        <v>16.9800040179951</v>
      </c>
      <c r="I321">
        <v>100.674548195329</v>
      </c>
      <c r="J321">
        <v>4.1208042221903103</v>
      </c>
      <c r="K321">
        <v>825.07048855646701</v>
      </c>
      <c r="L321">
        <v>615.15502126983404</v>
      </c>
      <c r="M321">
        <v>46.777463642739598</v>
      </c>
      <c r="N321">
        <v>1.17425984131621</v>
      </c>
      <c r="O321">
        <v>11.363636363636299</v>
      </c>
      <c r="P321">
        <v>224.84311554079</v>
      </c>
      <c r="Q321">
        <v>0.18104786519674501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E322">
        <v>21022.529140250001</v>
      </c>
      <c r="F322">
        <v>2018.5</v>
      </c>
      <c r="G322">
        <v>786.41491076581099</v>
      </c>
      <c r="H322">
        <v>-18.069271344323599</v>
      </c>
      <c r="I322">
        <v>248.645545334692</v>
      </c>
      <c r="J322">
        <v>-7.9024467018889597</v>
      </c>
      <c r="K322">
        <v>2055.5632212164501</v>
      </c>
      <c r="L322">
        <v>1370.24074372005</v>
      </c>
      <c r="M322">
        <v>51.529912680725701</v>
      </c>
      <c r="N322">
        <v>0.50579501644550495</v>
      </c>
      <c r="O322">
        <v>50.495417389150298</v>
      </c>
      <c r="P322">
        <v>837.96468401486902</v>
      </c>
      <c r="Q322">
        <v>0.30635384978428798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65</v>
      </c>
      <c r="E323">
        <v>20993.6342148</v>
      </c>
      <c r="F323">
        <v>4589</v>
      </c>
      <c r="G323">
        <v>-4.7128336424904802</v>
      </c>
      <c r="H323">
        <v>-10.6285005532486</v>
      </c>
      <c r="I323">
        <v>-8.6744899034838401</v>
      </c>
      <c r="J323">
        <v>0.39337032760041102</v>
      </c>
      <c r="K323">
        <v>4575.8852575138098</v>
      </c>
      <c r="L323">
        <v>4341.0933314278</v>
      </c>
      <c r="M323">
        <v>41.281178498905803</v>
      </c>
      <c r="N323">
        <v>0.57756496161673299</v>
      </c>
      <c r="O323">
        <v>9.3517106123338394</v>
      </c>
      <c r="P323">
        <v>21.562913907284699</v>
      </c>
      <c r="Q323">
        <v>-0.14015711640862899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539</v>
      </c>
      <c r="E324">
        <v>20984.659926749999</v>
      </c>
      <c r="F324">
        <v>2329.35</v>
      </c>
      <c r="G324">
        <v>10.346555079272999</v>
      </c>
      <c r="H324">
        <v>-13.946301657798999</v>
      </c>
      <c r="I324">
        <v>-51.891610744494798</v>
      </c>
      <c r="J324">
        <v>-9.9191574885849398</v>
      </c>
      <c r="K324">
        <v>2586.36660807516</v>
      </c>
      <c r="L324">
        <v>2592.8714918542501</v>
      </c>
      <c r="M324">
        <v>24.875413971171302</v>
      </c>
      <c r="N324">
        <v>1.7867547984805201</v>
      </c>
      <c r="O324">
        <v>67.256960096164093</v>
      </c>
      <c r="P324">
        <v>60.423553719008197</v>
      </c>
      <c r="Q324">
        <v>5.7344784913655002E-2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49</v>
      </c>
      <c r="E325">
        <v>20888.529013014999</v>
      </c>
      <c r="F325">
        <v>1310.3499999999999</v>
      </c>
      <c r="G325">
        <v>-22.594532544442899</v>
      </c>
      <c r="H325">
        <v>-16.195125974260598</v>
      </c>
      <c r="I325">
        <v>-37.406830031937901</v>
      </c>
      <c r="J325">
        <v>-2.43097766680865</v>
      </c>
      <c r="K325">
        <v>1405.3592462491199</v>
      </c>
      <c r="L325">
        <v>1431.4644409309501</v>
      </c>
      <c r="M325">
        <v>30.2878299207451</v>
      </c>
      <c r="N325">
        <v>1.40374144270687</v>
      </c>
      <c r="O325">
        <v>37.062616858091303</v>
      </c>
      <c r="P325">
        <v>10.104192924964201</v>
      </c>
      <c r="Q325">
        <v>4.3847976890100997E-2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403</v>
      </c>
      <c r="E326">
        <v>20868.657606420002</v>
      </c>
      <c r="F326">
        <v>930.1</v>
      </c>
      <c r="G326">
        <v>-26.897088621909099</v>
      </c>
      <c r="H326">
        <v>9.7606052893638893</v>
      </c>
      <c r="I326">
        <v>-12.6727920143422</v>
      </c>
      <c r="J326">
        <v>0.80139651713051296</v>
      </c>
      <c r="K326">
        <v>877.53864613898395</v>
      </c>
      <c r="L326">
        <v>902.24785621539797</v>
      </c>
      <c r="M326">
        <v>60.615717340140399</v>
      </c>
      <c r="N326">
        <v>1.21592639197319</v>
      </c>
      <c r="O326">
        <v>22.562090097838901</v>
      </c>
      <c r="P326">
        <v>26.269345642139498</v>
      </c>
      <c r="Q326">
        <v>-8.4186287258848996E-2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547</v>
      </c>
      <c r="E327">
        <v>20737.828906729999</v>
      </c>
      <c r="F327">
        <v>833.05</v>
      </c>
      <c r="G327">
        <v>-33.774543663402099</v>
      </c>
      <c r="H327">
        <v>-4.0273559741438696</v>
      </c>
      <c r="I327">
        <v>-20.187176377404001</v>
      </c>
      <c r="J327">
        <v>-1.2221448254059399</v>
      </c>
      <c r="K327">
        <v>827.80676771259095</v>
      </c>
      <c r="L327">
        <v>854.09350261718998</v>
      </c>
      <c r="M327">
        <v>55.080135390187998</v>
      </c>
      <c r="N327">
        <v>1.1847740425145299</v>
      </c>
      <c r="O327">
        <v>16.919752715923401</v>
      </c>
      <c r="P327">
        <v>9.8648203099241698</v>
      </c>
      <c r="Q327">
        <v>-0.160430014783809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236</v>
      </c>
      <c r="E328">
        <v>20673.709534279998</v>
      </c>
      <c r="F328">
        <v>1272.6500000000001</v>
      </c>
      <c r="G328">
        <v>108.481707304674</v>
      </c>
      <c r="H328">
        <v>-9.2680929584022795</v>
      </c>
      <c r="I328">
        <v>59.404947050133799</v>
      </c>
      <c r="J328">
        <v>3.3295857951135099</v>
      </c>
      <c r="K328">
        <v>1182.3421831564899</v>
      </c>
      <c r="L328">
        <v>965.55709599623299</v>
      </c>
      <c r="M328">
        <v>71.615787283889503</v>
      </c>
      <c r="N328">
        <v>1.5590668329905499</v>
      </c>
      <c r="O328">
        <v>5.4964051388834001</v>
      </c>
      <c r="P328">
        <v>136.42021177781899</v>
      </c>
      <c r="Q328">
        <v>0.10883298313623301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20630.038636460002</v>
      </c>
      <c r="F329">
        <v>1828.6</v>
      </c>
      <c r="G329">
        <v>26.0407651613185</v>
      </c>
      <c r="H329">
        <v>0.644100748699593</v>
      </c>
      <c r="I329">
        <v>3.6844639121478102</v>
      </c>
      <c r="J329">
        <v>3.0433446674167</v>
      </c>
      <c r="K329">
        <v>1716.97985700499</v>
      </c>
      <c r="M329">
        <v>70.520152714465098</v>
      </c>
      <c r="N329">
        <v>0.807536019759721</v>
      </c>
      <c r="O329">
        <v>4.01126544897736</v>
      </c>
      <c r="P329">
        <v>60.855031667839498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150</v>
      </c>
      <c r="E330">
        <v>20619.50185696</v>
      </c>
      <c r="F330">
        <v>158.15</v>
      </c>
      <c r="G330">
        <v>198.137729933538</v>
      </c>
      <c r="H330">
        <v>-0.65806653292272699</v>
      </c>
      <c r="I330">
        <v>14.5310955416713</v>
      </c>
      <c r="J330">
        <v>9.4542542265308693</v>
      </c>
      <c r="K330">
        <v>145.29212133793399</v>
      </c>
      <c r="L330">
        <v>117.026426434396</v>
      </c>
      <c r="M330">
        <v>74.840803176615097</v>
      </c>
      <c r="N330">
        <v>1.89044298556024</v>
      </c>
      <c r="O330">
        <v>11.919064179576299</v>
      </c>
      <c r="P330">
        <v>268.43331391962698</v>
      </c>
      <c r="Q330">
        <v>0.15316635182326499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494</v>
      </c>
      <c r="E331">
        <v>20599.04996611</v>
      </c>
      <c r="F331">
        <v>793.1</v>
      </c>
      <c r="G331">
        <v>6.4192934700420903</v>
      </c>
      <c r="H331">
        <v>0.49695829413481801</v>
      </c>
      <c r="I331">
        <v>-12.5350334290137</v>
      </c>
      <c r="J331">
        <v>0.24155894920367499</v>
      </c>
      <c r="K331">
        <v>775.55969852520002</v>
      </c>
      <c r="L331">
        <v>728.98918969409101</v>
      </c>
      <c r="M331">
        <v>49.291151265843901</v>
      </c>
      <c r="N331">
        <v>1.02995334464691</v>
      </c>
      <c r="O331">
        <v>15.2061530702307</v>
      </c>
      <c r="P331">
        <v>37.250151423379698</v>
      </c>
      <c r="Q331">
        <v>1.3241624081637E-2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239</v>
      </c>
      <c r="E332">
        <v>20519.6635230299</v>
      </c>
      <c r="F332">
        <v>2584.0500000000002</v>
      </c>
      <c r="G332">
        <v>259.97758920721998</v>
      </c>
      <c r="H332">
        <v>38.875992972856899</v>
      </c>
      <c r="I332">
        <v>170.53497935001201</v>
      </c>
      <c r="J332">
        <v>20.327650838353499</v>
      </c>
      <c r="K332">
        <v>1877.7697301890601</v>
      </c>
      <c r="L332">
        <v>1280.91443269773</v>
      </c>
      <c r="M332">
        <v>78.883380032891907</v>
      </c>
      <c r="N332">
        <v>0.81807045286080005</v>
      </c>
      <c r="O332">
        <v>3.8679592113155499</v>
      </c>
      <c r="P332">
        <v>310.23178282267003</v>
      </c>
      <c r="Q332">
        <v>0.15271216500208701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40</v>
      </c>
      <c r="E333">
        <v>20397.524677739999</v>
      </c>
      <c r="F333">
        <v>961.1</v>
      </c>
      <c r="G333">
        <v>-4.3116742636223</v>
      </c>
      <c r="H333">
        <v>8.2451057267768508</v>
      </c>
      <c r="I333">
        <v>-3.5909426504646502</v>
      </c>
      <c r="J333">
        <v>8.6810842825517796</v>
      </c>
      <c r="K333">
        <v>891.17952755757301</v>
      </c>
      <c r="M333">
        <v>65.354553098632707</v>
      </c>
      <c r="N333">
        <v>1.14112245827263</v>
      </c>
      <c r="O333">
        <v>6.6486317760898901</v>
      </c>
      <c r="P333">
        <v>35.137795275590499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65</v>
      </c>
      <c r="E334">
        <v>20343.213022248001</v>
      </c>
      <c r="F334">
        <v>154.02000000000001</v>
      </c>
      <c r="G334">
        <v>46.750785714560898</v>
      </c>
      <c r="H334">
        <v>0.27085063923507702</v>
      </c>
      <c r="I334">
        <v>-5.2043676112264698</v>
      </c>
      <c r="J334">
        <v>-0.73507700171576096</v>
      </c>
      <c r="K334">
        <v>151.184414383953</v>
      </c>
      <c r="L334">
        <v>134.297868327061</v>
      </c>
      <c r="M334">
        <v>39.0949090518058</v>
      </c>
      <c r="N334">
        <v>0.68040213168770503</v>
      </c>
      <c r="O334">
        <v>8.2326970523308507</v>
      </c>
      <c r="P334">
        <v>76.022857142857106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777</v>
      </c>
      <c r="E335">
        <v>20315.709407645001</v>
      </c>
      <c r="F335">
        <v>2116.85</v>
      </c>
      <c r="G335">
        <v>59.802246800703898</v>
      </c>
      <c r="H335">
        <v>8.8629700773453095</v>
      </c>
      <c r="I335">
        <v>26.153416523012702</v>
      </c>
      <c r="J335">
        <v>5.8574484019926096</v>
      </c>
      <c r="K335">
        <v>1846.75144290809</v>
      </c>
      <c r="L335">
        <v>1584.77294285467</v>
      </c>
      <c r="M335">
        <v>74.026058446730801</v>
      </c>
      <c r="N335">
        <v>1.085621162821</v>
      </c>
      <c r="O335">
        <v>1.56600609396035</v>
      </c>
      <c r="P335">
        <v>96.916279069767398</v>
      </c>
      <c r="Q335">
        <v>6.6476503362993003E-2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214</v>
      </c>
      <c r="E336">
        <v>20286.9945831</v>
      </c>
      <c r="F336">
        <v>466.55</v>
      </c>
      <c r="G336">
        <v>38.506782471642801</v>
      </c>
      <c r="H336">
        <v>18.482605832814698</v>
      </c>
      <c r="I336">
        <v>45.429423396317297</v>
      </c>
      <c r="J336">
        <v>9.0067449997614801</v>
      </c>
      <c r="K336">
        <v>397.01459411552901</v>
      </c>
      <c r="L336">
        <v>338.39123102021199</v>
      </c>
      <c r="M336">
        <v>74.178270621824097</v>
      </c>
      <c r="N336">
        <v>0.78485915135086903</v>
      </c>
      <c r="O336">
        <v>13.0746972457399</v>
      </c>
      <c r="P336">
        <v>68.886877828054295</v>
      </c>
      <c r="Q336">
        <v>5.4105472432042001E-2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65</v>
      </c>
      <c r="E337">
        <v>20255.733548920001</v>
      </c>
      <c r="F337">
        <v>795.7</v>
      </c>
      <c r="G337">
        <v>38.239419609375702</v>
      </c>
      <c r="H337">
        <v>19.328659270405399</v>
      </c>
      <c r="I337">
        <v>-3.0439637675414901</v>
      </c>
      <c r="J337">
        <v>0.83817225362360503</v>
      </c>
      <c r="K337">
        <v>707.72567405984796</v>
      </c>
      <c r="L337">
        <v>644.06617119150599</v>
      </c>
      <c r="M337">
        <v>59.955126705477198</v>
      </c>
      <c r="N337">
        <v>2.43673861278014</v>
      </c>
      <c r="O337">
        <v>5.5611411335930701</v>
      </c>
      <c r="P337">
        <v>66.586412645242305</v>
      </c>
      <c r="Q337">
        <v>4.4521915392060997E-2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20173.740000000002</v>
      </c>
      <c r="F338">
        <v>145.03</v>
      </c>
      <c r="G338">
        <v>3.9530355149646899</v>
      </c>
      <c r="H338">
        <v>3.9717932944596002</v>
      </c>
      <c r="I338">
        <v>-6.1844343974016196</v>
      </c>
      <c r="J338">
        <v>-0.43929253510879501</v>
      </c>
      <c r="K338">
        <v>134.91846015652399</v>
      </c>
      <c r="L338">
        <v>128.27724183503301</v>
      </c>
      <c r="M338">
        <v>53.328059728626101</v>
      </c>
      <c r="N338">
        <v>1.0014455645141001</v>
      </c>
      <c r="O338">
        <v>3.4475625732606998</v>
      </c>
      <c r="P338">
        <v>30.4226618705035</v>
      </c>
    </row>
    <row r="339" spans="1:17" hidden="1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140</v>
      </c>
      <c r="E339">
        <v>20155.501969815999</v>
      </c>
      <c r="F339">
        <v>335.93</v>
      </c>
      <c r="G339">
        <v>-15.591460488155301</v>
      </c>
      <c r="H339">
        <v>-6.6097298054128597</v>
      </c>
      <c r="I339">
        <v>-9.6375252738311197</v>
      </c>
      <c r="J339">
        <v>-0.52649840505903001</v>
      </c>
      <c r="K339">
        <v>340.65248953664798</v>
      </c>
      <c r="L339">
        <v>334.51007260303101</v>
      </c>
      <c r="M339">
        <v>42.778347382377802</v>
      </c>
      <c r="N339">
        <v>1.09573858722984</v>
      </c>
      <c r="O339">
        <v>8.6535885452326298</v>
      </c>
      <c r="P339">
        <v>13.489864864864799</v>
      </c>
      <c r="Q339">
        <v>-0.10379904096142301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239</v>
      </c>
      <c r="E340">
        <v>20113.11626698</v>
      </c>
      <c r="F340">
        <v>1386.55</v>
      </c>
      <c r="G340">
        <v>229.76363842760901</v>
      </c>
      <c r="H340">
        <v>4.9302885425043597</v>
      </c>
      <c r="I340">
        <v>97.782840475446804</v>
      </c>
      <c r="J340">
        <v>-2.8129441794256298</v>
      </c>
      <c r="K340">
        <v>1243.7529531719899</v>
      </c>
      <c r="L340">
        <v>903.89884336360399</v>
      </c>
      <c r="M340">
        <v>56.217038226842803</v>
      </c>
      <c r="N340">
        <v>0.61300449903218601</v>
      </c>
      <c r="O340">
        <v>4.5761061627781201</v>
      </c>
      <c r="P340">
        <v>258.004131164471</v>
      </c>
      <c r="Q340">
        <v>0.164087262810197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168</v>
      </c>
      <c r="E341">
        <v>20092.52569975</v>
      </c>
      <c r="F341">
        <v>6824.5</v>
      </c>
      <c r="G341">
        <v>-24.3449760282946</v>
      </c>
      <c r="H341">
        <v>10.475604115047499</v>
      </c>
      <c r="I341">
        <v>-13.447547871822501</v>
      </c>
      <c r="J341">
        <v>2.7427084024976098</v>
      </c>
      <c r="K341">
        <v>6225.7202864577202</v>
      </c>
      <c r="L341">
        <v>6399.2442622541203</v>
      </c>
      <c r="M341">
        <v>81.678836558086005</v>
      </c>
      <c r="N341">
        <v>0.79266872636260499</v>
      </c>
      <c r="O341">
        <v>11.215473661074</v>
      </c>
      <c r="P341">
        <v>31.878218692329199</v>
      </c>
      <c r="Q341">
        <v>-0.13293173242841599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591</v>
      </c>
      <c r="E342">
        <v>20090.83323642</v>
      </c>
      <c r="F342">
        <v>3946.9</v>
      </c>
      <c r="G342">
        <v>125.00398821436799</v>
      </c>
      <c r="H342">
        <v>4.7884136859777104</v>
      </c>
      <c r="I342">
        <v>11.7749479175943</v>
      </c>
      <c r="J342">
        <v>0.89009400452383403</v>
      </c>
      <c r="K342">
        <v>3802.9956201515001</v>
      </c>
      <c r="L342">
        <v>3265.07496542327</v>
      </c>
      <c r="M342">
        <v>58.784758805094903</v>
      </c>
      <c r="N342">
        <v>0.58265632560596903</v>
      </c>
      <c r="O342">
        <v>8.1861714256758304</v>
      </c>
      <c r="P342">
        <v>156.62548764629301</v>
      </c>
      <c r="Q342">
        <v>8.1856750438728004E-2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150</v>
      </c>
      <c r="E343">
        <v>20007.172904219999</v>
      </c>
      <c r="F343">
        <v>629.4</v>
      </c>
      <c r="G343">
        <v>32.454394114650398</v>
      </c>
      <c r="H343">
        <v>8.5200524990926993</v>
      </c>
      <c r="I343">
        <v>41.392611050604899</v>
      </c>
      <c r="J343">
        <v>1.8308220474296899</v>
      </c>
      <c r="K343">
        <v>580.189992583611</v>
      </c>
      <c r="L343">
        <v>490.88283451461302</v>
      </c>
      <c r="M343">
        <v>60.1179021618604</v>
      </c>
      <c r="N343">
        <v>0.83597634003694798</v>
      </c>
      <c r="O343">
        <v>7.4197648554178599</v>
      </c>
      <c r="P343">
        <v>101.730769230769</v>
      </c>
      <c r="Q343">
        <v>0.150584870251041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242</v>
      </c>
      <c r="E344">
        <v>20007.103532360001</v>
      </c>
      <c r="F344">
        <v>405.4</v>
      </c>
      <c r="G344">
        <v>192.036148685185</v>
      </c>
      <c r="H344">
        <v>11.106025976209301</v>
      </c>
      <c r="I344">
        <v>-8.5743435913422896</v>
      </c>
      <c r="J344">
        <v>0.50803526732223003</v>
      </c>
      <c r="K344">
        <v>368.92207868261698</v>
      </c>
      <c r="L344">
        <v>314.79407441588501</v>
      </c>
      <c r="M344">
        <v>70.935092880968796</v>
      </c>
      <c r="N344">
        <v>1.2417939173403301</v>
      </c>
      <c r="O344">
        <v>3.23137641835224</v>
      </c>
      <c r="P344">
        <v>223.027888446215</v>
      </c>
      <c r="Q344">
        <v>0.18736969171283699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388</v>
      </c>
      <c r="E345">
        <v>19932.888236039998</v>
      </c>
      <c r="F345">
        <v>8400.6</v>
      </c>
      <c r="G345">
        <v>-10.5881718428264</v>
      </c>
      <c r="H345">
        <v>5.9662583185418798</v>
      </c>
      <c r="I345">
        <v>0.157556680737998</v>
      </c>
      <c r="J345">
        <v>2.3032411289833399</v>
      </c>
      <c r="K345">
        <v>7468.4157018366304</v>
      </c>
      <c r="L345">
        <v>6897.2699359668904</v>
      </c>
      <c r="M345">
        <v>81.793360282468399</v>
      </c>
      <c r="N345">
        <v>0.33726130183772501</v>
      </c>
      <c r="O345">
        <v>0.88565102492679204</v>
      </c>
      <c r="P345">
        <v>53.111216418182401</v>
      </c>
      <c r="Q345">
        <v>5.4036810408930004E-3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542</v>
      </c>
      <c r="E346">
        <v>19877.366607839998</v>
      </c>
      <c r="F346">
        <v>1917.45</v>
      </c>
      <c r="G346">
        <v>-18.4086428824351</v>
      </c>
      <c r="H346">
        <v>8.0119360108283999</v>
      </c>
      <c r="I346">
        <v>-2.08435133106823</v>
      </c>
      <c r="J346">
        <v>2.00702471263999</v>
      </c>
      <c r="K346">
        <v>1790.5796979453701</v>
      </c>
      <c r="L346">
        <v>1739.8306687639499</v>
      </c>
      <c r="M346">
        <v>51.8443877744117</v>
      </c>
      <c r="N346">
        <v>0.57653983804772302</v>
      </c>
      <c r="O346">
        <v>3.5229080288925401</v>
      </c>
      <c r="P346">
        <v>31.134591711120201</v>
      </c>
      <c r="Q346">
        <v>-5.401851238008E-2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526</v>
      </c>
      <c r="E347">
        <v>19870.437827549998</v>
      </c>
      <c r="F347">
        <v>164.75</v>
      </c>
      <c r="G347">
        <v>-39.0409825497985</v>
      </c>
      <c r="H347">
        <v>-9.2561377037706691</v>
      </c>
      <c r="I347">
        <v>-24.571615508191599</v>
      </c>
      <c r="J347">
        <v>-1.27754048285066</v>
      </c>
      <c r="K347">
        <v>164.65172924249001</v>
      </c>
      <c r="L347">
        <v>169.973069338291</v>
      </c>
      <c r="M347">
        <v>38.848666513302398</v>
      </c>
      <c r="N347">
        <v>0.48545780908011599</v>
      </c>
      <c r="O347">
        <v>38.088012139605397</v>
      </c>
      <c r="P347">
        <v>15.817223198594</v>
      </c>
      <c r="Q347">
        <v>1.8603647351552E-2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130</v>
      </c>
      <c r="E348">
        <v>19810.24789875</v>
      </c>
      <c r="F348">
        <v>712.5</v>
      </c>
      <c r="G348">
        <v>77.913883734778295</v>
      </c>
      <c r="H348">
        <v>10.741861093296199</v>
      </c>
      <c r="I348">
        <v>2.2883143581706698E-2</v>
      </c>
      <c r="J348">
        <v>6.8063336886011703</v>
      </c>
      <c r="K348">
        <v>651.06021745324006</v>
      </c>
      <c r="L348">
        <v>579.18499924551895</v>
      </c>
      <c r="M348">
        <v>62.422307175129099</v>
      </c>
      <c r="N348">
        <v>1.5789883566646401</v>
      </c>
      <c r="O348">
        <v>4.6035087719298096</v>
      </c>
      <c r="P348">
        <v>107.544421788523</v>
      </c>
      <c r="Q348">
        <v>4.2501857614752003E-2</v>
      </c>
    </row>
    <row r="349" spans="1:17" hidden="1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806</v>
      </c>
      <c r="E349">
        <v>19759.719600389999</v>
      </c>
      <c r="F349">
        <v>1819.7</v>
      </c>
      <c r="G349">
        <v>3.5360474922026501</v>
      </c>
      <c r="H349">
        <v>15.9742151518717</v>
      </c>
      <c r="I349">
        <v>16.296999329857801</v>
      </c>
      <c r="J349">
        <v>-3.6991742872900399</v>
      </c>
      <c r="M349">
        <v>57.344235361440496</v>
      </c>
      <c r="O349">
        <v>6.2263010386327302</v>
      </c>
      <c r="P349">
        <v>47.744895059473002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297</v>
      </c>
      <c r="E350">
        <v>19711.444514309998</v>
      </c>
      <c r="F350">
        <v>1792.95</v>
      </c>
      <c r="G350">
        <v>2.0091383752144099</v>
      </c>
      <c r="H350">
        <v>-10.4363279461177</v>
      </c>
      <c r="I350">
        <v>-33.071168823544397</v>
      </c>
      <c r="J350">
        <v>-3.3823563232430001</v>
      </c>
      <c r="K350">
        <v>1850.52738906891</v>
      </c>
      <c r="L350">
        <v>1833.2790304815801</v>
      </c>
      <c r="M350">
        <v>28.8906908221118</v>
      </c>
      <c r="N350">
        <v>1.1724963919418501</v>
      </c>
      <c r="O350">
        <v>37.145486488747501</v>
      </c>
      <c r="P350">
        <v>28.794626822785698</v>
      </c>
      <c r="Q350">
        <v>3.6353350815892999E-2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547</v>
      </c>
      <c r="E351">
        <v>19689.1338526</v>
      </c>
      <c r="F351">
        <v>1531.9</v>
      </c>
      <c r="G351">
        <v>-34.031446865455798</v>
      </c>
      <c r="H351">
        <v>-2.2522470384149802</v>
      </c>
      <c r="I351">
        <v>-16.638108775672901</v>
      </c>
      <c r="J351">
        <v>-1.63189389308385</v>
      </c>
      <c r="K351">
        <v>1433.00472235026</v>
      </c>
      <c r="L351">
        <v>1475.7944182948099</v>
      </c>
      <c r="M351">
        <v>74.567012377855804</v>
      </c>
      <c r="N351">
        <v>1.0180488347866801</v>
      </c>
      <c r="O351">
        <v>15.6374436973692</v>
      </c>
      <c r="P351">
        <v>20.717100078802201</v>
      </c>
      <c r="Q351">
        <v>-9.5990530750939995E-2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393</v>
      </c>
      <c r="E352">
        <v>19635.415438274998</v>
      </c>
      <c r="F352">
        <v>317.55</v>
      </c>
      <c r="G352">
        <v>58.969750641829201</v>
      </c>
      <c r="H352">
        <v>-11.915927509295701</v>
      </c>
      <c r="I352">
        <v>21.057872161124902</v>
      </c>
      <c r="J352">
        <v>-1.8878614370349001</v>
      </c>
      <c r="K352">
        <v>310.77560217580901</v>
      </c>
      <c r="L352">
        <v>255.53640259006801</v>
      </c>
      <c r="M352">
        <v>34.680713019576103</v>
      </c>
      <c r="N352">
        <v>0.49233321352023102</v>
      </c>
      <c r="O352">
        <v>12.076838293182099</v>
      </c>
      <c r="P352">
        <v>86.739194354601494</v>
      </c>
      <c r="Q352">
        <v>5.5105296630288E-2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</v>
      </c>
      <c r="E353">
        <v>19536.569703775</v>
      </c>
      <c r="F353">
        <v>707.75</v>
      </c>
      <c r="G353">
        <v>78.764705161641501</v>
      </c>
      <c r="H353">
        <v>7.2526359179600597E-2</v>
      </c>
      <c r="I353">
        <v>-13.458292040188001</v>
      </c>
      <c r="J353">
        <v>2.2174251561980598</v>
      </c>
      <c r="K353">
        <v>677.73789594743005</v>
      </c>
      <c r="L353">
        <v>644.89174120258599</v>
      </c>
      <c r="M353">
        <v>60.030265174735398</v>
      </c>
      <c r="N353">
        <v>1.0694419921157601</v>
      </c>
      <c r="O353">
        <v>21.773225008830799</v>
      </c>
      <c r="P353">
        <v>105.98079161816</v>
      </c>
      <c r="Q353">
        <v>4.1879999621808002E-2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65</v>
      </c>
      <c r="E354">
        <v>19378.175579539999</v>
      </c>
      <c r="F354">
        <v>985.85</v>
      </c>
      <c r="G354">
        <v>25.645085900289899</v>
      </c>
      <c r="H354">
        <v>2.9194365818435402</v>
      </c>
      <c r="I354">
        <v>9.0554723650942908</v>
      </c>
      <c r="J354">
        <v>11.0723053455203</v>
      </c>
      <c r="K354">
        <v>932.62370865135699</v>
      </c>
      <c r="L354">
        <v>882.17588037470205</v>
      </c>
      <c r="M354">
        <v>70.485661378443695</v>
      </c>
      <c r="N354">
        <v>2.00706980738495</v>
      </c>
      <c r="O354">
        <v>10.9702287366232</v>
      </c>
      <c r="P354">
        <v>53.738791423001899</v>
      </c>
      <c r="Q354">
        <v>-4.8392427335422997E-2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445</v>
      </c>
      <c r="E355">
        <v>19176.485065519999</v>
      </c>
      <c r="F355">
        <v>1343.2</v>
      </c>
      <c r="G355">
        <v>52.520987939186298</v>
      </c>
      <c r="H355">
        <v>3.3460190715280098</v>
      </c>
      <c r="I355">
        <v>25.403495277071901</v>
      </c>
      <c r="J355">
        <v>2.6320498046440002</v>
      </c>
      <c r="K355">
        <v>1131.8014724565301</v>
      </c>
      <c r="L355">
        <v>978.87398409061802</v>
      </c>
      <c r="M355">
        <v>86.065574610579105</v>
      </c>
      <c r="N355">
        <v>1.1703283777684801</v>
      </c>
      <c r="O355">
        <v>7.9474389517570003</v>
      </c>
      <c r="P355">
        <v>85.268965517241298</v>
      </c>
      <c r="Q355">
        <v>0.13502002185369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19171.889106479899</v>
      </c>
      <c r="F356">
        <v>1368.4</v>
      </c>
      <c r="G356">
        <v>6.84007909668476</v>
      </c>
      <c r="H356">
        <v>6.6842556266306996</v>
      </c>
      <c r="I356">
        <v>-5.6516031988845796</v>
      </c>
      <c r="J356">
        <v>-2.2677902049704199</v>
      </c>
      <c r="K356">
        <v>1230.5210435195499</v>
      </c>
      <c r="L356">
        <v>1151.74768547239</v>
      </c>
      <c r="M356">
        <v>64.818292370977005</v>
      </c>
      <c r="N356">
        <v>2.2324968856312402</v>
      </c>
      <c r="O356">
        <v>4.2275650394621298</v>
      </c>
      <c r="P356">
        <v>38.480999848201101</v>
      </c>
      <c r="Q356">
        <v>2.5487557591998E-2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117</v>
      </c>
      <c r="E357">
        <v>19157.6780545</v>
      </c>
      <c r="F357">
        <v>1147.2</v>
      </c>
      <c r="G357">
        <v>193.52822357148199</v>
      </c>
      <c r="H357">
        <v>6.2769240410469802</v>
      </c>
      <c r="I357">
        <v>7.3922562036570598</v>
      </c>
      <c r="J357">
        <v>-4.8660830655253298</v>
      </c>
      <c r="K357">
        <v>993.83994976563304</v>
      </c>
      <c r="L357">
        <v>801.45854984768505</v>
      </c>
      <c r="M357">
        <v>54.940063539151701</v>
      </c>
      <c r="N357">
        <v>0.73709431001235004</v>
      </c>
      <c r="O357">
        <v>2.8591352859135202</v>
      </c>
      <c r="P357">
        <v>259.84943538268499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629</v>
      </c>
      <c r="E358">
        <v>19097.052247349999</v>
      </c>
      <c r="F358">
        <v>37.950000000000003</v>
      </c>
      <c r="G358">
        <v>-11.689837052330899</v>
      </c>
      <c r="H358">
        <v>-1.9732971092189899</v>
      </c>
      <c r="I358">
        <v>-34.364848968094698</v>
      </c>
      <c r="J358">
        <v>-1.25306405310567</v>
      </c>
      <c r="K358">
        <v>38.538820756097799</v>
      </c>
      <c r="L358">
        <v>38.605991697115101</v>
      </c>
      <c r="M358">
        <v>41.142348558439501</v>
      </c>
      <c r="N358">
        <v>0.78401009015902301</v>
      </c>
      <c r="O358">
        <v>39.393939393939299</v>
      </c>
      <c r="P358">
        <v>20.0949367088607</v>
      </c>
      <c r="Q358">
        <v>6.6939930696066005E-2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403</v>
      </c>
      <c r="E359">
        <v>19071.814477119999</v>
      </c>
      <c r="F359">
        <v>119.2</v>
      </c>
      <c r="G359">
        <v>-17.5284183369643</v>
      </c>
      <c r="H359">
        <v>0.33459940044910402</v>
      </c>
      <c r="I359">
        <v>-16.581070178637798</v>
      </c>
      <c r="J359">
        <v>-1.7605205568339199</v>
      </c>
      <c r="K359">
        <v>118.164706284537</v>
      </c>
      <c r="L359">
        <v>115.622265482369</v>
      </c>
      <c r="M359">
        <v>45.487600684844203</v>
      </c>
      <c r="N359">
        <v>0.99854235813214798</v>
      </c>
      <c r="O359">
        <v>14.9328859060402</v>
      </c>
      <c r="P359">
        <v>13.523809523809501</v>
      </c>
      <c r="Q359">
        <v>9.8510245980796995E-2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247</v>
      </c>
      <c r="E360">
        <v>19050.597225124999</v>
      </c>
      <c r="F360">
        <v>661.25</v>
      </c>
      <c r="G360">
        <v>54.362979722277601</v>
      </c>
      <c r="H360">
        <v>6.4820281762415402</v>
      </c>
      <c r="I360">
        <v>26.951542501491499</v>
      </c>
      <c r="J360">
        <v>2.6619518800558599</v>
      </c>
      <c r="K360">
        <v>594.89177919958297</v>
      </c>
      <c r="L360">
        <v>511.61674179733598</v>
      </c>
      <c r="M360">
        <v>65.437724274355205</v>
      </c>
      <c r="N360">
        <v>0.66783635145860298</v>
      </c>
      <c r="O360">
        <v>6.1474480151228796</v>
      </c>
      <c r="P360">
        <v>80.669398907103798</v>
      </c>
      <c r="Q360">
        <v>-4.5198321966994998E-2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621</v>
      </c>
      <c r="E361">
        <v>18928.788423548001</v>
      </c>
      <c r="F361">
        <v>131.29</v>
      </c>
      <c r="G361">
        <v>74.292898717039805</v>
      </c>
      <c r="H361">
        <v>28.483303872402502</v>
      </c>
      <c r="I361">
        <v>29.918140391780099</v>
      </c>
      <c r="J361">
        <v>13.489049446606</v>
      </c>
      <c r="K361">
        <v>109.073767328551</v>
      </c>
      <c r="L361">
        <v>93.783558631324297</v>
      </c>
      <c r="M361">
        <v>76.261662152720106</v>
      </c>
      <c r="N361">
        <v>1.51058844189473</v>
      </c>
      <c r="O361">
        <v>3.1304745220504402</v>
      </c>
      <c r="P361">
        <v>113.47967479674701</v>
      </c>
      <c r="Q361">
        <v>3.8369841156317003E-2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80</v>
      </c>
      <c r="E362">
        <v>18780.518362399998</v>
      </c>
      <c r="F362">
        <v>794.8</v>
      </c>
      <c r="G362">
        <v>-39.1852514951808</v>
      </c>
      <c r="H362">
        <v>-7.5746007610252901</v>
      </c>
      <c r="I362">
        <v>-33.372134624167998</v>
      </c>
      <c r="J362">
        <v>-4.7450342164049299</v>
      </c>
      <c r="K362">
        <v>821.72899813367098</v>
      </c>
      <c r="L362">
        <v>856.37711671519503</v>
      </c>
      <c r="M362">
        <v>29.4904715246197</v>
      </c>
      <c r="N362">
        <v>1.8682481298921501</v>
      </c>
      <c r="O362">
        <v>33.140412682435802</v>
      </c>
      <c r="P362">
        <v>13.5428571428571</v>
      </c>
      <c r="Q362">
        <v>-0.118570452530032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62</v>
      </c>
      <c r="E363">
        <v>18755.469374535001</v>
      </c>
      <c r="F363">
        <v>3350.15</v>
      </c>
      <c r="G363">
        <v>49.461122878309901</v>
      </c>
      <c r="H363">
        <v>22.4953587603442</v>
      </c>
      <c r="I363">
        <v>56.224205676159897</v>
      </c>
      <c r="J363">
        <v>12.192959008767099</v>
      </c>
      <c r="K363">
        <v>2915.7808463687602</v>
      </c>
      <c r="L363">
        <v>2443.19332848864</v>
      </c>
      <c r="M363">
        <v>78.810377451501907</v>
      </c>
      <c r="N363">
        <v>1.44519415454726</v>
      </c>
      <c r="O363">
        <v>9.0995925555572104</v>
      </c>
      <c r="P363">
        <v>93.092219020172905</v>
      </c>
      <c r="Q363">
        <v>0.17349536084082601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624</v>
      </c>
      <c r="E364">
        <v>18642.620393460002</v>
      </c>
      <c r="F364">
        <v>775.8</v>
      </c>
      <c r="G364">
        <v>82.328545160951194</v>
      </c>
      <c r="H364">
        <v>9.8785547426328595</v>
      </c>
      <c r="I364">
        <v>39.437085558871203</v>
      </c>
      <c r="J364">
        <v>9.6824145900247895</v>
      </c>
      <c r="K364">
        <v>696.23636442612894</v>
      </c>
      <c r="L364">
        <v>618.226069645488</v>
      </c>
      <c r="M364">
        <v>83.729163927841</v>
      </c>
      <c r="N364">
        <v>1.6166996956536199</v>
      </c>
      <c r="O364">
        <v>6.4642949213714997</v>
      </c>
      <c r="P364">
        <v>109.054163298302</v>
      </c>
      <c r="Q364">
        <v>9.7783880011805005E-2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140</v>
      </c>
      <c r="E365">
        <v>18609.113685789998</v>
      </c>
      <c r="F365">
        <v>544.29999999999995</v>
      </c>
      <c r="G365">
        <v>183.88276980924999</v>
      </c>
      <c r="H365">
        <v>25.994724598881199</v>
      </c>
      <c r="I365">
        <v>58.064233210458902</v>
      </c>
      <c r="J365">
        <v>17.6980800877249</v>
      </c>
      <c r="K365">
        <v>414.16391168783298</v>
      </c>
      <c r="L365">
        <v>327.61391417430701</v>
      </c>
      <c r="M365">
        <v>89.7833442610915</v>
      </c>
      <c r="N365">
        <v>1.05752776389924</v>
      </c>
      <c r="O365">
        <v>1.41466103251883</v>
      </c>
      <c r="P365">
        <v>210.14245014245</v>
      </c>
      <c r="Q365">
        <v>0.20061529363376801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403</v>
      </c>
      <c r="E366">
        <v>18508.791376249999</v>
      </c>
      <c r="F366">
        <v>3762.5</v>
      </c>
      <c r="G366">
        <v>41.789502276511499</v>
      </c>
      <c r="H366">
        <v>5.2854398620075003</v>
      </c>
      <c r="I366">
        <v>23.006195208877301</v>
      </c>
      <c r="J366">
        <v>3.43866670660901</v>
      </c>
      <c r="K366">
        <v>3476.54739276389</v>
      </c>
      <c r="L366">
        <v>3030.45089027944</v>
      </c>
      <c r="M366">
        <v>62.173595465317597</v>
      </c>
      <c r="N366">
        <v>0.81300170321705101</v>
      </c>
      <c r="O366">
        <v>3.38870431893687</v>
      </c>
      <c r="P366">
        <v>69.470531270409595</v>
      </c>
      <c r="Q366">
        <v>-3.3125994486909997E-2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304</v>
      </c>
      <c r="E367">
        <v>18422.92989137</v>
      </c>
      <c r="F367">
        <v>844.7</v>
      </c>
      <c r="G367">
        <v>61.6883111302839</v>
      </c>
      <c r="H367">
        <v>-1.8796299100607099</v>
      </c>
      <c r="I367">
        <v>6.5974661929207299</v>
      </c>
      <c r="J367">
        <v>4.5139163012426504</v>
      </c>
      <c r="K367">
        <v>821.28637600329398</v>
      </c>
      <c r="L367">
        <v>731.20863437467904</v>
      </c>
      <c r="M367">
        <v>55.6662681240756</v>
      </c>
      <c r="N367">
        <v>0.852422436160852</v>
      </c>
      <c r="O367">
        <v>13.413046051852699</v>
      </c>
      <c r="P367">
        <v>91.022161917684301</v>
      </c>
      <c r="Q367">
        <v>0.18197282012532801</v>
      </c>
    </row>
    <row r="368" spans="1:17" hidden="1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49</v>
      </c>
      <c r="E368">
        <v>18417.0690459</v>
      </c>
      <c r="F368">
        <v>431.8</v>
      </c>
      <c r="G368">
        <v>5.1763354719264401</v>
      </c>
      <c r="H368">
        <v>11.2076251615883</v>
      </c>
      <c r="I368">
        <v>17.967640929250798</v>
      </c>
      <c r="J368">
        <v>5.58071504090967</v>
      </c>
      <c r="M368">
        <v>67.919708260176193</v>
      </c>
      <c r="O368">
        <v>3.64752200092635</v>
      </c>
      <c r="P368">
        <v>47.876712328767098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542</v>
      </c>
      <c r="E369">
        <v>18165.126507000001</v>
      </c>
      <c r="F369">
        <v>3663.55</v>
      </c>
      <c r="G369">
        <v>-43.579135939757997</v>
      </c>
      <c r="H369">
        <v>5.50972655546631</v>
      </c>
      <c r="I369">
        <v>-11.607475077987401</v>
      </c>
      <c r="J369">
        <v>1.2710486415256801</v>
      </c>
      <c r="K369">
        <v>3464.2281601146501</v>
      </c>
      <c r="L369">
        <v>3549.0708500153301</v>
      </c>
      <c r="M369">
        <v>61.703759639195603</v>
      </c>
      <c r="N369">
        <v>0.77149027554848204</v>
      </c>
      <c r="O369">
        <v>28.952791691119199</v>
      </c>
      <c r="P369">
        <v>27.3857334098298</v>
      </c>
      <c r="Q369">
        <v>-6.2863719217514005E-2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393</v>
      </c>
      <c r="E370">
        <v>18125.85672562</v>
      </c>
      <c r="F370">
        <v>569.65</v>
      </c>
      <c r="G370">
        <v>63.050781936586297</v>
      </c>
      <c r="H370">
        <v>-6.4840046362381001</v>
      </c>
      <c r="I370">
        <v>8.4390086162716393</v>
      </c>
      <c r="J370">
        <v>0.26485540833643201</v>
      </c>
      <c r="K370">
        <v>541.39806377261402</v>
      </c>
      <c r="L370">
        <v>466.70706889996399</v>
      </c>
      <c r="M370">
        <v>66.833932955465798</v>
      </c>
      <c r="N370">
        <v>0.73932561058937496</v>
      </c>
      <c r="O370">
        <v>4.97674010357236</v>
      </c>
      <c r="P370">
        <v>99.667017174903606</v>
      </c>
      <c r="Q370">
        <v>0.13560925585990399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40</v>
      </c>
      <c r="E371">
        <v>18026.272333960002</v>
      </c>
      <c r="F371">
        <v>490.9</v>
      </c>
      <c r="G371">
        <v>80.232196335015004</v>
      </c>
      <c r="H371">
        <v>0.62435326557378601</v>
      </c>
      <c r="I371">
        <v>-16.531963140665901</v>
      </c>
      <c r="J371">
        <v>8.0935686021329598</v>
      </c>
      <c r="K371">
        <v>442.85853268750702</v>
      </c>
      <c r="L371">
        <v>415.96671591305801</v>
      </c>
      <c r="M371">
        <v>75.118429218876599</v>
      </c>
      <c r="N371">
        <v>1.14685803574645</v>
      </c>
      <c r="O371">
        <v>12.853941739661799</v>
      </c>
      <c r="P371">
        <v>115.165461319307</v>
      </c>
      <c r="Q371">
        <v>0.101000581398124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65</v>
      </c>
      <c r="E372">
        <v>17670.723017640001</v>
      </c>
      <c r="F372">
        <v>1689.1</v>
      </c>
      <c r="G372">
        <v>52.650578197730397</v>
      </c>
      <c r="H372">
        <v>10.7737129130343</v>
      </c>
      <c r="I372">
        <v>-4.1039993912659396</v>
      </c>
      <c r="J372">
        <v>8.2497009944699595</v>
      </c>
      <c r="K372">
        <v>1530.79641692729</v>
      </c>
      <c r="L372">
        <v>1380.5088681111099</v>
      </c>
      <c r="M372">
        <v>71.004151992399997</v>
      </c>
      <c r="N372">
        <v>0.36784735284717701</v>
      </c>
      <c r="O372">
        <v>3.3094547392102198</v>
      </c>
      <c r="P372">
        <v>87.667351813788102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179</v>
      </c>
      <c r="E373">
        <v>17594.931760560001</v>
      </c>
      <c r="F373">
        <v>311.85000000000002</v>
      </c>
      <c r="G373">
        <v>-17.975059937717099</v>
      </c>
      <c r="H373">
        <v>4.7682396109787097</v>
      </c>
      <c r="I373">
        <v>-17.630132212497699</v>
      </c>
      <c r="J373">
        <v>4.0716627402375201</v>
      </c>
      <c r="K373">
        <v>305.728895283376</v>
      </c>
      <c r="L373">
        <v>311.48075286494702</v>
      </c>
      <c r="M373">
        <v>73.796885708420305</v>
      </c>
      <c r="N373">
        <v>0.43816224902616102</v>
      </c>
      <c r="O373">
        <v>30.4312970979637</v>
      </c>
      <c r="P373">
        <v>22.534381139489199</v>
      </c>
      <c r="Q373">
        <v>-5.5945965445531001E-2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21</v>
      </c>
      <c r="E374">
        <v>17576.010542700002</v>
      </c>
      <c r="F374">
        <v>633.25</v>
      </c>
      <c r="G374">
        <v>2.2252104081141399</v>
      </c>
      <c r="H374">
        <v>4.1799772895561098</v>
      </c>
      <c r="I374">
        <v>-22.725376999636399</v>
      </c>
      <c r="J374">
        <v>6.0350136514730499</v>
      </c>
      <c r="K374">
        <v>603.20709795697906</v>
      </c>
      <c r="L374">
        <v>626.95987124412102</v>
      </c>
      <c r="M374">
        <v>66.033492790307093</v>
      </c>
      <c r="N374">
        <v>0.78511661942988098</v>
      </c>
      <c r="O374">
        <v>37.386498223450403</v>
      </c>
      <c r="P374">
        <v>34.848807495740999</v>
      </c>
      <c r="Q374">
        <v>7.8659298209729001E-2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49</v>
      </c>
      <c r="E375">
        <v>17491.573674784999</v>
      </c>
      <c r="F375">
        <v>206.65</v>
      </c>
      <c r="G375">
        <v>31.3748524099782</v>
      </c>
      <c r="H375">
        <v>13.212083067605899</v>
      </c>
      <c r="I375">
        <v>1.99399997537965</v>
      </c>
      <c r="J375">
        <v>-1.22729359667779</v>
      </c>
      <c r="K375">
        <v>190.05160643411901</v>
      </c>
      <c r="L375">
        <v>172.18743166640999</v>
      </c>
      <c r="M375">
        <v>60.9145510171194</v>
      </c>
      <c r="N375">
        <v>1.20807788847671</v>
      </c>
      <c r="O375">
        <v>3.8616017420759698</v>
      </c>
      <c r="P375">
        <v>68.556280587275694</v>
      </c>
      <c r="Q375">
        <v>-1.1979213628455001E-2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120</v>
      </c>
      <c r="E376">
        <v>17430.355460700001</v>
      </c>
      <c r="F376">
        <v>696.15</v>
      </c>
      <c r="G376">
        <v>43.730402635078903</v>
      </c>
      <c r="H376">
        <v>-2.9390989305305601</v>
      </c>
      <c r="I376">
        <v>6.8541875483585004</v>
      </c>
      <c r="J376">
        <v>-2.3808856517488399</v>
      </c>
      <c r="K376">
        <v>642.24917404685004</v>
      </c>
      <c r="L376">
        <v>552.07823032222598</v>
      </c>
      <c r="M376">
        <v>38.6443199073858</v>
      </c>
      <c r="N376">
        <v>0.68188800285196505</v>
      </c>
      <c r="O376">
        <v>7.3044602456367098</v>
      </c>
      <c r="P376">
        <v>72.293033040465204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49</v>
      </c>
      <c r="E377">
        <v>17400.458829396001</v>
      </c>
      <c r="F377">
        <v>210.93</v>
      </c>
      <c r="G377">
        <v>-16.393115307133801</v>
      </c>
      <c r="H377">
        <v>-6.8821276320245302</v>
      </c>
      <c r="I377">
        <v>-18.272652106418601</v>
      </c>
      <c r="J377">
        <v>-3.64623141610116</v>
      </c>
      <c r="K377">
        <v>217.834070358151</v>
      </c>
      <c r="L377">
        <v>212.27172353406201</v>
      </c>
      <c r="M377">
        <v>35.2992442038679</v>
      </c>
      <c r="N377">
        <v>0.89346482108093594</v>
      </c>
      <c r="O377">
        <v>37.1308016877637</v>
      </c>
      <c r="P377">
        <v>15.246551017620501</v>
      </c>
      <c r="Q377">
        <v>3.2054880759681E-2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866</v>
      </c>
      <c r="E378">
        <v>17387.869117524999</v>
      </c>
      <c r="F378">
        <v>1461.05</v>
      </c>
      <c r="G378">
        <v>115.24931339534101</v>
      </c>
      <c r="H378">
        <v>-3.9776888527411698</v>
      </c>
      <c r="I378">
        <v>47.977829328082599</v>
      </c>
      <c r="J378">
        <v>-9.8829772034738902E-2</v>
      </c>
      <c r="K378">
        <v>1450.53856582767</v>
      </c>
      <c r="L378">
        <v>1168.2815594224701</v>
      </c>
      <c r="M378">
        <v>41.586228231634301</v>
      </c>
      <c r="N378">
        <v>1.09279168847297</v>
      </c>
      <c r="O378">
        <v>16.012456794770799</v>
      </c>
      <c r="P378">
        <v>155.80845662260299</v>
      </c>
      <c r="Q378">
        <v>0.19184254688930999</v>
      </c>
    </row>
    <row r="379" spans="1:17" hidden="1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239</v>
      </c>
      <c r="E379">
        <v>17315.914454999998</v>
      </c>
      <c r="F379">
        <v>16208.85</v>
      </c>
      <c r="G379">
        <v>-6.7623642519275702</v>
      </c>
      <c r="H379">
        <v>-0.92770359607904196</v>
      </c>
      <c r="I379">
        <v>1.2944554416177101</v>
      </c>
      <c r="J379">
        <v>-4.0130042169646298</v>
      </c>
      <c r="K379">
        <v>16316.299750203199</v>
      </c>
      <c r="L379">
        <v>14991.5125906341</v>
      </c>
      <c r="M379">
        <v>38.779941986348703</v>
      </c>
      <c r="N379">
        <v>1.15633226057164</v>
      </c>
      <c r="O379">
        <v>9.7804594403674496</v>
      </c>
      <c r="P379">
        <v>27.405028964888398</v>
      </c>
      <c r="Q379">
        <v>7.7357049541367004E-2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636</v>
      </c>
      <c r="E380">
        <v>17310.055422540001</v>
      </c>
      <c r="F380">
        <v>958.35</v>
      </c>
      <c r="G380">
        <v>93.203608485423899</v>
      </c>
      <c r="H380">
        <v>32.5798861546319</v>
      </c>
      <c r="I380">
        <v>10.8947595870639</v>
      </c>
      <c r="J380">
        <v>9.7541102102381796</v>
      </c>
      <c r="K380">
        <v>803.20415041886497</v>
      </c>
      <c r="L380">
        <v>703.33432846045196</v>
      </c>
      <c r="M380">
        <v>70.445229754000493</v>
      </c>
      <c r="N380">
        <v>1.52817151495959</v>
      </c>
      <c r="O380">
        <v>4.1842750560859798</v>
      </c>
      <c r="P380">
        <v>119.805045871559</v>
      </c>
      <c r="Q380">
        <v>0.21321503827691499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873</v>
      </c>
      <c r="E381">
        <v>17228.099020079899</v>
      </c>
      <c r="F381">
        <v>250.12</v>
      </c>
      <c r="G381">
        <v>70.265496098928395</v>
      </c>
      <c r="H381">
        <v>14.3421606835003</v>
      </c>
      <c r="I381">
        <v>19.8371980434822</v>
      </c>
      <c r="J381">
        <v>11.391720210571799</v>
      </c>
      <c r="K381">
        <v>206.345817077682</v>
      </c>
      <c r="L381">
        <v>187.58715339747201</v>
      </c>
      <c r="M381">
        <v>88.181947188599395</v>
      </c>
      <c r="N381">
        <v>2.2593938425579698</v>
      </c>
      <c r="O381">
        <v>1.8111306572845001</v>
      </c>
      <c r="P381">
        <v>100.899598393574</v>
      </c>
      <c r="Q381">
        <v>-3.4839737464114999E-2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876</v>
      </c>
      <c r="E382">
        <v>17173.414158570002</v>
      </c>
      <c r="F382">
        <v>535.1</v>
      </c>
      <c r="G382">
        <v>279.61921141501898</v>
      </c>
      <c r="H382">
        <v>26.0392032319475</v>
      </c>
      <c r="I382">
        <v>41.041572497030501</v>
      </c>
      <c r="J382">
        <v>10.006346315057</v>
      </c>
      <c r="K382">
        <v>433.38955824587498</v>
      </c>
      <c r="L382">
        <v>352.24278124928202</v>
      </c>
      <c r="M382">
        <v>83.962436624758894</v>
      </c>
      <c r="N382">
        <v>1.81617277705535</v>
      </c>
      <c r="O382">
        <v>4.5412072509811203</v>
      </c>
      <c r="P382">
        <v>310.35276073619599</v>
      </c>
      <c r="Q382">
        <v>0.111697164870248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46</v>
      </c>
      <c r="E383">
        <v>16989.709392150002</v>
      </c>
      <c r="F383">
        <v>1757.15</v>
      </c>
      <c r="G383">
        <v>6.5546946206888199</v>
      </c>
      <c r="H383">
        <v>10.3151229061896</v>
      </c>
      <c r="I383">
        <v>46.816073411203902</v>
      </c>
      <c r="J383">
        <v>2.5370161842594299</v>
      </c>
      <c r="K383">
        <v>1608.01491418774</v>
      </c>
      <c r="L383">
        <v>1375.2262549089201</v>
      </c>
      <c r="M383">
        <v>52.554232680723302</v>
      </c>
      <c r="N383">
        <v>0.74393993331288799</v>
      </c>
      <c r="O383">
        <v>5.8532282389095904</v>
      </c>
      <c r="P383">
        <v>71.437631103956207</v>
      </c>
      <c r="Q383">
        <v>-3.1375123577901003E-2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247</v>
      </c>
      <c r="E384">
        <v>16974.685123679999</v>
      </c>
      <c r="F384">
        <v>4094.4</v>
      </c>
      <c r="G384">
        <v>314.34810388044201</v>
      </c>
      <c r="H384">
        <v>-2.53622269402626</v>
      </c>
      <c r="I384">
        <v>35.267351895070199</v>
      </c>
      <c r="J384">
        <v>1.0271938242935801</v>
      </c>
      <c r="K384">
        <v>3924.23561201646</v>
      </c>
      <c r="L384">
        <v>3176.9152251576902</v>
      </c>
      <c r="M384">
        <v>74.173121160858202</v>
      </c>
      <c r="N384">
        <v>0.67827639576248</v>
      </c>
      <c r="O384">
        <v>5.0202715904649997</v>
      </c>
      <c r="P384">
        <v>347.47540983606501</v>
      </c>
      <c r="Q384">
        <v>0.29304662787101199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287</v>
      </c>
      <c r="E385">
        <v>16929.259491929999</v>
      </c>
      <c r="F385">
        <v>340.1</v>
      </c>
      <c r="G385">
        <v>-17.664823707884299</v>
      </c>
      <c r="H385">
        <v>-9.9313978210435998</v>
      </c>
      <c r="I385">
        <v>-29.884216622036401</v>
      </c>
      <c r="J385">
        <v>-3.0897995733132899</v>
      </c>
      <c r="K385">
        <v>365.38324498983701</v>
      </c>
      <c r="L385">
        <v>373.53676160602498</v>
      </c>
      <c r="M385">
        <v>30.163652566410502</v>
      </c>
      <c r="N385">
        <v>0.77232806274168897</v>
      </c>
      <c r="O385">
        <v>64.069391355483603</v>
      </c>
      <c r="P385">
        <v>15.542721250212301</v>
      </c>
      <c r="Q385">
        <v>0.102073360613491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239</v>
      </c>
      <c r="E386">
        <v>16916.090066339999</v>
      </c>
      <c r="F386">
        <v>4859.8500000000004</v>
      </c>
      <c r="G386">
        <v>103.557228199656</v>
      </c>
      <c r="H386">
        <v>0.78398990846750605</v>
      </c>
      <c r="I386">
        <v>26.996417391397099</v>
      </c>
      <c r="J386">
        <v>3.1271100498383801</v>
      </c>
      <c r="K386">
        <v>4624.96525962752</v>
      </c>
      <c r="L386">
        <v>3868.63783095487</v>
      </c>
      <c r="M386">
        <v>53.785248612003798</v>
      </c>
      <c r="N386">
        <v>1.1575766840727599</v>
      </c>
      <c r="O386">
        <v>6.7934195499861101</v>
      </c>
      <c r="P386">
        <v>141.381279956291</v>
      </c>
      <c r="Q386">
        <v>0.17582277414286601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130</v>
      </c>
      <c r="E387">
        <v>16886.150907700001</v>
      </c>
      <c r="F387">
        <v>57.62</v>
      </c>
      <c r="G387">
        <v>6.3823222892868898</v>
      </c>
      <c r="H387">
        <v>-9.0366189609986307</v>
      </c>
      <c r="I387">
        <v>2.3716530816478798</v>
      </c>
      <c r="J387">
        <v>-0.56509184133188295</v>
      </c>
      <c r="K387">
        <v>59.6031841053126</v>
      </c>
      <c r="L387">
        <v>55.709819720077803</v>
      </c>
      <c r="M387">
        <v>46.317599091987198</v>
      </c>
      <c r="N387">
        <v>0.34450093245032898</v>
      </c>
      <c r="O387">
        <v>27.906976744186</v>
      </c>
      <c r="P387">
        <v>47.177522349936098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-</v>
      </c>
      <c r="D388" t="s">
        <v>117</v>
      </c>
      <c r="E388">
        <v>16878.571007357899</v>
      </c>
      <c r="F388">
        <v>64.58</v>
      </c>
      <c r="G388">
        <v>366.53519662258202</v>
      </c>
      <c r="H388">
        <v>-0.15346384303920399</v>
      </c>
      <c r="I388">
        <v>100.388314503665</v>
      </c>
      <c r="J388">
        <v>-2.1901932088743701</v>
      </c>
      <c r="K388">
        <v>57.708884216431898</v>
      </c>
      <c r="L388">
        <v>43.016086215297499</v>
      </c>
      <c r="M388">
        <v>67.802797946198993</v>
      </c>
      <c r="N388">
        <v>0.88514104126914706</v>
      </c>
      <c r="O388">
        <v>11.1799318674512</v>
      </c>
      <c r="P388">
        <v>427.18367346938697</v>
      </c>
      <c r="Q388">
        <v>0.12219666492633199</v>
      </c>
    </row>
    <row r="389" spans="1:17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65</v>
      </c>
      <c r="E389">
        <v>16844.625</v>
      </c>
      <c r="F389">
        <v>6737.85</v>
      </c>
      <c r="G389">
        <v>55.337697754271701</v>
      </c>
      <c r="H389">
        <v>5.0766272870972502</v>
      </c>
      <c r="I389">
        <v>5.7927566524258101</v>
      </c>
      <c r="J389">
        <v>10.204990321963701</v>
      </c>
      <c r="K389">
        <v>6124.8163175379204</v>
      </c>
      <c r="L389">
        <v>5390.7288906105196</v>
      </c>
      <c r="M389">
        <v>59.715201011538099</v>
      </c>
      <c r="N389">
        <v>2.1160653087363501</v>
      </c>
      <c r="O389">
        <v>12.3830301950919</v>
      </c>
      <c r="P389">
        <v>81.981093855503005</v>
      </c>
      <c r="Q389">
        <v>5.9652826975158002E-2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287</v>
      </c>
      <c r="E390">
        <v>16792.630685144999</v>
      </c>
      <c r="F390">
        <v>2098.35</v>
      </c>
      <c r="G390">
        <v>-7.9399672274433097</v>
      </c>
      <c r="H390">
        <v>6.8376608975096298</v>
      </c>
      <c r="I390">
        <v>-8.18703441483901</v>
      </c>
      <c r="J390">
        <v>1.3894535679886899</v>
      </c>
      <c r="K390">
        <v>2018.94496211154</v>
      </c>
      <c r="L390">
        <v>1965.38999144846</v>
      </c>
      <c r="M390">
        <v>53.516230040338499</v>
      </c>
      <c r="N390">
        <v>1.0492670876418599</v>
      </c>
      <c r="O390">
        <v>12.2977577620511</v>
      </c>
      <c r="P390">
        <v>19.9057142857142</v>
      </c>
      <c r="Q390">
        <v>3.0516612283340998E-2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494</v>
      </c>
      <c r="E391">
        <v>16695.670073460002</v>
      </c>
      <c r="F391">
        <v>334.6</v>
      </c>
      <c r="G391">
        <v>8.2493759030879801</v>
      </c>
      <c r="H391">
        <v>1.03801999914515</v>
      </c>
      <c r="I391">
        <v>-10.9625366653675</v>
      </c>
      <c r="J391">
        <v>-1.25725832634123</v>
      </c>
      <c r="K391">
        <v>328.63019369020299</v>
      </c>
      <c r="L391">
        <v>318.561536096937</v>
      </c>
      <c r="M391">
        <v>47.508215175911197</v>
      </c>
      <c r="N391">
        <v>0.30837217893162799</v>
      </c>
      <c r="O391">
        <v>17.154811715481099</v>
      </c>
      <c r="P391">
        <v>34.6478873239436</v>
      </c>
      <c r="Q391">
        <v>-3.8700144010364E-2</v>
      </c>
    </row>
    <row r="392" spans="1:17" hidden="1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403</v>
      </c>
      <c r="E392">
        <v>16690.467779145001</v>
      </c>
      <c r="F392">
        <v>4715.45</v>
      </c>
      <c r="G392">
        <v>54.472773714292003</v>
      </c>
      <c r="H392">
        <v>-12.3040539530193</v>
      </c>
      <c r="I392">
        <v>22.933771433282999</v>
      </c>
      <c r="J392">
        <v>-5.8830357038409904</v>
      </c>
      <c r="K392">
        <v>4914.82902238924</v>
      </c>
      <c r="M392">
        <v>29.0777360986283</v>
      </c>
      <c r="N392">
        <v>0.88705289879362403</v>
      </c>
      <c r="O392">
        <v>16.6378606495668</v>
      </c>
      <c r="P392">
        <v>124.54523809523801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21</v>
      </c>
      <c r="E393">
        <v>16645.448295900002</v>
      </c>
      <c r="F393">
        <v>734.35</v>
      </c>
      <c r="G393">
        <v>66.269027017248803</v>
      </c>
      <c r="H393">
        <v>5.0945244496868902</v>
      </c>
      <c r="I393">
        <v>15.0148074993458</v>
      </c>
      <c r="J393">
        <v>-1.7758062410000399</v>
      </c>
      <c r="K393">
        <v>672.66755630282398</v>
      </c>
      <c r="L393">
        <v>576.04290080205396</v>
      </c>
      <c r="M393">
        <v>50.386724927876898</v>
      </c>
      <c r="N393">
        <v>0.56137100840216603</v>
      </c>
      <c r="O393">
        <v>4.7797371825423802</v>
      </c>
      <c r="P393">
        <v>92.037133891213401</v>
      </c>
      <c r="Q393">
        <v>5.9139752644472E-2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455</v>
      </c>
      <c r="E394">
        <v>16572.099846609999</v>
      </c>
      <c r="F394">
        <v>597.85</v>
      </c>
      <c r="G394">
        <v>249.061585501563</v>
      </c>
      <c r="H394">
        <v>13.470687247808799</v>
      </c>
      <c r="I394">
        <v>20.992894667657101</v>
      </c>
      <c r="J394">
        <v>12.818076464359899</v>
      </c>
      <c r="K394">
        <v>505.75187197492198</v>
      </c>
      <c r="L394">
        <v>430.23960955269001</v>
      </c>
      <c r="M394">
        <v>89.913227151851302</v>
      </c>
      <c r="N394">
        <v>1.41292813243948</v>
      </c>
      <c r="O394">
        <v>3.8722087480137</v>
      </c>
      <c r="P394">
        <v>276.00628930817601</v>
      </c>
      <c r="Q394">
        <v>0.21325818243546099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179</v>
      </c>
      <c r="E395">
        <v>16486.011148199999</v>
      </c>
      <c r="F395">
        <v>1669</v>
      </c>
      <c r="G395">
        <v>25.594304814770499</v>
      </c>
      <c r="H395">
        <v>12.750939036776501</v>
      </c>
      <c r="I395">
        <v>25.625671716540399</v>
      </c>
      <c r="J395">
        <v>4.9703379083021</v>
      </c>
      <c r="K395">
        <v>1468.7220551160599</v>
      </c>
      <c r="L395">
        <v>1313.2506699692101</v>
      </c>
      <c r="M395">
        <v>64.376226917193804</v>
      </c>
      <c r="N395">
        <v>2.3323752138047902</v>
      </c>
      <c r="O395">
        <v>11.345116836429</v>
      </c>
      <c r="P395">
        <v>71.964350110761899</v>
      </c>
      <c r="Q395">
        <v>1.3586535385566E-2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905</v>
      </c>
      <c r="E396">
        <v>16385.99207376</v>
      </c>
      <c r="F396">
        <v>209.6</v>
      </c>
      <c r="G396">
        <v>-14.590020539005801</v>
      </c>
      <c r="H396">
        <v>-1.6388575215944301</v>
      </c>
      <c r="I396">
        <v>2.4146268771308299</v>
      </c>
      <c r="J396">
        <v>-0.750303582807619</v>
      </c>
      <c r="K396">
        <v>212.78081024400899</v>
      </c>
      <c r="L396">
        <v>195.96263956920899</v>
      </c>
      <c r="M396">
        <v>35.812227648117101</v>
      </c>
      <c r="N396">
        <v>0.91808581989563398</v>
      </c>
      <c r="O396">
        <v>13.334923664122099</v>
      </c>
      <c r="P396">
        <v>53.891336270190898</v>
      </c>
      <c r="Q396">
        <v>2.27893130719E-4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189</v>
      </c>
      <c r="E397">
        <v>16362.383255610001</v>
      </c>
      <c r="F397">
        <v>673.1</v>
      </c>
      <c r="G397">
        <v>-0.156640826778144</v>
      </c>
      <c r="H397">
        <v>9.09158391883423</v>
      </c>
      <c r="I397">
        <v>6.9684957144697197</v>
      </c>
      <c r="J397">
        <v>0.97445543946431701</v>
      </c>
      <c r="K397">
        <v>633.53693165776497</v>
      </c>
      <c r="L397">
        <v>581.819976015865</v>
      </c>
      <c r="M397">
        <v>48.420167932821897</v>
      </c>
      <c r="N397">
        <v>1.09114162812685</v>
      </c>
      <c r="O397">
        <v>7.2648937750705498</v>
      </c>
      <c r="P397">
        <v>36.920260374287999</v>
      </c>
      <c r="Q397">
        <v>4.6989960665798997E-2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542</v>
      </c>
      <c r="E398">
        <v>16294.55084496</v>
      </c>
      <c r="F398">
        <v>5314.6</v>
      </c>
      <c r="G398">
        <v>-13.3648403348808</v>
      </c>
      <c r="H398">
        <v>12.928195118722501</v>
      </c>
      <c r="I398">
        <v>-2.5523366123348201</v>
      </c>
      <c r="J398">
        <v>7.7285321076901097</v>
      </c>
      <c r="K398">
        <v>4695.6471886272002</v>
      </c>
      <c r="L398">
        <v>4561.4130991953498</v>
      </c>
      <c r="M398">
        <v>84.398890927425398</v>
      </c>
      <c r="N398">
        <v>2.1667434073726599</v>
      </c>
      <c r="O398">
        <v>3.4885033680803699</v>
      </c>
      <c r="P398">
        <v>32.171101715991</v>
      </c>
      <c r="Q398">
        <v>4.1991816640148998E-2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542</v>
      </c>
      <c r="E399">
        <v>16286.26063062</v>
      </c>
      <c r="F399">
        <v>866.1</v>
      </c>
      <c r="G399">
        <v>83.070036342077998</v>
      </c>
      <c r="H399">
        <v>15.947868269751201</v>
      </c>
      <c r="I399">
        <v>43.321155481788502</v>
      </c>
      <c r="J399">
        <v>11.8473356002371</v>
      </c>
      <c r="K399">
        <v>730.44542231605305</v>
      </c>
      <c r="L399">
        <v>629.36019914615395</v>
      </c>
      <c r="M399">
        <v>84.703219536779201</v>
      </c>
      <c r="N399">
        <v>1.2862807953094799</v>
      </c>
      <c r="O399">
        <v>1.02759496593927</v>
      </c>
      <c r="P399">
        <v>111.760391198043</v>
      </c>
      <c r="Q399">
        <v>9.7892833075866006E-2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130</v>
      </c>
      <c r="E400">
        <v>16265.98046619</v>
      </c>
      <c r="F400">
        <v>916.65</v>
      </c>
      <c r="G400">
        <v>962.23499745546303</v>
      </c>
      <c r="H400">
        <v>-1.0366870746607399</v>
      </c>
      <c r="I400">
        <v>-10.5255742606324</v>
      </c>
      <c r="J400">
        <v>4.5667927655631297</v>
      </c>
      <c r="K400">
        <v>926.86965223017705</v>
      </c>
      <c r="L400">
        <v>803.88778811515795</v>
      </c>
      <c r="M400">
        <v>52.497380885579403</v>
      </c>
      <c r="N400">
        <v>0.75639172442195501</v>
      </c>
      <c r="O400">
        <v>43.348060873834001</v>
      </c>
      <c r="P400">
        <v>991.25</v>
      </c>
      <c r="Q400">
        <v>0.21223725929055801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916</v>
      </c>
      <c r="E401">
        <v>16247.5107587</v>
      </c>
      <c r="F401">
        <v>731.3</v>
      </c>
      <c r="G401">
        <v>-19.1867293461403</v>
      </c>
      <c r="H401">
        <v>2.53310600601132</v>
      </c>
      <c r="I401">
        <v>-17.716479359051899</v>
      </c>
      <c r="J401">
        <v>-3.15115081722699</v>
      </c>
      <c r="K401">
        <v>694.77333916832697</v>
      </c>
      <c r="L401">
        <v>677.43074611423106</v>
      </c>
      <c r="M401">
        <v>54.425854971524501</v>
      </c>
      <c r="N401">
        <v>1.22754301844641</v>
      </c>
      <c r="O401">
        <v>16.162997401887001</v>
      </c>
      <c r="P401">
        <v>23.1144781144781</v>
      </c>
      <c r="Q401">
        <v>4.9195970114975E-2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919</v>
      </c>
      <c r="E402">
        <v>16152.816175125001</v>
      </c>
      <c r="F402">
        <v>181.65</v>
      </c>
      <c r="G402">
        <v>21.269912957638201</v>
      </c>
      <c r="H402">
        <v>7.7681715780507599</v>
      </c>
      <c r="I402">
        <v>-0.20307997676228201</v>
      </c>
      <c r="J402">
        <v>0.98900098290536798</v>
      </c>
      <c r="K402">
        <v>167.939011983662</v>
      </c>
      <c r="L402">
        <v>152.520335959883</v>
      </c>
      <c r="M402">
        <v>51.787501796367202</v>
      </c>
      <c r="N402">
        <v>0.96560816132050398</v>
      </c>
      <c r="O402">
        <v>5.2573630608312598</v>
      </c>
      <c r="P402">
        <v>52.647058823529399</v>
      </c>
      <c r="Q402">
        <v>1.2730841779392999E-2</v>
      </c>
    </row>
    <row r="403" spans="1:17" x14ac:dyDescent="0.3">
      <c r="A403" t="s">
        <v>920</v>
      </c>
      <c r="B403" t="s">
        <v>921</v>
      </c>
      <c r="C403" t="str">
        <f>IFERROR(VLOOKUP(Table1[[#This Row],[Ticker]],[1]!Table1[[Symbol]:[Industry]],2,FALSE),"-")</f>
        <v>-</v>
      </c>
      <c r="D403" t="s">
        <v>24</v>
      </c>
      <c r="E403">
        <v>16141.0492810579</v>
      </c>
      <c r="F403">
        <v>200.59</v>
      </c>
      <c r="G403">
        <v>35.037554951407401</v>
      </c>
      <c r="H403">
        <v>-4.1625684009647603</v>
      </c>
      <c r="I403">
        <v>9.4732745953750008</v>
      </c>
      <c r="J403">
        <v>-3.3293602139088598</v>
      </c>
      <c r="K403">
        <v>200.225129990645</v>
      </c>
      <c r="L403">
        <v>175.49949050338299</v>
      </c>
      <c r="M403">
        <v>37.2385779637479</v>
      </c>
      <c r="N403">
        <v>0.58733923430944601</v>
      </c>
      <c r="O403">
        <v>9.6266015254997601</v>
      </c>
      <c r="P403">
        <v>73.520761245674706</v>
      </c>
      <c r="Q403">
        <v>0.15241308022880801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46</v>
      </c>
      <c r="E404">
        <v>16099.267147305</v>
      </c>
      <c r="F404">
        <v>1495.95</v>
      </c>
      <c r="G404">
        <v>253.18894383360899</v>
      </c>
      <c r="H404">
        <v>14.1360341219142</v>
      </c>
      <c r="I404">
        <v>76.489457158212403</v>
      </c>
      <c r="J404">
        <v>-7.4789163539713304</v>
      </c>
      <c r="K404">
        <v>1290.4919597077401</v>
      </c>
      <c r="L404">
        <v>912.24596728213703</v>
      </c>
      <c r="M404">
        <v>52.426534810375102</v>
      </c>
      <c r="N404">
        <v>0.280266103317168</v>
      </c>
      <c r="O404">
        <v>6.8885992178882898</v>
      </c>
      <c r="P404">
        <v>281.81470137825397</v>
      </c>
      <c r="Q404">
        <v>0.159605921161002</v>
      </c>
    </row>
    <row r="405" spans="1:17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542</v>
      </c>
      <c r="E405">
        <v>16073.624922929999</v>
      </c>
      <c r="F405">
        <v>1512.65</v>
      </c>
      <c r="G405">
        <v>-14.297625198326701</v>
      </c>
      <c r="H405">
        <v>9.5156343160536903</v>
      </c>
      <c r="I405">
        <v>-14.133015780431</v>
      </c>
      <c r="J405">
        <v>2.23735991148419</v>
      </c>
      <c r="K405">
        <v>1394.51974974927</v>
      </c>
      <c r="L405">
        <v>1394.41907185682</v>
      </c>
      <c r="M405">
        <v>69.231608292750593</v>
      </c>
      <c r="N405">
        <v>1.42643814765435</v>
      </c>
      <c r="O405">
        <v>7.2290351370112003</v>
      </c>
      <c r="P405">
        <v>21.6934835076427</v>
      </c>
      <c r="Q405">
        <v>-5.5547892303966E-2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130</v>
      </c>
      <c r="E406">
        <v>16044.167184489999</v>
      </c>
      <c r="F406">
        <v>612.04999999999995</v>
      </c>
      <c r="G406">
        <v>74.595043913070597</v>
      </c>
      <c r="H406">
        <v>14.2975880005703</v>
      </c>
      <c r="I406">
        <v>-3.6971974624110202</v>
      </c>
      <c r="J406">
        <v>11.486664006106899</v>
      </c>
      <c r="K406">
        <v>563.41307264410898</v>
      </c>
      <c r="L406">
        <v>508.59455634536698</v>
      </c>
      <c r="M406">
        <v>74.744457863551702</v>
      </c>
      <c r="N406">
        <v>1.7395119714488201</v>
      </c>
      <c r="O406">
        <v>3.24319908504207</v>
      </c>
      <c r="P406">
        <v>107.79154642675201</v>
      </c>
      <c r="Q406">
        <v>0.12820754371544801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330</v>
      </c>
      <c r="E407">
        <v>15962.023953925</v>
      </c>
      <c r="F407">
        <v>684.25</v>
      </c>
      <c r="G407">
        <v>111.234576486243</v>
      </c>
      <c r="H407">
        <v>-11.7468812805438</v>
      </c>
      <c r="I407">
        <v>40.733894651117701</v>
      </c>
      <c r="J407">
        <v>-5.4292683212796602</v>
      </c>
      <c r="K407">
        <v>701.89514095987795</v>
      </c>
      <c r="L407">
        <v>559.09136584175997</v>
      </c>
      <c r="M407">
        <v>34.851350848331997</v>
      </c>
      <c r="N407">
        <v>0.46211133171424001</v>
      </c>
      <c r="O407">
        <v>21.008403361344499</v>
      </c>
      <c r="P407">
        <v>170.45454545454501</v>
      </c>
      <c r="Q407">
        <v>7.9741853446359007E-2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153</v>
      </c>
      <c r="E408">
        <v>15864.88906944</v>
      </c>
      <c r="F408">
        <v>2646.4</v>
      </c>
      <c r="G408">
        <v>-25.705479858421601</v>
      </c>
      <c r="H408">
        <v>1.4241603436618999</v>
      </c>
      <c r="I408">
        <v>-14.1425524598992</v>
      </c>
      <c r="J408">
        <v>-0.19226398861298999</v>
      </c>
      <c r="K408">
        <v>2621.9948883803499</v>
      </c>
      <c r="L408">
        <v>2653.89973355447</v>
      </c>
      <c r="M408">
        <v>44.6000972240968</v>
      </c>
      <c r="N408">
        <v>0.70762711579748105</v>
      </c>
      <c r="O408">
        <v>26.0410368802902</v>
      </c>
      <c r="P408">
        <v>18.672645739910301</v>
      </c>
      <c r="Q408">
        <v>-8.7318949457788994E-2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934</v>
      </c>
      <c r="E409">
        <v>15695.201264879999</v>
      </c>
      <c r="F409">
        <v>816.35</v>
      </c>
      <c r="G409">
        <v>51.439510738454402</v>
      </c>
      <c r="H409">
        <v>33.056861059857503</v>
      </c>
      <c r="I409">
        <v>34.429400092793102</v>
      </c>
      <c r="J409">
        <v>15.5774376861776</v>
      </c>
      <c r="K409">
        <v>624.26041534392402</v>
      </c>
      <c r="L409">
        <v>547.57393475819902</v>
      </c>
      <c r="M409">
        <v>83.176703977809694</v>
      </c>
      <c r="N409">
        <v>2.8345475181543098</v>
      </c>
      <c r="O409">
        <v>3.13590984259202</v>
      </c>
      <c r="P409">
        <v>82.894589447742703</v>
      </c>
      <c r="Q409">
        <v>-3.0579863692349E-2</v>
      </c>
    </row>
    <row r="410" spans="1:17" x14ac:dyDescent="0.3">
      <c r="A410" t="s">
        <v>935</v>
      </c>
      <c r="B410" t="s">
        <v>936</v>
      </c>
      <c r="C410" t="str">
        <f>IFERROR(VLOOKUP(Table1[[#This Row],[Ticker]],[1]!Table1[[Symbol]:[Industry]],2,FALSE),"-")</f>
        <v>-</v>
      </c>
      <c r="D410" t="s">
        <v>214</v>
      </c>
      <c r="E410">
        <v>15656.490179065</v>
      </c>
      <c r="F410">
        <v>1907.45</v>
      </c>
      <c r="G410">
        <v>22.586964329169199</v>
      </c>
      <c r="H410">
        <v>-1.7540078454644199</v>
      </c>
      <c r="I410">
        <v>13.263745315137699</v>
      </c>
      <c r="J410">
        <v>1.35248399508168</v>
      </c>
      <c r="K410">
        <v>1774.0297419712001</v>
      </c>
      <c r="L410">
        <v>1578.1115981579701</v>
      </c>
      <c r="M410">
        <v>73.399490275993401</v>
      </c>
      <c r="N410">
        <v>1.7486404353595999</v>
      </c>
      <c r="O410">
        <v>16.487981336339001</v>
      </c>
      <c r="P410">
        <v>88.297137216189498</v>
      </c>
      <c r="Q410">
        <v>0.178131647273506</v>
      </c>
    </row>
    <row r="411" spans="1:17" hidden="1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713</v>
      </c>
      <c r="E411">
        <v>15502.9956089399</v>
      </c>
      <c r="F411">
        <v>867.52</v>
      </c>
      <c r="G411">
        <v>-2.0548676760709501</v>
      </c>
      <c r="H411">
        <v>1.0118151331469001</v>
      </c>
      <c r="I411">
        <v>0.119979563775705</v>
      </c>
      <c r="J411">
        <v>0.56048916690324002</v>
      </c>
      <c r="K411">
        <v>825.91924584463595</v>
      </c>
      <c r="L411">
        <v>774.81298385764796</v>
      </c>
      <c r="M411">
        <v>63.673105172010501</v>
      </c>
      <c r="N411">
        <v>0.38117746983391299</v>
      </c>
      <c r="O411">
        <v>2.3607524898561398</v>
      </c>
      <c r="P411">
        <v>28.899586936495101</v>
      </c>
      <c r="Q411">
        <v>-2.790653939747E-3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24</v>
      </c>
      <c r="E412">
        <v>15381.7931280299</v>
      </c>
      <c r="F412">
        <v>253.65</v>
      </c>
      <c r="G412">
        <v>11.133823040743099</v>
      </c>
      <c r="H412">
        <v>-0.21580945486605899</v>
      </c>
      <c r="I412">
        <v>-23.942874039377902</v>
      </c>
      <c r="J412">
        <v>-1.2409746658076699</v>
      </c>
      <c r="K412">
        <v>256.29183376431899</v>
      </c>
      <c r="L412">
        <v>245.04748731308501</v>
      </c>
      <c r="M412">
        <v>39.920255870460998</v>
      </c>
      <c r="N412">
        <v>1.0292410855320699</v>
      </c>
      <c r="O412">
        <v>18.549181943623001</v>
      </c>
      <c r="P412">
        <v>38.304252998909398</v>
      </c>
      <c r="Q412">
        <v>1.3610623479951E-2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46</v>
      </c>
      <c r="E413">
        <v>15338.136359169999</v>
      </c>
      <c r="F413">
        <v>272.89999999999998</v>
      </c>
      <c r="G413">
        <v>100.936601902809</v>
      </c>
      <c r="H413">
        <v>8.8505564601837996</v>
      </c>
      <c r="I413">
        <v>23.933098845382201</v>
      </c>
      <c r="J413">
        <v>5.4958668466123104</v>
      </c>
      <c r="K413">
        <v>248.183338962958</v>
      </c>
      <c r="L413">
        <v>205.78052315822501</v>
      </c>
      <c r="M413">
        <v>71.026993817392295</v>
      </c>
      <c r="N413">
        <v>0.78704865211187902</v>
      </c>
      <c r="O413">
        <v>6.2293880542323201</v>
      </c>
      <c r="P413">
        <v>134.34950622584699</v>
      </c>
      <c r="Q413">
        <v>0.125853906772361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168</v>
      </c>
      <c r="E414">
        <v>15291.3094726049</v>
      </c>
      <c r="F414">
        <v>989.65</v>
      </c>
      <c r="G414">
        <v>-17.143334125438901</v>
      </c>
      <c r="H414">
        <v>-2.4210785732393201</v>
      </c>
      <c r="I414">
        <v>-20.104550970884901</v>
      </c>
      <c r="J414">
        <v>-0.22318226887751699</v>
      </c>
      <c r="K414">
        <v>989.03738220799301</v>
      </c>
      <c r="L414">
        <v>966.72290330153703</v>
      </c>
      <c r="M414">
        <v>41.4073840108626</v>
      </c>
      <c r="N414">
        <v>0.45997127843992303</v>
      </c>
      <c r="O414">
        <v>18.728843530540999</v>
      </c>
      <c r="P414">
        <v>19.768849086288199</v>
      </c>
      <c r="Q414">
        <v>-3.5244976611597E-2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873</v>
      </c>
      <c r="E415">
        <v>15209.175961499999</v>
      </c>
      <c r="F415">
        <v>369.75</v>
      </c>
      <c r="G415">
        <v>49.932943849061701</v>
      </c>
      <c r="H415">
        <v>14.278772474142601</v>
      </c>
      <c r="I415">
        <v>-7.6522618521695396</v>
      </c>
      <c r="J415">
        <v>6.2981779025432303</v>
      </c>
      <c r="K415">
        <v>345.30216165485899</v>
      </c>
      <c r="L415">
        <v>316.57142831004001</v>
      </c>
      <c r="M415">
        <v>55.661588533201403</v>
      </c>
      <c r="N415">
        <v>1.57619905829479</v>
      </c>
      <c r="O415">
        <v>16.281271129141299</v>
      </c>
      <c r="P415">
        <v>79.316197866149295</v>
      </c>
      <c r="Q415">
        <v>0.211259173342666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333</v>
      </c>
      <c r="E416">
        <v>15156.619484385001</v>
      </c>
      <c r="F416">
        <v>4498.3500000000004</v>
      </c>
      <c r="G416">
        <v>80.669345834979495</v>
      </c>
      <c r="H416">
        <v>14.5073364565982</v>
      </c>
      <c r="I416">
        <v>22.7430159284364</v>
      </c>
      <c r="J416">
        <v>-1.38419685039741</v>
      </c>
      <c r="K416">
        <v>4014.9285987304202</v>
      </c>
      <c r="L416">
        <v>3547.54986331992</v>
      </c>
      <c r="M416">
        <v>74.6864428781752</v>
      </c>
      <c r="N416">
        <v>1.30938117184291</v>
      </c>
      <c r="O416">
        <v>3.7046917202974301</v>
      </c>
      <c r="P416">
        <v>107.201750345462</v>
      </c>
      <c r="Q416">
        <v>2.0544285469021002E-2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</v>
      </c>
      <c r="E417">
        <v>15137.899339420001</v>
      </c>
      <c r="F417">
        <v>2685.65</v>
      </c>
      <c r="G417">
        <v>168.735541434038</v>
      </c>
      <c r="H417">
        <v>-0.976548666112529</v>
      </c>
      <c r="I417">
        <v>110.146762735702</v>
      </c>
      <c r="J417">
        <v>0.71277860203649201</v>
      </c>
      <c r="K417">
        <v>2315.7320033691999</v>
      </c>
      <c r="L417">
        <v>1579.96832431387</v>
      </c>
      <c r="M417">
        <v>66.764445242222493</v>
      </c>
      <c r="N417">
        <v>0.68195407828881505</v>
      </c>
      <c r="O417">
        <v>3.21337478822629</v>
      </c>
      <c r="P417">
        <v>263.61359328459201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182</v>
      </c>
      <c r="E418">
        <v>14973.59517026</v>
      </c>
      <c r="F418">
        <v>461.8</v>
      </c>
      <c r="G418">
        <v>11.191079443286499</v>
      </c>
      <c r="H418">
        <v>4.52406274222023</v>
      </c>
      <c r="I418">
        <v>-15.5599499067769</v>
      </c>
      <c r="J418">
        <v>10.7932648462162</v>
      </c>
      <c r="K418">
        <v>435.41142433337598</v>
      </c>
      <c r="M418">
        <v>56.219311033171103</v>
      </c>
      <c r="N418">
        <v>1.3132456681126099</v>
      </c>
      <c r="O418">
        <v>10.6539627544391</v>
      </c>
      <c r="P418">
        <v>80.179477175185298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65</v>
      </c>
      <c r="E419">
        <v>14959.885979429901</v>
      </c>
      <c r="F419">
        <v>6495.65</v>
      </c>
      <c r="G419">
        <v>24.251994803262999</v>
      </c>
      <c r="H419">
        <v>2.4607188950654599</v>
      </c>
      <c r="I419">
        <v>10.083291353932299</v>
      </c>
      <c r="J419">
        <v>-1.3459463857004399</v>
      </c>
      <c r="K419">
        <v>6071.6140858461304</v>
      </c>
      <c r="L419">
        <v>5330.36466954351</v>
      </c>
      <c r="M419">
        <v>43.123410396011998</v>
      </c>
      <c r="N419">
        <v>0.46243462395745699</v>
      </c>
      <c r="O419">
        <v>16.071524789666899</v>
      </c>
      <c r="P419">
        <v>51.6125801703162</v>
      </c>
      <c r="Q419">
        <v>6.1089917261229996E-3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629</v>
      </c>
      <c r="E420">
        <v>14934.432546</v>
      </c>
      <c r="F420">
        <v>516.45000000000005</v>
      </c>
      <c r="G420">
        <v>22.239800813866101</v>
      </c>
      <c r="H420">
        <v>7.5968097932756598</v>
      </c>
      <c r="I420">
        <v>23.473499773842299</v>
      </c>
      <c r="J420">
        <v>10.4477578803761</v>
      </c>
      <c r="K420">
        <v>468.61108295572598</v>
      </c>
      <c r="L420">
        <v>426.52138201790302</v>
      </c>
      <c r="M420">
        <v>65.391299837223301</v>
      </c>
      <c r="N420">
        <v>1.7204432649444901</v>
      </c>
      <c r="O420">
        <v>7.26110949753122</v>
      </c>
      <c r="P420">
        <v>54.440789473684198</v>
      </c>
      <c r="Q420">
        <v>3.1810707321941002E-2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297</v>
      </c>
      <c r="E421">
        <v>14844.26180169</v>
      </c>
      <c r="F421">
        <v>1081.7</v>
      </c>
      <c r="G421">
        <v>57.981145112114298</v>
      </c>
      <c r="H421">
        <v>8.1234365027797093</v>
      </c>
      <c r="I421">
        <v>20.849073528386199</v>
      </c>
      <c r="J421">
        <v>0.161951861795225</v>
      </c>
      <c r="K421">
        <v>1016.0517847961301</v>
      </c>
      <c r="L421">
        <v>902.552366933705</v>
      </c>
      <c r="M421">
        <v>59.406230984979601</v>
      </c>
      <c r="N421">
        <v>1.0561679361548699</v>
      </c>
      <c r="O421">
        <v>10.844041786077399</v>
      </c>
      <c r="P421">
        <v>89.108391608391599</v>
      </c>
      <c r="Q421">
        <v>1.7931249489472001E-2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130</v>
      </c>
      <c r="E422">
        <v>14828.1995661</v>
      </c>
      <c r="F422">
        <v>1090.75</v>
      </c>
      <c r="G422">
        <v>85.902204103642305</v>
      </c>
      <c r="H422">
        <v>2.5990444349786701</v>
      </c>
      <c r="I422">
        <v>32.1307225153692</v>
      </c>
      <c r="J422">
        <v>2.7911189327629802</v>
      </c>
      <c r="K422">
        <v>996.297295172036</v>
      </c>
      <c r="L422">
        <v>798.89013490716695</v>
      </c>
      <c r="M422">
        <v>52.063998167637202</v>
      </c>
      <c r="N422">
        <v>0.49361655070738603</v>
      </c>
      <c r="O422">
        <v>7.6782030712812199</v>
      </c>
      <c r="P422">
        <v>113.328769802464</v>
      </c>
      <c r="Q422">
        <v>0.10554467570960301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29</v>
      </c>
      <c r="E423">
        <v>14781.208543847</v>
      </c>
      <c r="F423">
        <v>75.61</v>
      </c>
      <c r="G423">
        <v>-23.8134178972999</v>
      </c>
      <c r="H423">
        <v>-3.1005005802040602</v>
      </c>
      <c r="I423">
        <v>-33.3419048358749</v>
      </c>
      <c r="J423">
        <v>-4.1211809486591999</v>
      </c>
      <c r="K423">
        <v>77.825171862127206</v>
      </c>
      <c r="L423">
        <v>82.539723647240095</v>
      </c>
      <c r="M423">
        <v>37.511744745871802</v>
      </c>
      <c r="N423">
        <v>0.89612821281226296</v>
      </c>
      <c r="O423">
        <v>44.293082925538897</v>
      </c>
      <c r="P423">
        <v>16.233666410453399</v>
      </c>
      <c r="Q423">
        <v>5.7256442687137997E-2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629</v>
      </c>
      <c r="E424">
        <v>14684.5773083519</v>
      </c>
      <c r="F424">
        <v>152.63999999999999</v>
      </c>
      <c r="G424">
        <v>31.0827645415722</v>
      </c>
      <c r="H424">
        <v>4.5895606568284801</v>
      </c>
      <c r="I424">
        <v>-10.311410014240799</v>
      </c>
      <c r="J424">
        <v>-2.51767190222056</v>
      </c>
      <c r="K424">
        <v>146.20147382115499</v>
      </c>
      <c r="L424">
        <v>139.75206254245001</v>
      </c>
      <c r="M424">
        <v>61.249817000807496</v>
      </c>
      <c r="N424">
        <v>1.3740003823043601</v>
      </c>
      <c r="O424">
        <v>12.192085953878401</v>
      </c>
      <c r="P424">
        <v>60.673684210526297</v>
      </c>
      <c r="Q424">
        <v>-2.0559337825790001E-3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150</v>
      </c>
      <c r="E425">
        <v>14478.2834836</v>
      </c>
      <c r="F425">
        <v>1290.4000000000001</v>
      </c>
      <c r="G425">
        <v>80.487461870883493</v>
      </c>
      <c r="H425">
        <v>19.5633427373917</v>
      </c>
      <c r="I425">
        <v>17.046954263941799</v>
      </c>
      <c r="J425">
        <v>3.5918900077965898</v>
      </c>
      <c r="K425">
        <v>1204.96703241246</v>
      </c>
      <c r="L425">
        <v>1002.2939587713699</v>
      </c>
      <c r="M425">
        <v>43.223773403744602</v>
      </c>
      <c r="N425">
        <v>0.96578886220136195</v>
      </c>
      <c r="O425">
        <v>9.1909485430873907</v>
      </c>
      <c r="P425">
        <v>105.805422647527</v>
      </c>
      <c r="Q425">
        <v>0.221077815613093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610</v>
      </c>
      <c r="E426">
        <v>14472.146101139901</v>
      </c>
      <c r="F426">
        <v>150.66999999999999</v>
      </c>
      <c r="G426">
        <v>-50.9222753792289</v>
      </c>
      <c r="H426">
        <v>-8.4107843767457897</v>
      </c>
      <c r="I426">
        <v>-58.9306747449562</v>
      </c>
      <c r="J426">
        <v>-1.51928994230013</v>
      </c>
      <c r="K426">
        <v>152.13522082787799</v>
      </c>
      <c r="L426">
        <v>183.85579457224199</v>
      </c>
      <c r="M426">
        <v>43.0442438496572</v>
      </c>
      <c r="N426">
        <v>1.2120847810364099</v>
      </c>
      <c r="O426">
        <v>98.911528506006505</v>
      </c>
      <c r="P426">
        <v>20.055776892430199</v>
      </c>
      <c r="Q426">
        <v>-3.8738896356324999E-2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14444.4058</v>
      </c>
      <c r="F427">
        <v>970</v>
      </c>
      <c r="G427">
        <v>99.983628980918695</v>
      </c>
      <c r="H427">
        <v>-5.7915681843465698</v>
      </c>
      <c r="I427">
        <v>22.451298117947399</v>
      </c>
      <c r="J427">
        <v>-4.3545216010681003</v>
      </c>
      <c r="K427">
        <v>948.49294008323102</v>
      </c>
      <c r="L427">
        <v>800.75199213142196</v>
      </c>
      <c r="M427">
        <v>52.276732125055098</v>
      </c>
      <c r="N427">
        <v>0.56460716484656903</v>
      </c>
      <c r="O427">
        <v>15.721649484536</v>
      </c>
      <c r="P427">
        <v>178.815751652773</v>
      </c>
      <c r="Q427">
        <v>0.16991538596361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14309.47424349</v>
      </c>
      <c r="F428">
        <v>1458.15</v>
      </c>
      <c r="G428">
        <v>-23.166282702094598</v>
      </c>
      <c r="H428">
        <v>4.9248261366720101</v>
      </c>
      <c r="I428">
        <v>-20.980393104349702</v>
      </c>
      <c r="J428">
        <v>0.68435004677475497</v>
      </c>
      <c r="K428">
        <v>1396.4239373309899</v>
      </c>
      <c r="L428">
        <v>1462.53300591533</v>
      </c>
      <c r="M428">
        <v>55.936749318671097</v>
      </c>
      <c r="N428">
        <v>1.2395846826371499</v>
      </c>
      <c r="O428">
        <v>28.618454891471998</v>
      </c>
      <c r="P428">
        <v>21.088689586447401</v>
      </c>
      <c r="Q428">
        <v>-3.4475470666598E-2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494</v>
      </c>
      <c r="E429">
        <v>14222.592084075</v>
      </c>
      <c r="F429">
        <v>1797.15</v>
      </c>
      <c r="G429">
        <v>-10.0401177022142</v>
      </c>
      <c r="H429">
        <v>0.67242068605368899</v>
      </c>
      <c r="I429">
        <v>2.6628935548000601</v>
      </c>
      <c r="J429">
        <v>-4.5928883524369999</v>
      </c>
      <c r="K429">
        <v>1721.49460153116</v>
      </c>
      <c r="L429">
        <v>1606.2506262342199</v>
      </c>
      <c r="M429">
        <v>41.102477366834798</v>
      </c>
      <c r="N429">
        <v>0.95990843361084099</v>
      </c>
      <c r="O429">
        <v>10.1160170269593</v>
      </c>
      <c r="P429">
        <v>37.5019127773527</v>
      </c>
      <c r="Q429">
        <v>-0.107849619213585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239</v>
      </c>
      <c r="E430">
        <v>14187.13272</v>
      </c>
      <c r="F430">
        <v>4494.1499999999996</v>
      </c>
      <c r="G430">
        <v>39.140583732328302</v>
      </c>
      <c r="H430">
        <v>-6.8085402425344101</v>
      </c>
      <c r="I430">
        <v>32.9189709938384</v>
      </c>
      <c r="J430">
        <v>-1.5971058685891699</v>
      </c>
      <c r="K430">
        <v>4422.8052281454702</v>
      </c>
      <c r="L430">
        <v>3707.7565023549901</v>
      </c>
      <c r="M430">
        <v>36.5390796731281</v>
      </c>
      <c r="N430">
        <v>0.90587214540762395</v>
      </c>
      <c r="O430">
        <v>11.2557435777622</v>
      </c>
      <c r="P430">
        <v>65.3446404591526</v>
      </c>
      <c r="Q430">
        <v>0.19116597331830401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65</v>
      </c>
      <c r="E431">
        <v>14021.168824320001</v>
      </c>
      <c r="F431">
        <v>1030.4000000000001</v>
      </c>
      <c r="G431">
        <v>18.533719936207198</v>
      </c>
      <c r="H431">
        <v>-4.6615980037575202</v>
      </c>
      <c r="I431">
        <v>-0.62862351805043204</v>
      </c>
      <c r="J431">
        <v>-2.7095484059302199</v>
      </c>
      <c r="K431">
        <v>968.48751764880797</v>
      </c>
      <c r="L431">
        <v>887.37128620453302</v>
      </c>
      <c r="M431">
        <v>52.743902240626902</v>
      </c>
      <c r="N431">
        <v>0.65199631266437097</v>
      </c>
      <c r="O431">
        <v>5.7841614906832097</v>
      </c>
      <c r="P431">
        <v>48.6868686868686</v>
      </c>
      <c r="Q431">
        <v>-1.9201031097353001E-2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252</v>
      </c>
      <c r="E432">
        <v>14001.127173000001</v>
      </c>
      <c r="F432">
        <v>2006.7</v>
      </c>
      <c r="G432">
        <v>50.587772064799601</v>
      </c>
      <c r="H432">
        <v>23.8776036556763</v>
      </c>
      <c r="I432">
        <v>14.225351913593601</v>
      </c>
      <c r="J432">
        <v>-0.19761206010187801</v>
      </c>
      <c r="K432">
        <v>1734.74125258135</v>
      </c>
      <c r="L432">
        <v>1529.86885178897</v>
      </c>
      <c r="M432">
        <v>60.444118770632699</v>
      </c>
      <c r="N432">
        <v>4.2380609933865196</v>
      </c>
      <c r="O432">
        <v>8.0231225394926895</v>
      </c>
      <c r="P432">
        <v>106.865625483222</v>
      </c>
      <c r="Q432">
        <v>2.9304289618976999E-2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629</v>
      </c>
      <c r="E433">
        <v>13887.777401597001</v>
      </c>
      <c r="F433">
        <v>27.97</v>
      </c>
      <c r="G433">
        <v>46.670623557755903</v>
      </c>
      <c r="H433">
        <v>3.2230363479840198</v>
      </c>
      <c r="I433">
        <v>-34.310556407753403</v>
      </c>
      <c r="J433">
        <v>-0.75563305611090603</v>
      </c>
      <c r="K433">
        <v>27.4926883052314</v>
      </c>
      <c r="L433">
        <v>25.2812836587837</v>
      </c>
      <c r="M433">
        <v>47.080758453568897</v>
      </c>
      <c r="N433">
        <v>1.7904951525433801</v>
      </c>
      <c r="O433">
        <v>39.613872005720403</v>
      </c>
      <c r="P433">
        <v>92.233676975945002</v>
      </c>
      <c r="Q433">
        <v>-5.4896689376859997E-3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986</v>
      </c>
      <c r="E434">
        <v>13829.5079268549</v>
      </c>
      <c r="F434">
        <v>779.05</v>
      </c>
      <c r="G434">
        <v>40.093566032594602</v>
      </c>
      <c r="H434">
        <v>2.1388747230920599</v>
      </c>
      <c r="I434">
        <v>23.360686675196799</v>
      </c>
      <c r="J434">
        <v>-1.4837182936400699</v>
      </c>
      <c r="K434">
        <v>702.13746391647601</v>
      </c>
      <c r="L434">
        <v>611.784200253981</v>
      </c>
      <c r="M434">
        <v>64.713017024131801</v>
      </c>
      <c r="N434">
        <v>0.73417347802652899</v>
      </c>
      <c r="O434">
        <v>6.9251010846543801</v>
      </c>
      <c r="P434">
        <v>72.222836299325706</v>
      </c>
      <c r="Q434">
        <v>4.9897723153197002E-2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989</v>
      </c>
      <c r="E435">
        <v>13775.699135819999</v>
      </c>
      <c r="F435">
        <v>2269.9499999999998</v>
      </c>
      <c r="G435">
        <v>45.324857961333599</v>
      </c>
      <c r="H435">
        <v>13.7003785428213</v>
      </c>
      <c r="I435">
        <v>59.948166886845399</v>
      </c>
      <c r="J435">
        <v>7.8574459291922603</v>
      </c>
      <c r="K435">
        <v>1927.30119440762</v>
      </c>
      <c r="M435">
        <v>88.389328551778306</v>
      </c>
      <c r="N435">
        <v>0.80246493949908804</v>
      </c>
      <c r="O435">
        <v>4.1873169012533298</v>
      </c>
      <c r="P435">
        <v>85.211325065274096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-</v>
      </c>
      <c r="D436" t="s">
        <v>65</v>
      </c>
      <c r="E436">
        <v>13503.88439608</v>
      </c>
      <c r="F436">
        <v>880.3</v>
      </c>
      <c r="G436">
        <v>245.831311824941</v>
      </c>
      <c r="H436">
        <v>51.607341212577403</v>
      </c>
      <c r="I436">
        <v>78.311887540563504</v>
      </c>
      <c r="J436">
        <v>21.8307655964093</v>
      </c>
      <c r="K436">
        <v>635.78294530484698</v>
      </c>
      <c r="L436">
        <v>487.25413217978797</v>
      </c>
      <c r="M436">
        <v>77.273304772408096</v>
      </c>
      <c r="N436">
        <v>3.4244302620438698</v>
      </c>
      <c r="O436">
        <v>13.029648983301101</v>
      </c>
      <c r="P436">
        <v>312.80187573270803</v>
      </c>
      <c r="Q436">
        <v>4.5798819907216001E-2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95</v>
      </c>
      <c r="E437">
        <v>13414.83</v>
      </c>
      <c r="F437">
        <v>421.85</v>
      </c>
      <c r="G437">
        <v>126.442390939172</v>
      </c>
      <c r="H437">
        <v>0.59484799616311002</v>
      </c>
      <c r="I437">
        <v>-19.717993838090798</v>
      </c>
      <c r="J437">
        <v>0.51443487988622605</v>
      </c>
      <c r="K437">
        <v>397.79747821094998</v>
      </c>
      <c r="L437">
        <v>369.12600848922801</v>
      </c>
      <c r="M437">
        <v>76.367044667792797</v>
      </c>
      <c r="N437">
        <v>1.0643935972926399</v>
      </c>
      <c r="O437">
        <v>19.947848761408</v>
      </c>
      <c r="P437">
        <v>155.434453527096</v>
      </c>
      <c r="Q437">
        <v>0.15075076453671801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247</v>
      </c>
      <c r="E438">
        <v>13352.4219972149</v>
      </c>
      <c r="F438">
        <v>1048.95</v>
      </c>
      <c r="G438">
        <v>6.1231053102629502</v>
      </c>
      <c r="H438">
        <v>3.9348737333965298</v>
      </c>
      <c r="I438">
        <v>7.0415885315191096</v>
      </c>
      <c r="J438">
        <v>2.8150800831577798</v>
      </c>
      <c r="K438">
        <v>969.64894673925903</v>
      </c>
      <c r="L438">
        <v>885.76624887832304</v>
      </c>
      <c r="M438">
        <v>74.391801363494395</v>
      </c>
      <c r="N438">
        <v>0.82641657900364995</v>
      </c>
      <c r="O438">
        <v>2.1974355307688498</v>
      </c>
      <c r="P438">
        <v>43.455962800875199</v>
      </c>
      <c r="Q438">
        <v>-1.1560248431579E-2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998</v>
      </c>
      <c r="E439">
        <v>13243.302285</v>
      </c>
      <c r="F439">
        <v>1459.1</v>
      </c>
      <c r="G439">
        <v>28.722449928872301</v>
      </c>
      <c r="H439">
        <v>8.9868193072344091</v>
      </c>
      <c r="I439">
        <v>53.379118408787903</v>
      </c>
      <c r="J439">
        <v>8.7349188615062303</v>
      </c>
      <c r="K439">
        <v>1314.8256824400601</v>
      </c>
      <c r="M439">
        <v>77.781955051016794</v>
      </c>
      <c r="N439">
        <v>0.90713910652310004</v>
      </c>
      <c r="O439">
        <v>3.27599204989377</v>
      </c>
      <c r="P439">
        <v>82.034807560351794</v>
      </c>
    </row>
    <row r="440" spans="1:17" hidden="1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624</v>
      </c>
      <c r="E440">
        <v>13232.460573389901</v>
      </c>
      <c r="F440">
        <v>553.9</v>
      </c>
      <c r="G440">
        <v>-28.978124682514402</v>
      </c>
      <c r="H440">
        <v>-1.21881093916713</v>
      </c>
      <c r="I440">
        <v>-16.0770432249607</v>
      </c>
      <c r="J440">
        <v>-0.74575631780497198</v>
      </c>
      <c r="M440">
        <v>48.074320087712401</v>
      </c>
      <c r="O440">
        <v>19.1550821447914</v>
      </c>
      <c r="P440">
        <v>17.825994469261801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46</v>
      </c>
      <c r="E441">
        <v>13231.78513968</v>
      </c>
      <c r="F441">
        <v>719.85</v>
      </c>
      <c r="G441">
        <v>50.4623005941896</v>
      </c>
      <c r="H441">
        <v>16.913178986802102</v>
      </c>
      <c r="I441">
        <v>20.119920969324699</v>
      </c>
      <c r="J441">
        <v>-1.24905600724596</v>
      </c>
      <c r="K441">
        <v>620.83034441409302</v>
      </c>
      <c r="L441">
        <v>543.38254445499103</v>
      </c>
      <c r="M441">
        <v>60.375334021671101</v>
      </c>
      <c r="N441">
        <v>0.83986383252955699</v>
      </c>
      <c r="O441">
        <v>5.2927693269431098</v>
      </c>
      <c r="P441">
        <v>82.540890072270798</v>
      </c>
      <c r="Q441">
        <v>6.3005434319222994E-2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297</v>
      </c>
      <c r="E442">
        <v>13202.15667955</v>
      </c>
      <c r="F442">
        <v>944.5</v>
      </c>
      <c r="G442">
        <v>177.48001827024501</v>
      </c>
      <c r="H442">
        <v>-4.7876761882530801</v>
      </c>
      <c r="I442">
        <v>5.1331703579229098</v>
      </c>
      <c r="J442">
        <v>-2.6767377720833299</v>
      </c>
      <c r="K442">
        <v>926.45810082760704</v>
      </c>
      <c r="L442">
        <v>762.27600499680705</v>
      </c>
      <c r="M442">
        <v>40.393573389913897</v>
      </c>
      <c r="N442">
        <v>0.61810492652384896</v>
      </c>
      <c r="O442">
        <v>12.027527792482701</v>
      </c>
      <c r="P442">
        <v>212.20560284274001</v>
      </c>
      <c r="Q442">
        <v>9.5858971266880005E-2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239</v>
      </c>
      <c r="E443">
        <v>13189.155451125</v>
      </c>
      <c r="F443">
        <v>5528.75</v>
      </c>
      <c r="G443">
        <v>13.2331974227353</v>
      </c>
      <c r="H443">
        <v>25.155879804406599</v>
      </c>
      <c r="I443">
        <v>-0.379226007131022</v>
      </c>
      <c r="J443">
        <v>0.78499534313886199</v>
      </c>
      <c r="K443">
        <v>4823.6446387861397</v>
      </c>
      <c r="L443">
        <v>4515.2597474580898</v>
      </c>
      <c r="M443">
        <v>62.917772944821998</v>
      </c>
      <c r="N443">
        <v>2.9321129599875602</v>
      </c>
      <c r="O443">
        <v>5.6296631245760897</v>
      </c>
      <c r="P443">
        <v>46.183947858965297</v>
      </c>
      <c r="Q443">
        <v>0.11424053416031001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Row],[Ticker]],[1]!Table1[[Symbol]:[Industry]],2,FALSE),"-")</f>
        <v>-</v>
      </c>
      <c r="D444" t="s">
        <v>120</v>
      </c>
      <c r="E444">
        <v>13142.264861039999</v>
      </c>
      <c r="F444">
        <v>2065.35</v>
      </c>
      <c r="G444">
        <v>18.533079060293201</v>
      </c>
      <c r="H444">
        <v>8.5010494471219005</v>
      </c>
      <c r="I444">
        <v>9.7760421316340995</v>
      </c>
      <c r="J444">
        <v>17.410087384835201</v>
      </c>
      <c r="K444">
        <v>1813.6907037588801</v>
      </c>
      <c r="L444">
        <v>1661.93352421943</v>
      </c>
      <c r="M444">
        <v>69.928344742923201</v>
      </c>
      <c r="N444">
        <v>1.50448402673883</v>
      </c>
      <c r="O444">
        <v>3.3723097780037299</v>
      </c>
      <c r="P444">
        <v>44.9317567804638</v>
      </c>
      <c r="Q444">
        <v>-8.0417897398638E-2</v>
      </c>
    </row>
    <row r="445" spans="1:17" hidden="1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542</v>
      </c>
      <c r="E445">
        <v>13092.15717029</v>
      </c>
      <c r="F445">
        <v>2874.85</v>
      </c>
      <c r="G445">
        <v>-18.709662928257899</v>
      </c>
      <c r="H445">
        <v>6.0953916793557399</v>
      </c>
      <c r="I445">
        <v>-2.34069733964468</v>
      </c>
      <c r="J445">
        <v>1.9925700176204499</v>
      </c>
      <c r="K445">
        <v>2713.7108978353199</v>
      </c>
      <c r="L445">
        <v>2585.5132493064998</v>
      </c>
      <c r="M445">
        <v>53.907807016621199</v>
      </c>
      <c r="N445">
        <v>0.75173699207619304</v>
      </c>
      <c r="O445">
        <v>6.37076717046107</v>
      </c>
      <c r="P445">
        <v>26.812968681076299</v>
      </c>
      <c r="Q445">
        <v>-2.5789669274662998E-2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Row],[Ticker]],[1]!Table1[[Symbol]:[Industry]],2,FALSE),"-")</f>
        <v>-</v>
      </c>
      <c r="D446" t="s">
        <v>526</v>
      </c>
      <c r="E446">
        <v>13078.536544725001</v>
      </c>
      <c r="F446">
        <v>841.55</v>
      </c>
      <c r="G446">
        <v>-26.759991031601601</v>
      </c>
      <c r="H446">
        <v>-1.30272553818394</v>
      </c>
      <c r="I446">
        <v>-10.9384390297372</v>
      </c>
      <c r="J446">
        <v>0.34756281563451602</v>
      </c>
      <c r="K446">
        <v>830.27661770128395</v>
      </c>
      <c r="L446">
        <v>824.84479634192701</v>
      </c>
      <c r="M446">
        <v>53.546479299726499</v>
      </c>
      <c r="N446">
        <v>1.4006444747810201</v>
      </c>
      <c r="O446">
        <v>21.793119838393402</v>
      </c>
      <c r="P446">
        <v>18.703716764228702</v>
      </c>
      <c r="Q446">
        <v>2.5333109012735E-2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287</v>
      </c>
      <c r="E447">
        <v>13072.909777164999</v>
      </c>
      <c r="F447">
        <v>1287.95</v>
      </c>
      <c r="G447">
        <v>-0.400400795076993</v>
      </c>
      <c r="H447">
        <v>-6.1094228594751803</v>
      </c>
      <c r="I447">
        <v>-13.2698116095451</v>
      </c>
      <c r="J447">
        <v>3.3270740712217899</v>
      </c>
      <c r="K447">
        <v>1295.41942602629</v>
      </c>
      <c r="L447">
        <v>1206.6906625972999</v>
      </c>
      <c r="M447">
        <v>51.144168865999902</v>
      </c>
      <c r="N447">
        <v>0.48511636535899799</v>
      </c>
      <c r="O447">
        <v>28.032920532629301</v>
      </c>
      <c r="P447">
        <v>29.7094516340198</v>
      </c>
      <c r="Q447">
        <v>0.13495755203842399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297</v>
      </c>
      <c r="E448">
        <v>13036.485464670001</v>
      </c>
      <c r="F448">
        <v>2410.9499999999998</v>
      </c>
      <c r="G448">
        <v>67.281423349945598</v>
      </c>
      <c r="H448">
        <v>17.388936317316102</v>
      </c>
      <c r="I448">
        <v>12.112344539869399</v>
      </c>
      <c r="J448">
        <v>5.0139441075791602</v>
      </c>
      <c r="K448">
        <v>2117.79159855434</v>
      </c>
      <c r="L448">
        <v>1913.7806724385</v>
      </c>
      <c r="M448">
        <v>63.047100018267699</v>
      </c>
      <c r="N448">
        <v>1.2181825486300599</v>
      </c>
      <c r="O448">
        <v>13.9737447893983</v>
      </c>
      <c r="P448">
        <v>100.89575868677601</v>
      </c>
      <c r="Q448">
        <v>5.3171041274555998E-2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46</v>
      </c>
      <c r="E449">
        <v>12960.3586158</v>
      </c>
      <c r="F449">
        <v>505.2</v>
      </c>
      <c r="G449">
        <v>20.783377913955999</v>
      </c>
      <c r="H449">
        <v>-14.536510791465901</v>
      </c>
      <c r="I449">
        <v>33.102418620829198</v>
      </c>
      <c r="J449">
        <v>-1.2445731689480299</v>
      </c>
      <c r="K449">
        <v>476.30367285861098</v>
      </c>
      <c r="L449">
        <v>419.609092871531</v>
      </c>
      <c r="M449">
        <v>65.900234696027198</v>
      </c>
      <c r="N449">
        <v>0.55722961503030599</v>
      </c>
      <c r="O449">
        <v>13.776722090261201</v>
      </c>
      <c r="P449">
        <v>62.915188648822898</v>
      </c>
      <c r="Q449">
        <v>2.3836327119141999E-2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80</v>
      </c>
      <c r="E450">
        <v>12943.33898472</v>
      </c>
      <c r="F450">
        <v>362.4</v>
      </c>
      <c r="G450">
        <v>-21.776847397503101</v>
      </c>
      <c r="H450">
        <v>6.1655551166671199</v>
      </c>
      <c r="I450">
        <v>-12.530397446493099</v>
      </c>
      <c r="J450">
        <v>1.7096794043386601</v>
      </c>
      <c r="K450">
        <v>341.96232821114302</v>
      </c>
      <c r="L450">
        <v>341.87779356908902</v>
      </c>
      <c r="M450">
        <v>54.775624474879997</v>
      </c>
      <c r="N450">
        <v>1.57237895279594</v>
      </c>
      <c r="O450">
        <v>9.8233995584989096</v>
      </c>
      <c r="P450">
        <v>24.4078269824922</v>
      </c>
      <c r="Q450">
        <v>-0.10029741426208801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150</v>
      </c>
      <c r="E451">
        <v>12932.7650816</v>
      </c>
      <c r="F451">
        <v>12783.05</v>
      </c>
      <c r="G451">
        <v>205.680362259357</v>
      </c>
      <c r="H451">
        <v>15.1673802393867</v>
      </c>
      <c r="I451">
        <v>82.388587877214405</v>
      </c>
      <c r="J451">
        <v>15.643415930366301</v>
      </c>
      <c r="K451">
        <v>10996.838166924401</v>
      </c>
      <c r="L451">
        <v>8393.8014225838906</v>
      </c>
      <c r="M451">
        <v>68.124781778755903</v>
      </c>
      <c r="N451">
        <v>1.5948378146895701</v>
      </c>
      <c r="O451">
        <v>5.3653079664086301</v>
      </c>
      <c r="P451">
        <v>221.991183879093</v>
      </c>
      <c r="Q451">
        <v>0.21327546041624301</v>
      </c>
    </row>
    <row r="452" spans="1:17" hidden="1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1025</v>
      </c>
      <c r="E452">
        <v>12906.893384999599</v>
      </c>
      <c r="F452">
        <v>100</v>
      </c>
      <c r="G452">
        <v>-25.860240639774801</v>
      </c>
      <c r="I452">
        <v>-13.099288802119601</v>
      </c>
      <c r="M452">
        <v>50</v>
      </c>
      <c r="N452">
        <v>1.8823529411764699</v>
      </c>
      <c r="O452">
        <v>0</v>
      </c>
      <c r="P452">
        <v>0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624</v>
      </c>
      <c r="E453">
        <v>12882.403715445</v>
      </c>
      <c r="F453">
        <v>751.95</v>
      </c>
      <c r="G453">
        <v>87.734753671942897</v>
      </c>
      <c r="H453">
        <v>-1.4306541552160399</v>
      </c>
      <c r="I453">
        <v>34.168631291887401</v>
      </c>
      <c r="J453">
        <v>4.96416732230976</v>
      </c>
      <c r="K453">
        <v>711.87917235592704</v>
      </c>
      <c r="L453">
        <v>604.41754099707498</v>
      </c>
      <c r="M453">
        <v>65.952509288605199</v>
      </c>
      <c r="N453">
        <v>0.58296237711792598</v>
      </c>
      <c r="O453">
        <v>9.3157789746658608</v>
      </c>
      <c r="P453">
        <v>114.50577663671299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103</v>
      </c>
      <c r="E454">
        <v>12795.407630009</v>
      </c>
      <c r="F454">
        <v>18.670000000000002</v>
      </c>
      <c r="G454">
        <v>180.86107083563499</v>
      </c>
      <c r="H454">
        <v>-3.5453583008453902</v>
      </c>
      <c r="I454">
        <v>-2.9517961767509</v>
      </c>
      <c r="J454">
        <v>-6.5978683555134401</v>
      </c>
      <c r="K454">
        <v>18.9818716407969</v>
      </c>
      <c r="L454">
        <v>16.066579460107</v>
      </c>
      <c r="M454">
        <v>34.7447506571039</v>
      </c>
      <c r="N454">
        <v>1.08955467794257</v>
      </c>
      <c r="O454">
        <v>28.548473486877299</v>
      </c>
      <c r="P454">
        <v>216.44067796610099</v>
      </c>
      <c r="Q454">
        <v>9.9696871602517001E-2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297</v>
      </c>
      <c r="E455">
        <v>12722.591953200001</v>
      </c>
      <c r="F455">
        <v>946.2</v>
      </c>
      <c r="G455">
        <v>-31.910485919988901</v>
      </c>
      <c r="H455">
        <v>-1.0018800399758401</v>
      </c>
      <c r="I455">
        <v>-25.637995646876298</v>
      </c>
      <c r="J455">
        <v>-0.23814909944193799</v>
      </c>
      <c r="K455">
        <v>932.45918922352405</v>
      </c>
      <c r="L455">
        <v>946.58767540878102</v>
      </c>
      <c r="M455">
        <v>46.502059626861097</v>
      </c>
      <c r="N455">
        <v>0.66914469426481404</v>
      </c>
      <c r="O455">
        <v>39.288733882899997</v>
      </c>
      <c r="P455">
        <v>20.9897065405025</v>
      </c>
      <c r="Q455">
        <v>-3.922354727338E-3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80</v>
      </c>
      <c r="E456">
        <v>12696.74017761</v>
      </c>
      <c r="F456">
        <v>614.85</v>
      </c>
      <c r="G456">
        <v>-26.586632891590799</v>
      </c>
      <c r="H456">
        <v>-12.0981373237051</v>
      </c>
      <c r="I456">
        <v>-35.028055229647997</v>
      </c>
      <c r="J456">
        <v>-2.83119317307222</v>
      </c>
      <c r="K456">
        <v>649.44474397225702</v>
      </c>
      <c r="L456">
        <v>662.88147218158701</v>
      </c>
      <c r="M456">
        <v>24.605947684794302</v>
      </c>
      <c r="N456">
        <v>0.67218038845448902</v>
      </c>
      <c r="O456">
        <v>34.016426770757</v>
      </c>
      <c r="P456">
        <v>21.933564700049502</v>
      </c>
      <c r="Q456">
        <v>5.2619503669608998E-2</v>
      </c>
    </row>
    <row r="457" spans="1:17" hidden="1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333</v>
      </c>
      <c r="E457">
        <v>12649.697415574999</v>
      </c>
      <c r="F457">
        <v>1097.75</v>
      </c>
      <c r="G457">
        <v>-25.4041950233627</v>
      </c>
      <c r="H457">
        <v>7.4421422788794498</v>
      </c>
      <c r="I457">
        <v>-6.1738517008680098</v>
      </c>
      <c r="J457">
        <v>4.0274843221787</v>
      </c>
      <c r="K457">
        <v>1008.5346618035099</v>
      </c>
      <c r="L457">
        <v>1001.80773553983</v>
      </c>
      <c r="M457">
        <v>77.654249994467904</v>
      </c>
      <c r="N457">
        <v>0.48810270927636401</v>
      </c>
      <c r="O457">
        <v>7.2460549360876501</v>
      </c>
      <c r="P457">
        <v>33.8474669267816</v>
      </c>
      <c r="Q457">
        <v>-1.344193565845E-2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388</v>
      </c>
      <c r="E458">
        <v>12644.11412645</v>
      </c>
      <c r="F458">
        <v>271.45</v>
      </c>
      <c r="G458">
        <v>148.507807894097</v>
      </c>
      <c r="H458">
        <v>3.7547041809963702</v>
      </c>
      <c r="I458">
        <v>48.622486592577999</v>
      </c>
      <c r="J458">
        <v>5.4870646586868901</v>
      </c>
      <c r="K458">
        <v>247.41776831280399</v>
      </c>
      <c r="L458">
        <v>202.654294307604</v>
      </c>
      <c r="M458">
        <v>64.621632470966105</v>
      </c>
      <c r="N458">
        <v>0.82255783559372297</v>
      </c>
      <c r="O458">
        <v>7.1099650027629497</v>
      </c>
      <c r="P458">
        <v>180.423553719008</v>
      </c>
      <c r="Q458">
        <v>0.107042203359567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346</v>
      </c>
      <c r="E459">
        <v>12600.0045159</v>
      </c>
      <c r="F459">
        <v>228.39</v>
      </c>
      <c r="G459">
        <v>70.398262761585698</v>
      </c>
      <c r="H459">
        <v>26.2614978864455</v>
      </c>
      <c r="I459">
        <v>26.078042093675599</v>
      </c>
      <c r="J459">
        <v>4.5607620701136504</v>
      </c>
      <c r="K459">
        <v>173.00834008473799</v>
      </c>
      <c r="L459">
        <v>149.81979924643201</v>
      </c>
      <c r="M459">
        <v>80.380493346341197</v>
      </c>
      <c r="N459">
        <v>1.5937714941595</v>
      </c>
      <c r="O459">
        <v>2.0184771662507202</v>
      </c>
      <c r="P459">
        <v>116.997624703087</v>
      </c>
      <c r="Q459">
        <v>8.2668241255938996E-2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65</v>
      </c>
      <c r="E460">
        <v>12569.241611760001</v>
      </c>
      <c r="F460">
        <v>518.6</v>
      </c>
      <c r="G460">
        <v>42.322310561644201</v>
      </c>
      <c r="H460">
        <v>4.2308733136635199</v>
      </c>
      <c r="I460">
        <v>16.2757891572167</v>
      </c>
      <c r="J460">
        <v>5.6374636081488099</v>
      </c>
      <c r="K460">
        <v>462.40645662893098</v>
      </c>
      <c r="L460">
        <v>413.81607694344302</v>
      </c>
      <c r="M460">
        <v>70.382541864650094</v>
      </c>
      <c r="N460">
        <v>1.6571722088267899</v>
      </c>
      <c r="O460">
        <v>2.3235634400308398</v>
      </c>
      <c r="P460">
        <v>80.257212374000702</v>
      </c>
      <c r="Q460">
        <v>5.4463576698719996E-3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75</v>
      </c>
      <c r="E461">
        <v>12504</v>
      </c>
      <c r="F461">
        <v>83.36</v>
      </c>
      <c r="G461">
        <v>134.01534256395701</v>
      </c>
      <c r="H461">
        <v>16.293200311005101</v>
      </c>
      <c r="I461">
        <v>11.2258416975075</v>
      </c>
      <c r="J461">
        <v>7.3963351300052498</v>
      </c>
      <c r="K461">
        <v>77.082150621296904</v>
      </c>
      <c r="L461">
        <v>67.667504554765003</v>
      </c>
      <c r="M461">
        <v>58.034496226756502</v>
      </c>
      <c r="N461">
        <v>2.2875338844353799</v>
      </c>
      <c r="O461">
        <v>22.240882917466401</v>
      </c>
      <c r="P461">
        <v>160.5</v>
      </c>
      <c r="Q461">
        <v>4.2800138672650999E-2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130</v>
      </c>
      <c r="E462">
        <v>12399.9523869</v>
      </c>
      <c r="F462">
        <v>406.9</v>
      </c>
      <c r="G462">
        <v>14.527034602272099</v>
      </c>
      <c r="H462">
        <v>7.8804554316326101</v>
      </c>
      <c r="I462">
        <v>20.947820405589098</v>
      </c>
      <c r="J462">
        <v>4.2909660140122901</v>
      </c>
      <c r="K462">
        <v>371.862801244504</v>
      </c>
      <c r="L462">
        <v>331.90787314728499</v>
      </c>
      <c r="M462">
        <v>61.755949520415001</v>
      </c>
      <c r="N462">
        <v>0.68446217588032998</v>
      </c>
      <c r="O462">
        <v>5.1363971491767</v>
      </c>
      <c r="P462">
        <v>60.957278481012601</v>
      </c>
      <c r="Q462">
        <v>0.20734883650279101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21</v>
      </c>
      <c r="E463">
        <v>12279.174133589901</v>
      </c>
      <c r="F463">
        <v>822.15</v>
      </c>
      <c r="G463">
        <v>-40.028822214874097</v>
      </c>
      <c r="H463">
        <v>-8.62023661767285</v>
      </c>
      <c r="I463">
        <v>-20.8006640476992</v>
      </c>
      <c r="J463">
        <v>1.6810364551656101E-2</v>
      </c>
      <c r="K463">
        <v>834.62158618218996</v>
      </c>
      <c r="L463">
        <v>847.912626237871</v>
      </c>
      <c r="M463">
        <v>38.618861524247301</v>
      </c>
      <c r="N463">
        <v>2.9300963506617301</v>
      </c>
      <c r="O463">
        <v>24.064951651158498</v>
      </c>
      <c r="P463">
        <v>10.951417004048499</v>
      </c>
      <c r="Q463">
        <v>-0.162065296174911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80</v>
      </c>
      <c r="E464">
        <v>12229.604183805001</v>
      </c>
      <c r="F464">
        <v>1588.15</v>
      </c>
      <c r="G464">
        <v>6.29240448936722</v>
      </c>
      <c r="H464">
        <v>0.69261518658495003</v>
      </c>
      <c r="I464">
        <v>-1.69707219156969</v>
      </c>
      <c r="J464">
        <v>-1.59396058954419</v>
      </c>
      <c r="K464">
        <v>1524.0989015237201</v>
      </c>
      <c r="L464">
        <v>1430.6980263455</v>
      </c>
      <c r="M464">
        <v>55.579926141928198</v>
      </c>
      <c r="N464">
        <v>1.03242440674067</v>
      </c>
      <c r="O464">
        <v>13.4653527689449</v>
      </c>
      <c r="P464">
        <v>49.747772382254396</v>
      </c>
      <c r="Q464">
        <v>-8.0952010441070008E-3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333</v>
      </c>
      <c r="E465">
        <v>12216.7466527</v>
      </c>
      <c r="F465">
        <v>881.35</v>
      </c>
      <c r="G465">
        <v>-7.6633453233359798</v>
      </c>
      <c r="H465">
        <v>16.446914607491699</v>
      </c>
      <c r="I465">
        <v>4.4140445312136798</v>
      </c>
      <c r="J465">
        <v>11.6263343850712</v>
      </c>
      <c r="K465">
        <v>757.61257002073796</v>
      </c>
      <c r="L465">
        <v>748.86522141778403</v>
      </c>
      <c r="M465">
        <v>84.283546645040204</v>
      </c>
      <c r="N465">
        <v>1.45787780471233</v>
      </c>
      <c r="O465">
        <v>2.2238611221421598</v>
      </c>
      <c r="P465">
        <v>36.189446032604501</v>
      </c>
      <c r="Q465">
        <v>-6.6964316677041003E-2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12189.237524128001</v>
      </c>
      <c r="F466">
        <v>164.57</v>
      </c>
      <c r="G466">
        <v>2.37779903350398</v>
      </c>
      <c r="H466">
        <v>10.179679893283399</v>
      </c>
      <c r="I466">
        <v>-2.83463218570424</v>
      </c>
      <c r="J466">
        <v>0.67323377554453301</v>
      </c>
      <c r="K466">
        <v>155.99013866294499</v>
      </c>
      <c r="L466">
        <v>147.14413622456399</v>
      </c>
      <c r="M466">
        <v>49.020967207205899</v>
      </c>
      <c r="N466">
        <v>1.25772155607717</v>
      </c>
      <c r="O466">
        <v>6.1858175852220896</v>
      </c>
      <c r="P466">
        <v>37.084548104956198</v>
      </c>
      <c r="Q466">
        <v>-3.6959092300560999E-2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140</v>
      </c>
      <c r="E467">
        <v>12160.166183253001</v>
      </c>
      <c r="F467">
        <v>225.83</v>
      </c>
      <c r="G467">
        <v>157.05115176528801</v>
      </c>
      <c r="H467">
        <v>5.9483398591421599</v>
      </c>
      <c r="I467">
        <v>1.8561706023089699</v>
      </c>
      <c r="J467">
        <v>16.070687591046902</v>
      </c>
      <c r="K467">
        <v>204.93527947983799</v>
      </c>
      <c r="L467">
        <v>196.39000749171299</v>
      </c>
      <c r="M467">
        <v>75.024516990025205</v>
      </c>
      <c r="N467">
        <v>1.2080863261888799</v>
      </c>
      <c r="O467">
        <v>26.1568436434485</v>
      </c>
      <c r="P467">
        <v>218.29457364340999</v>
      </c>
      <c r="Q467">
        <v>0.14996935612993301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873</v>
      </c>
      <c r="E468">
        <v>12058.836655125</v>
      </c>
      <c r="F468">
        <v>2501.25</v>
      </c>
      <c r="G468">
        <v>16.107814123488001</v>
      </c>
      <c r="H468">
        <v>2.4822688108675401</v>
      </c>
      <c r="I468">
        <v>-14.642322516619</v>
      </c>
      <c r="J468">
        <v>2.6618635426780202</v>
      </c>
      <c r="K468">
        <v>2382.3173310258599</v>
      </c>
      <c r="L468">
        <v>2280.2592798433202</v>
      </c>
      <c r="M468">
        <v>71.348933771533595</v>
      </c>
      <c r="N468">
        <v>1.2432186318281899</v>
      </c>
      <c r="O468">
        <v>13.063468265867</v>
      </c>
      <c r="P468">
        <v>58.106826801517002</v>
      </c>
      <c r="Q468">
        <v>3.7988120130292E-2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542</v>
      </c>
      <c r="E469">
        <v>12045.506058875</v>
      </c>
      <c r="F469">
        <v>908.75</v>
      </c>
      <c r="G469">
        <v>-39.2824205541013</v>
      </c>
      <c r="H469">
        <v>7.5878994350557498</v>
      </c>
      <c r="I469">
        <v>-11.6706376497115</v>
      </c>
      <c r="J469">
        <v>-2.4654748367491499</v>
      </c>
      <c r="K469">
        <v>860.68963394202206</v>
      </c>
      <c r="L469">
        <v>869.35856303693595</v>
      </c>
      <c r="M469">
        <v>56.400777637870704</v>
      </c>
      <c r="N469">
        <v>2.0665843835053499</v>
      </c>
      <c r="O469">
        <v>22.145804676753698</v>
      </c>
      <c r="P469">
        <v>19.329000065655499</v>
      </c>
      <c r="Q469">
        <v>-2.0305567695445E-2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1062</v>
      </c>
      <c r="E470">
        <v>12037.970846369901</v>
      </c>
      <c r="F470">
        <v>1277.8499999999999</v>
      </c>
      <c r="G470">
        <v>-1.5635778535893801</v>
      </c>
      <c r="H470">
        <v>3.9929279683911099</v>
      </c>
      <c r="I470">
        <v>14.6665463226116</v>
      </c>
      <c r="J470">
        <v>1.9476185076952599</v>
      </c>
      <c r="K470">
        <v>1132.0499473607599</v>
      </c>
      <c r="M470">
        <v>77.597143954350798</v>
      </c>
      <c r="N470">
        <v>0.39244307762761099</v>
      </c>
      <c r="O470">
        <v>1.72946746488242</v>
      </c>
      <c r="P470">
        <v>57.138465322183897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140</v>
      </c>
      <c r="E471">
        <v>11887.128010750001</v>
      </c>
      <c r="F471">
        <v>501.25</v>
      </c>
      <c r="G471">
        <v>363.88084387414699</v>
      </c>
      <c r="H471">
        <v>20.524805888559499</v>
      </c>
      <c r="I471">
        <v>132.25068672406701</v>
      </c>
      <c r="J471">
        <v>6.0913447652797901</v>
      </c>
      <c r="K471">
        <v>426.93726716639497</v>
      </c>
      <c r="L471">
        <v>288.78466382851502</v>
      </c>
      <c r="M471">
        <v>53.381747870251701</v>
      </c>
      <c r="N471">
        <v>0.37700583223746298</v>
      </c>
      <c r="O471">
        <v>13.6359102244389</v>
      </c>
      <c r="P471">
        <v>431.83023872679001</v>
      </c>
      <c r="Q471">
        <v>0.14050892658997099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400</v>
      </c>
      <c r="E472">
        <v>11866.835973935</v>
      </c>
      <c r="F472">
        <v>455.15</v>
      </c>
      <c r="G472">
        <v>56.778091357017402</v>
      </c>
      <c r="H472">
        <v>5.65609027573419</v>
      </c>
      <c r="I472">
        <v>2.6266201732172298</v>
      </c>
      <c r="J472">
        <v>3.8487739728213102</v>
      </c>
      <c r="K472">
        <v>418.18329840472001</v>
      </c>
      <c r="L472">
        <v>386.88380959561101</v>
      </c>
      <c r="M472">
        <v>74.835130866662496</v>
      </c>
      <c r="N472">
        <v>2.6903374955764399</v>
      </c>
      <c r="O472">
        <v>21.7071295177414</v>
      </c>
      <c r="P472">
        <v>89.2515592515592</v>
      </c>
      <c r="Q472">
        <v>0.114210117144184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65</v>
      </c>
      <c r="E473">
        <v>11818.507255995</v>
      </c>
      <c r="F473">
        <v>746.35</v>
      </c>
      <c r="G473">
        <v>66.896950342344795</v>
      </c>
      <c r="H473">
        <v>-4.72811517521236</v>
      </c>
      <c r="I473">
        <v>20.655191484618701</v>
      </c>
      <c r="J473">
        <v>1.64840417722523</v>
      </c>
      <c r="K473">
        <v>709.16694837401997</v>
      </c>
      <c r="L473">
        <v>593.30947093493603</v>
      </c>
      <c r="M473">
        <v>57.136157117083897</v>
      </c>
      <c r="N473">
        <v>0.49926911475061703</v>
      </c>
      <c r="O473">
        <v>4.5488041803443302</v>
      </c>
      <c r="P473">
        <v>134.149019607843</v>
      </c>
      <c r="Q473">
        <v>-2.9940827267283001E-2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494</v>
      </c>
      <c r="E474">
        <v>11808.773575625</v>
      </c>
      <c r="F474">
        <v>886.85</v>
      </c>
      <c r="G474">
        <v>-11.850733959404799</v>
      </c>
      <c r="H474">
        <v>9.4622592613671195</v>
      </c>
      <c r="I474">
        <v>1.91919248962538</v>
      </c>
      <c r="J474">
        <v>-4.5434089800862099</v>
      </c>
      <c r="K474">
        <v>820.92481527473501</v>
      </c>
      <c r="L474">
        <v>771.54043791488402</v>
      </c>
      <c r="M474">
        <v>54.323175091032603</v>
      </c>
      <c r="N474">
        <v>1.3183883096839899</v>
      </c>
      <c r="O474">
        <v>5.7676044426904198</v>
      </c>
      <c r="P474">
        <v>30.419117647058801</v>
      </c>
      <c r="Q474">
        <v>3.8236864945480002E-2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806</v>
      </c>
      <c r="E475">
        <v>11751.460945224</v>
      </c>
      <c r="F475">
        <v>252.56</v>
      </c>
      <c r="G475">
        <v>214.62917734964299</v>
      </c>
      <c r="H475">
        <v>13.112493683997201</v>
      </c>
      <c r="I475">
        <v>49.7375906305044</v>
      </c>
      <c r="J475">
        <v>5.9473008843289996</v>
      </c>
      <c r="K475">
        <v>220.73456752234699</v>
      </c>
      <c r="L475">
        <v>173.94639554700601</v>
      </c>
      <c r="M475">
        <v>65.179427028472006</v>
      </c>
      <c r="N475">
        <v>0.77176803846173203</v>
      </c>
      <c r="O475">
        <v>2.9458346531517199</v>
      </c>
      <c r="P475">
        <v>236.52231845436299</v>
      </c>
      <c r="Q475">
        <v>0.14786698056174</v>
      </c>
    </row>
    <row r="476" spans="1:17" hidden="1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150</v>
      </c>
      <c r="E476">
        <v>11732.732036474999</v>
      </c>
      <c r="F476">
        <v>781.75</v>
      </c>
      <c r="G476">
        <v>664.95762187903995</v>
      </c>
      <c r="H476">
        <v>1.3092521456092101</v>
      </c>
      <c r="I476">
        <v>171.74312329480099</v>
      </c>
      <c r="J476">
        <v>9.0398527501022308</v>
      </c>
      <c r="K476">
        <v>687.126438155541</v>
      </c>
      <c r="L476">
        <v>439.85754332802497</v>
      </c>
      <c r="M476">
        <v>56.9918414376518</v>
      </c>
      <c r="N476">
        <v>1.1122589457050001</v>
      </c>
      <c r="O476">
        <v>8.1803645666773193</v>
      </c>
      <c r="P476">
        <v>928.61842105263099</v>
      </c>
      <c r="Q476">
        <v>0.24829038913520299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716</v>
      </c>
      <c r="E477">
        <v>11712.439830699999</v>
      </c>
      <c r="F477">
        <v>9005.5</v>
      </c>
      <c r="G477">
        <v>-5.3719002652031698</v>
      </c>
      <c r="H477">
        <v>21.3261652440417</v>
      </c>
      <c r="I477">
        <v>2.5500710201459502</v>
      </c>
      <c r="J477">
        <v>4.3404246094038896</v>
      </c>
      <c r="K477">
        <v>7950.0685286096004</v>
      </c>
      <c r="L477">
        <v>7665.4497919252899</v>
      </c>
      <c r="M477">
        <v>64.172018028591495</v>
      </c>
      <c r="N477">
        <v>1.68672840279064</v>
      </c>
      <c r="O477">
        <v>8.1561268113930296</v>
      </c>
      <c r="P477">
        <v>36.629141886151203</v>
      </c>
      <c r="Q477">
        <v>6.5480240741371001E-2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24</v>
      </c>
      <c r="E478">
        <v>11692.355392133901</v>
      </c>
      <c r="F478">
        <v>106.18</v>
      </c>
      <c r="G478">
        <v>27.8194130398788</v>
      </c>
      <c r="H478">
        <v>-13.6191214132109</v>
      </c>
      <c r="I478">
        <v>-29.029613426030899</v>
      </c>
      <c r="J478">
        <v>-3.3835668768111802</v>
      </c>
      <c r="K478">
        <v>122.706308119339</v>
      </c>
      <c r="L478">
        <v>117.979231214348</v>
      </c>
      <c r="M478">
        <v>16.090074199444501</v>
      </c>
      <c r="N478">
        <v>0.91006422489672101</v>
      </c>
      <c r="O478">
        <v>43.624034658127698</v>
      </c>
      <c r="P478">
        <v>60.878787878787797</v>
      </c>
      <c r="Q478">
        <v>0.108062049696823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304</v>
      </c>
      <c r="E479">
        <v>11650.311732962</v>
      </c>
      <c r="F479">
        <v>147.13999999999999</v>
      </c>
      <c r="G479">
        <v>37.589565239315498</v>
      </c>
      <c r="H479">
        <v>-0.84613362312340701</v>
      </c>
      <c r="I479">
        <v>2.4859429339368999</v>
      </c>
      <c r="J479">
        <v>0.43731755276890599</v>
      </c>
      <c r="K479">
        <v>143.92068262794101</v>
      </c>
      <c r="L479">
        <v>130.80327988921999</v>
      </c>
      <c r="M479">
        <v>55.1368530782158</v>
      </c>
      <c r="N479">
        <v>0.82681796945789898</v>
      </c>
      <c r="O479">
        <v>7.3807258393366801</v>
      </c>
      <c r="P479">
        <v>63.670745272524996</v>
      </c>
      <c r="Q479">
        <v>0.137338056709605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125</v>
      </c>
      <c r="E480">
        <v>11562.997949250001</v>
      </c>
      <c r="F480">
        <v>1384.35</v>
      </c>
      <c r="G480">
        <v>205.72799465434201</v>
      </c>
      <c r="H480">
        <v>37.028795827723101</v>
      </c>
      <c r="I480">
        <v>67.554502141374996</v>
      </c>
      <c r="J480">
        <v>18.1224680996215</v>
      </c>
      <c r="K480">
        <v>1098.71310787176</v>
      </c>
      <c r="L480">
        <v>878.59419800618696</v>
      </c>
      <c r="M480">
        <v>70.718087387944493</v>
      </c>
      <c r="N480">
        <v>1.5012501385486701</v>
      </c>
      <c r="O480">
        <v>7.3680788817856699</v>
      </c>
      <c r="P480">
        <v>228.43416370106701</v>
      </c>
      <c r="Q480">
        <v>0.21543216724636799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95.93</v>
      </c>
      <c r="G481">
        <v>-44.124886416341603</v>
      </c>
      <c r="H481">
        <v>-4.9153294356099702</v>
      </c>
      <c r="I481">
        <v>-16.822693057438698</v>
      </c>
      <c r="J481">
        <v>-0.98671066863678203</v>
      </c>
      <c r="K481">
        <v>96.401057707250999</v>
      </c>
      <c r="L481">
        <v>100.202681181432</v>
      </c>
      <c r="M481">
        <v>13.715137464591701</v>
      </c>
      <c r="N481">
        <v>1.2819145508688601</v>
      </c>
      <c r="O481">
        <v>24.361513603669302</v>
      </c>
      <c r="P481">
        <v>5.53355335533554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189</v>
      </c>
      <c r="E482">
        <v>11514.647784339901</v>
      </c>
      <c r="F482">
        <v>489.4</v>
      </c>
      <c r="G482">
        <v>42.322357609753098</v>
      </c>
      <c r="H482">
        <v>3.3476763237297602</v>
      </c>
      <c r="I482">
        <v>17.094911783142301</v>
      </c>
      <c r="J482">
        <v>1.3276503069596901</v>
      </c>
      <c r="K482">
        <v>452.46390127151699</v>
      </c>
      <c r="L482">
        <v>397.30784761537097</v>
      </c>
      <c r="M482">
        <v>56.400390092985603</v>
      </c>
      <c r="N482">
        <v>1.1523033534331899</v>
      </c>
      <c r="O482">
        <v>4.2092357989374802</v>
      </c>
      <c r="P482">
        <v>74.785714285714207</v>
      </c>
      <c r="Q482">
        <v>0.124298917069008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393</v>
      </c>
      <c r="E483">
        <v>11389.432904584</v>
      </c>
      <c r="F483">
        <v>184.24</v>
      </c>
      <c r="G483">
        <v>182.66818745386999</v>
      </c>
      <c r="H483">
        <v>9.5536478354109509</v>
      </c>
      <c r="I483">
        <v>28.134900542456801</v>
      </c>
      <c r="J483">
        <v>8.9169307461617802</v>
      </c>
      <c r="K483">
        <v>175.00873855178</v>
      </c>
      <c r="L483">
        <v>144.89852301245199</v>
      </c>
      <c r="M483">
        <v>56.975014163584198</v>
      </c>
      <c r="N483">
        <v>0.81985314805956999</v>
      </c>
      <c r="O483">
        <v>12.896222318714701</v>
      </c>
      <c r="P483">
        <v>240.24007386888201</v>
      </c>
      <c r="Q483">
        <v>0.16810272629355699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72</v>
      </c>
      <c r="E484">
        <v>11380.078746678</v>
      </c>
      <c r="F484">
        <v>28.33</v>
      </c>
      <c r="G484">
        <v>62.777633114377899</v>
      </c>
      <c r="H484">
        <v>10.1831773128643</v>
      </c>
      <c r="I484">
        <v>-24.706153076690601</v>
      </c>
      <c r="J484">
        <v>-1.47805506578755</v>
      </c>
      <c r="K484">
        <v>27.7887514428079</v>
      </c>
      <c r="L484">
        <v>24.6702644444048</v>
      </c>
      <c r="M484">
        <v>43.041403294207797</v>
      </c>
      <c r="N484">
        <v>0.70749648379215702</v>
      </c>
      <c r="O484">
        <v>21.602541475467699</v>
      </c>
      <c r="P484">
        <v>90.774410774410697</v>
      </c>
      <c r="Q484">
        <v>7.1529549897087999E-2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1093</v>
      </c>
      <c r="E485">
        <v>11352.893780745</v>
      </c>
      <c r="F485">
        <v>1044.45</v>
      </c>
      <c r="G485">
        <v>-36.610230004644897</v>
      </c>
      <c r="H485">
        <v>5.8222598607075202</v>
      </c>
      <c r="I485">
        <v>-26.394158468398899</v>
      </c>
      <c r="J485">
        <v>11.367685784726101</v>
      </c>
      <c r="K485">
        <v>943.67068534534098</v>
      </c>
      <c r="L485">
        <v>1028.3840600921201</v>
      </c>
      <c r="M485">
        <v>86.614387985298904</v>
      </c>
      <c r="N485">
        <v>1.7218862102136701</v>
      </c>
      <c r="O485">
        <v>31.164727847192299</v>
      </c>
      <c r="P485">
        <v>22.3009367681498</v>
      </c>
      <c r="Q485">
        <v>-6.8588910210249002E-2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239</v>
      </c>
      <c r="E486">
        <v>11339.97657902</v>
      </c>
      <c r="F486">
        <v>1704.35</v>
      </c>
      <c r="G486">
        <v>37.6889200316879</v>
      </c>
      <c r="H486">
        <v>2.0080428510296899</v>
      </c>
      <c r="I486">
        <v>35.047088702335103</v>
      </c>
      <c r="J486">
        <v>4.9846051435873298</v>
      </c>
      <c r="K486">
        <v>1563.24858255719</v>
      </c>
      <c r="L486">
        <v>1283.35792063385</v>
      </c>
      <c r="M486">
        <v>59.493819353238102</v>
      </c>
      <c r="N486">
        <v>1.01081404156333</v>
      </c>
      <c r="O486">
        <v>5.5534367940857301</v>
      </c>
      <c r="P486">
        <v>102.489010336224</v>
      </c>
      <c r="Q486">
        <v>0.13599007928117501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1098</v>
      </c>
      <c r="E487">
        <v>11327.004270314999</v>
      </c>
      <c r="F487">
        <v>556.65</v>
      </c>
      <c r="G487">
        <v>167.08712778127699</v>
      </c>
      <c r="H487">
        <v>5.3515244438711296</v>
      </c>
      <c r="I487">
        <v>66.958935360908001</v>
      </c>
      <c r="J487">
        <v>12.8622234173896</v>
      </c>
      <c r="K487">
        <v>479.26081392502601</v>
      </c>
      <c r="L487">
        <v>359.27750372435003</v>
      </c>
      <c r="M487">
        <v>70.856238253684694</v>
      </c>
      <c r="N487">
        <v>1.0443759597414899</v>
      </c>
      <c r="O487">
        <v>5.6319051468606904</v>
      </c>
      <c r="P487">
        <v>209.68011126564599</v>
      </c>
      <c r="Q487">
        <v>9.9075441210959E-2</v>
      </c>
    </row>
    <row r="488" spans="1:17" x14ac:dyDescent="0.3">
      <c r="A488" t="s">
        <v>1099</v>
      </c>
      <c r="B488" t="s">
        <v>1100</v>
      </c>
      <c r="C488" t="str">
        <f>IFERROR(VLOOKUP(Table1[[#This Row],[Ticker]],[1]!Table1[[Symbol]:[Industry]],2,FALSE),"-")</f>
        <v>-</v>
      </c>
      <c r="D488" t="s">
        <v>21</v>
      </c>
      <c r="E488">
        <v>11283.72708572</v>
      </c>
      <c r="F488">
        <v>1797.1</v>
      </c>
      <c r="G488">
        <v>-10.0955044584659</v>
      </c>
      <c r="H488">
        <v>11.357500309219599</v>
      </c>
      <c r="I488">
        <v>-3.0469295749540901</v>
      </c>
      <c r="J488">
        <v>-3.3342717365418699</v>
      </c>
      <c r="K488">
        <v>1603.59168754385</v>
      </c>
      <c r="L488">
        <v>1556.17802781618</v>
      </c>
      <c r="M488">
        <v>62.963189108981602</v>
      </c>
      <c r="N488">
        <v>4.3272644535008098</v>
      </c>
      <c r="O488">
        <v>7.3952478993934703</v>
      </c>
      <c r="P488">
        <v>29.656217308177901</v>
      </c>
      <c r="Q488">
        <v>-7.3497416763413995E-2</v>
      </c>
    </row>
    <row r="489" spans="1:17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103</v>
      </c>
      <c r="E489">
        <v>11069.393894000001</v>
      </c>
      <c r="F489">
        <v>1836.25</v>
      </c>
      <c r="G489">
        <v>204.77583985854801</v>
      </c>
      <c r="H489">
        <v>-8.5704976782307192</v>
      </c>
      <c r="I489">
        <v>82.468376633836002</v>
      </c>
      <c r="J489">
        <v>-3.1766425611912101</v>
      </c>
      <c r="K489">
        <v>1783.8802319498</v>
      </c>
      <c r="L489">
        <v>1375.69022241671</v>
      </c>
      <c r="M489">
        <v>62.960867439085</v>
      </c>
      <c r="N489">
        <v>0.50687494093504404</v>
      </c>
      <c r="O489">
        <v>14.861810755616</v>
      </c>
      <c r="P489">
        <v>269.21916890080399</v>
      </c>
      <c r="Q489">
        <v>0.292068640679498</v>
      </c>
    </row>
    <row r="490" spans="1:17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919</v>
      </c>
      <c r="E490">
        <v>11066.433258456</v>
      </c>
      <c r="F490">
        <v>80.14</v>
      </c>
      <c r="G490">
        <v>76.873936575415001</v>
      </c>
      <c r="H490">
        <v>1.9546558338297699</v>
      </c>
      <c r="I490">
        <v>-19.5870367601126</v>
      </c>
      <c r="J490">
        <v>-4.0097567404592303</v>
      </c>
      <c r="K490">
        <v>78.097353174729804</v>
      </c>
      <c r="L490">
        <v>71.705337099365707</v>
      </c>
      <c r="M490">
        <v>45.412121783986798</v>
      </c>
      <c r="N490">
        <v>1.7114604516173799</v>
      </c>
      <c r="O490">
        <v>18.355378088345301</v>
      </c>
      <c r="P490">
        <v>104.699872286079</v>
      </c>
      <c r="Q490">
        <v>4.0032615549232001E-2</v>
      </c>
    </row>
    <row r="491" spans="1:17" hidden="1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239</v>
      </c>
      <c r="E491">
        <v>11049.997795200001</v>
      </c>
      <c r="F491">
        <v>5444.4</v>
      </c>
      <c r="G491">
        <v>82.161181556000201</v>
      </c>
      <c r="H491">
        <v>-7.8797542274388803</v>
      </c>
      <c r="I491">
        <v>39.481844542423801</v>
      </c>
      <c r="J491">
        <v>0.85883180745483101</v>
      </c>
      <c r="K491">
        <v>4930.1698835246898</v>
      </c>
      <c r="L491">
        <v>3941.0541537240301</v>
      </c>
      <c r="M491">
        <v>64.750579853214902</v>
      </c>
      <c r="N491">
        <v>0.64852455420939503</v>
      </c>
      <c r="O491">
        <v>5.49096319153628</v>
      </c>
      <c r="P491">
        <v>120.055777858615</v>
      </c>
      <c r="Q491">
        <v>0.16176009759268301</v>
      </c>
    </row>
    <row r="492" spans="1:17" hidden="1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56</v>
      </c>
      <c r="E492">
        <v>11011.46803471</v>
      </c>
      <c r="F492">
        <v>8357.0499999999993</v>
      </c>
      <c r="G492">
        <v>201.89760512587699</v>
      </c>
      <c r="H492">
        <v>-5.7587137083980799</v>
      </c>
      <c r="I492">
        <v>109.96356986597</v>
      </c>
      <c r="J492">
        <v>-5.3319929334760596</v>
      </c>
      <c r="K492">
        <v>8642.23642191623</v>
      </c>
      <c r="L492">
        <v>6402.5212731973697</v>
      </c>
      <c r="M492">
        <v>29.446636042027301</v>
      </c>
      <c r="N492">
        <v>0.45577137013504598</v>
      </c>
      <c r="O492">
        <v>22.984187003787198</v>
      </c>
      <c r="P492">
        <v>248.19590850381201</v>
      </c>
      <c r="Q492">
        <v>0.14212370948988501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46</v>
      </c>
      <c r="E493">
        <v>11004.793803459999</v>
      </c>
      <c r="F493">
        <v>1688.6</v>
      </c>
      <c r="G493">
        <v>66.081567622997099</v>
      </c>
      <c r="H493">
        <v>6.3935328494625896</v>
      </c>
      <c r="I493">
        <v>82.896300542665898</v>
      </c>
      <c r="J493">
        <v>-3.95319545938088</v>
      </c>
      <c r="K493">
        <v>1530.86602213163</v>
      </c>
      <c r="L493">
        <v>1157.1127494508801</v>
      </c>
      <c r="M493">
        <v>42.177835229731599</v>
      </c>
      <c r="N493">
        <v>0.52068327693627903</v>
      </c>
      <c r="O493">
        <v>10.736704962690901</v>
      </c>
      <c r="P493">
        <v>109.737920755185</v>
      </c>
      <c r="Q493">
        <v>0.13660244665823101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214</v>
      </c>
      <c r="E494">
        <v>10978.15462686</v>
      </c>
      <c r="F494">
        <v>561.9</v>
      </c>
      <c r="G494">
        <v>13.2853132598773</v>
      </c>
      <c r="H494">
        <v>-4.8786790098288897</v>
      </c>
      <c r="I494">
        <v>-7.5880691983265702</v>
      </c>
      <c r="J494">
        <v>1.21852939648074</v>
      </c>
      <c r="K494">
        <v>586.05318472559304</v>
      </c>
      <c r="L494">
        <v>553.82337121662397</v>
      </c>
      <c r="M494">
        <v>35.525618960449798</v>
      </c>
      <c r="N494">
        <v>0.43285025066266603</v>
      </c>
      <c r="O494">
        <v>26.250222459512301</v>
      </c>
      <c r="P494">
        <v>40.282112095868101</v>
      </c>
      <c r="Q494">
        <v>-5.2724547613166001E-2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E495">
        <v>10907.540709755</v>
      </c>
      <c r="F495">
        <v>782.45</v>
      </c>
      <c r="G495">
        <v>36.190193423887699</v>
      </c>
      <c r="H495">
        <v>5.1072207985838096</v>
      </c>
      <c r="I495">
        <v>34.951799182743102</v>
      </c>
      <c r="J495">
        <v>11.9992551393835</v>
      </c>
      <c r="K495">
        <v>682.69419180700902</v>
      </c>
      <c r="L495">
        <v>585.62972644011302</v>
      </c>
      <c r="M495">
        <v>81.246407400576999</v>
      </c>
      <c r="N495">
        <v>1.60549636472227</v>
      </c>
      <c r="O495">
        <v>2.7541695955012901</v>
      </c>
      <c r="P495">
        <v>95.612499999999997</v>
      </c>
      <c r="Q495">
        <v>9.7577808741899003E-2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65</v>
      </c>
      <c r="E496">
        <v>10860.19589022</v>
      </c>
      <c r="F496">
        <v>886.35</v>
      </c>
      <c r="G496">
        <v>26.5861112915555</v>
      </c>
      <c r="H496">
        <v>-4.9223062912002201E-2</v>
      </c>
      <c r="I496">
        <v>11.7123707064348</v>
      </c>
      <c r="J496">
        <v>3.5462182306351</v>
      </c>
      <c r="K496">
        <v>846.97994094014905</v>
      </c>
      <c r="L496">
        <v>760.13583661605503</v>
      </c>
      <c r="M496">
        <v>54.726492416555402</v>
      </c>
      <c r="N496">
        <v>1.19984164907232</v>
      </c>
      <c r="O496">
        <v>9.6632255880859592</v>
      </c>
      <c r="P496">
        <v>57.070707070707002</v>
      </c>
      <c r="Q496">
        <v>-2.1747054161725E-2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65</v>
      </c>
      <c r="E497">
        <v>10803.343370480001</v>
      </c>
      <c r="F497">
        <v>1421.3</v>
      </c>
      <c r="G497">
        <v>47.386307203767899</v>
      </c>
      <c r="H497">
        <v>0.41404758393908098</v>
      </c>
      <c r="I497">
        <v>-10.818056792908299</v>
      </c>
      <c r="J497">
        <v>-1.06058040212308</v>
      </c>
      <c r="K497">
        <v>1380.9002016807599</v>
      </c>
      <c r="L497">
        <v>1274.3443409152001</v>
      </c>
      <c r="M497">
        <v>47.915016831102598</v>
      </c>
      <c r="N497">
        <v>1.55731684978203</v>
      </c>
      <c r="O497">
        <v>13.9133187926546</v>
      </c>
      <c r="P497">
        <v>80.597204574332906</v>
      </c>
      <c r="Q497">
        <v>6.7391044554616003E-2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125</v>
      </c>
      <c r="E498">
        <v>10799.991851934999</v>
      </c>
      <c r="F498">
        <v>355.55</v>
      </c>
      <c r="G498">
        <v>92.124492184652595</v>
      </c>
      <c r="H498">
        <v>7.2081480105150399</v>
      </c>
      <c r="I498">
        <v>25.085709254623399</v>
      </c>
      <c r="J498">
        <v>8.0060967819254802</v>
      </c>
      <c r="K498">
        <v>310.55863008217199</v>
      </c>
      <c r="L498">
        <v>262.73968091204</v>
      </c>
      <c r="M498">
        <v>71.0629573932314</v>
      </c>
      <c r="N498">
        <v>1.16923499183451</v>
      </c>
      <c r="O498">
        <v>3.31880185627899</v>
      </c>
      <c r="P498">
        <v>135.46357615893999</v>
      </c>
      <c r="Q498">
        <v>0.144734260873431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130</v>
      </c>
      <c r="E499">
        <v>10799.114983150001</v>
      </c>
      <c r="F499">
        <v>744.25</v>
      </c>
      <c r="G499">
        <v>114.210624233795</v>
      </c>
      <c r="H499">
        <v>14.3621142984142</v>
      </c>
      <c r="I499">
        <v>46.834094672684202</v>
      </c>
      <c r="J499">
        <v>-5.9551610797097299</v>
      </c>
      <c r="K499">
        <v>623.01344140333094</v>
      </c>
      <c r="L499">
        <v>498.85072935654</v>
      </c>
      <c r="M499">
        <v>61.7207731404349</v>
      </c>
      <c r="N499">
        <v>0.63911284056640405</v>
      </c>
      <c r="O499">
        <v>4.4004030903594202</v>
      </c>
      <c r="P499">
        <v>140.39082687338399</v>
      </c>
      <c r="Q499">
        <v>0.159281422083072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83</v>
      </c>
      <c r="E500">
        <v>10750.736718579999</v>
      </c>
      <c r="F500">
        <v>222.38</v>
      </c>
      <c r="G500">
        <v>61.063481070199899</v>
      </c>
      <c r="H500">
        <v>10.9751616559853</v>
      </c>
      <c r="I500">
        <v>29.269469200441101</v>
      </c>
      <c r="J500">
        <v>5.7335122441133599</v>
      </c>
      <c r="K500">
        <v>206.43277504460201</v>
      </c>
      <c r="L500">
        <v>179.70929729640801</v>
      </c>
      <c r="M500">
        <v>64.438689999293203</v>
      </c>
      <c r="N500">
        <v>2.0501955934460798</v>
      </c>
      <c r="O500">
        <v>7.0240129508049201</v>
      </c>
      <c r="P500">
        <v>92.453483340545205</v>
      </c>
      <c r="Q500">
        <v>6.9877430347273006E-2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713</v>
      </c>
      <c r="E501">
        <v>10739.054693185</v>
      </c>
      <c r="F501">
        <v>115.52</v>
      </c>
      <c r="G501">
        <v>45.441403074130001</v>
      </c>
      <c r="H501">
        <v>-0.225191198604177</v>
      </c>
      <c r="I501">
        <v>12.506887124813</v>
      </c>
      <c r="J501">
        <v>1.79288077380296</v>
      </c>
      <c r="K501">
        <v>109.002257350882</v>
      </c>
      <c r="L501">
        <v>95.932613801154602</v>
      </c>
      <c r="M501">
        <v>54.041415573722702</v>
      </c>
      <c r="N501">
        <v>0.66753172484761303</v>
      </c>
      <c r="O501">
        <v>5.2977839335179997</v>
      </c>
      <c r="P501">
        <v>75.030303030303003</v>
      </c>
      <c r="Q501">
        <v>2.1133606920337E-2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542</v>
      </c>
      <c r="E502">
        <v>10713.007864319999</v>
      </c>
      <c r="F502">
        <v>3021.6</v>
      </c>
      <c r="G502">
        <v>-9.5767303671100894</v>
      </c>
      <c r="H502">
        <v>12.760588854950299</v>
      </c>
      <c r="I502">
        <v>-3.63094354353799</v>
      </c>
      <c r="J502">
        <v>9.1258529666929196</v>
      </c>
      <c r="K502">
        <v>2664.7258415818201</v>
      </c>
      <c r="L502">
        <v>2621.50905961335</v>
      </c>
      <c r="M502">
        <v>74.162733815730505</v>
      </c>
      <c r="N502">
        <v>1.6820397914880101</v>
      </c>
      <c r="O502">
        <v>6.1705718824463798</v>
      </c>
      <c r="P502">
        <v>34.472630173564703</v>
      </c>
      <c r="Q502">
        <v>-7.3158531742611999E-2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542</v>
      </c>
      <c r="E503">
        <v>10712.462514319999</v>
      </c>
      <c r="F503">
        <v>2095.1</v>
      </c>
      <c r="G503">
        <v>-43.1952068626643</v>
      </c>
      <c r="H503">
        <v>3.62641417333802</v>
      </c>
      <c r="I503">
        <v>-30.794875217628999</v>
      </c>
      <c r="J503">
        <v>-1.4596373346817499</v>
      </c>
      <c r="K503">
        <v>2052.9367037288898</v>
      </c>
      <c r="L503">
        <v>2174.3798110922398</v>
      </c>
      <c r="M503">
        <v>47.824302410156598</v>
      </c>
      <c r="N503">
        <v>1.3354152006600399</v>
      </c>
      <c r="O503">
        <v>30.542694859433901</v>
      </c>
      <c r="P503">
        <v>15.879424778761001</v>
      </c>
      <c r="Q503">
        <v>-0.14307792155094901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400</v>
      </c>
      <c r="E504">
        <v>10707.74610378</v>
      </c>
      <c r="F504">
        <v>2647.15</v>
      </c>
      <c r="G504">
        <v>-20.992517875369401</v>
      </c>
      <c r="H504">
        <v>0.34822418061990001</v>
      </c>
      <c r="I504">
        <v>-3.3068747086748802</v>
      </c>
      <c r="J504">
        <v>-4.9854106540629504</v>
      </c>
      <c r="K504">
        <v>2541.5323001987299</v>
      </c>
      <c r="L504">
        <v>2425.8999258952099</v>
      </c>
      <c r="M504">
        <v>51.943446093701397</v>
      </c>
      <c r="N504">
        <v>2.2833022822783899</v>
      </c>
      <c r="O504">
        <v>13.270876225374399</v>
      </c>
      <c r="P504">
        <v>28.730517664794402</v>
      </c>
      <c r="Q504">
        <v>5.0566845387138001E-2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713</v>
      </c>
      <c r="E505">
        <v>10625.948094249999</v>
      </c>
      <c r="F505">
        <v>537.70000000000005</v>
      </c>
      <c r="G505">
        <v>-8.1449037001546394</v>
      </c>
      <c r="H505">
        <v>0.91633578178978903</v>
      </c>
      <c r="I505">
        <v>-1.9835854688551899</v>
      </c>
      <c r="J505">
        <v>-0.33823827033852299</v>
      </c>
      <c r="K505">
        <v>514.41485812815404</v>
      </c>
      <c r="L505">
        <v>483.80681708539402</v>
      </c>
      <c r="M505">
        <v>77.9215973242584</v>
      </c>
      <c r="N505">
        <v>0.82609311564820898</v>
      </c>
      <c r="O505">
        <v>1.4487632508833801</v>
      </c>
      <c r="P505">
        <v>25.017437805161499</v>
      </c>
      <c r="Q505">
        <v>-1.3416788414562999E-2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330</v>
      </c>
      <c r="E506">
        <v>10564.67410896</v>
      </c>
      <c r="F506">
        <v>1787.2</v>
      </c>
      <c r="G506">
        <v>138.346401426645</v>
      </c>
      <c r="H506">
        <v>13.4153440402917</v>
      </c>
      <c r="I506">
        <v>157.91443475539</v>
      </c>
      <c r="J506">
        <v>-5.4780103189905001</v>
      </c>
      <c r="K506">
        <v>1622.20314573881</v>
      </c>
      <c r="M506">
        <v>39.452391887941701</v>
      </c>
      <c r="N506">
        <v>0.56933813721754101</v>
      </c>
      <c r="O506">
        <v>16.383169203222899</v>
      </c>
      <c r="P506">
        <v>178.206724782067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114</v>
      </c>
      <c r="E507">
        <v>10563.196831039901</v>
      </c>
      <c r="F507">
        <v>9242.7999999999993</v>
      </c>
      <c r="G507">
        <v>37.833655310303797</v>
      </c>
      <c r="H507">
        <v>15.589362676294799</v>
      </c>
      <c r="I507">
        <v>10.6702535633853</v>
      </c>
      <c r="J507">
        <v>3.0016059214050799</v>
      </c>
      <c r="K507">
        <v>8192.8894734782207</v>
      </c>
      <c r="L507">
        <v>7480.5602450974702</v>
      </c>
      <c r="M507">
        <v>74.679245770825901</v>
      </c>
      <c r="N507">
        <v>2.3707656731144402</v>
      </c>
      <c r="O507">
        <v>1.8890379538667901</v>
      </c>
      <c r="P507">
        <v>70.487327996458404</v>
      </c>
      <c r="Q507">
        <v>0.11355187581704999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484</v>
      </c>
      <c r="E508">
        <v>10535.91274863</v>
      </c>
      <c r="F508">
        <v>2160.4499999999998</v>
      </c>
      <c r="G508">
        <v>19.441349332463702</v>
      </c>
      <c r="H508">
        <v>2.45971090741044</v>
      </c>
      <c r="I508">
        <v>-0.60221780313504603</v>
      </c>
      <c r="J508">
        <v>3.9736030377475098</v>
      </c>
      <c r="K508">
        <v>2051.69113236259</v>
      </c>
      <c r="L508">
        <v>1921.3298316844</v>
      </c>
      <c r="M508">
        <v>62.823632811288498</v>
      </c>
      <c r="N508">
        <v>0.98496307812182204</v>
      </c>
      <c r="O508">
        <v>7.1536022587886903</v>
      </c>
      <c r="P508">
        <v>54.3178571428571</v>
      </c>
      <c r="Q508">
        <v>0.192681276893787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21</v>
      </c>
      <c r="E509">
        <v>10511.0383573</v>
      </c>
      <c r="F509">
        <v>510.25</v>
      </c>
      <c r="G509">
        <v>12.182796307037901</v>
      </c>
      <c r="H509">
        <v>-4.6615790366313501</v>
      </c>
      <c r="I509">
        <v>1.62808612761615</v>
      </c>
      <c r="J509">
        <v>2.52462643689053</v>
      </c>
      <c r="K509">
        <v>498.33067935859202</v>
      </c>
      <c r="L509">
        <v>471.47301474314798</v>
      </c>
      <c r="M509">
        <v>54.3535207798122</v>
      </c>
      <c r="N509">
        <v>0.65689752454695205</v>
      </c>
      <c r="O509">
        <v>11.1415972562469</v>
      </c>
      <c r="P509">
        <v>43.248175182481702</v>
      </c>
      <c r="Q509">
        <v>-7.4163712033901E-2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346</v>
      </c>
      <c r="E510">
        <v>10490.830062785</v>
      </c>
      <c r="F510">
        <v>713.95</v>
      </c>
      <c r="G510">
        <v>-5.9307873769882802</v>
      </c>
      <c r="H510">
        <v>5.7823883746820401</v>
      </c>
      <c r="I510">
        <v>-16.7562620158029</v>
      </c>
      <c r="J510">
        <v>-0.93179695992243605</v>
      </c>
      <c r="K510">
        <v>686.94989130102999</v>
      </c>
      <c r="L510">
        <v>670.182401733912</v>
      </c>
      <c r="M510">
        <v>53.436619057569601</v>
      </c>
      <c r="N510">
        <v>1.5184801402138399</v>
      </c>
      <c r="O510">
        <v>14.139645633447699</v>
      </c>
      <c r="P510">
        <v>34.201127819548802</v>
      </c>
      <c r="Q510">
        <v>6.0846492902219003E-2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287</v>
      </c>
      <c r="E511">
        <v>10462.202905349999</v>
      </c>
      <c r="F511">
        <v>2042.25</v>
      </c>
      <c r="G511">
        <v>15.0062052763399</v>
      </c>
      <c r="H511">
        <v>-3.1794778603901599</v>
      </c>
      <c r="I511">
        <v>9.9278196316152894</v>
      </c>
      <c r="J511">
        <v>1.3039114625271999</v>
      </c>
      <c r="K511">
        <v>1923.7808765351899</v>
      </c>
      <c r="L511">
        <v>1729.3081189954</v>
      </c>
      <c r="M511">
        <v>60.03237622676</v>
      </c>
      <c r="N511">
        <v>0.56455786368726701</v>
      </c>
      <c r="O511">
        <v>3.2782470314603702</v>
      </c>
      <c r="P511">
        <v>57.581018518518498</v>
      </c>
      <c r="Q511">
        <v>-7.4391819130082998E-2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24</v>
      </c>
      <c r="E512">
        <v>10459.810457019001</v>
      </c>
      <c r="F512">
        <v>92.07</v>
      </c>
      <c r="G512">
        <v>-25.435404038467599</v>
      </c>
      <c r="H512">
        <v>-10.7764941317092</v>
      </c>
      <c r="I512">
        <v>-30.820468426784501</v>
      </c>
      <c r="J512">
        <v>-6.3905999281386201</v>
      </c>
      <c r="K512">
        <v>97.3528841094803</v>
      </c>
      <c r="L512">
        <v>95.488005870917704</v>
      </c>
      <c r="M512">
        <v>25.4755915297361</v>
      </c>
      <c r="N512">
        <v>1.1437955004863301</v>
      </c>
      <c r="O512">
        <v>26.534158792223302</v>
      </c>
      <c r="P512">
        <v>12.1437271619975</v>
      </c>
      <c r="Q512">
        <v>1.0588223001905E-2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1151</v>
      </c>
      <c r="E513">
        <v>10394.2252395</v>
      </c>
      <c r="F513">
        <v>540.5</v>
      </c>
      <c r="G513">
        <v>18.056989123216699</v>
      </c>
      <c r="H513">
        <v>-7.7955462693280797</v>
      </c>
      <c r="I513">
        <v>34.558135047081201</v>
      </c>
      <c r="J513">
        <v>-2.2300877157705798</v>
      </c>
      <c r="K513">
        <v>503.80527680530599</v>
      </c>
      <c r="L513">
        <v>422.594936522002</v>
      </c>
      <c r="M513">
        <v>40.839784436139801</v>
      </c>
      <c r="N513">
        <v>0.63396263573719702</v>
      </c>
      <c r="O513">
        <v>7.5670675300647501</v>
      </c>
      <c r="P513">
        <v>74.580103359173094</v>
      </c>
      <c r="Q513">
        <v>4.4996337442758001E-2</v>
      </c>
    </row>
    <row r="514" spans="1:17" hidden="1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304</v>
      </c>
      <c r="E514">
        <v>10353.035927519901</v>
      </c>
      <c r="F514">
        <v>465.3</v>
      </c>
      <c r="G514">
        <v>-10.7917474890899</v>
      </c>
      <c r="H514">
        <v>1.2828400457699101</v>
      </c>
      <c r="I514">
        <v>2.7911221567844602</v>
      </c>
      <c r="J514">
        <v>8.1884252841049392</v>
      </c>
      <c r="K514">
        <v>447.790857133862</v>
      </c>
      <c r="M514">
        <v>67.695918092783998</v>
      </c>
      <c r="N514">
        <v>0.65399923271509097</v>
      </c>
      <c r="O514">
        <v>15.6780571674188</v>
      </c>
      <c r="P514">
        <v>27.4794520547945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189</v>
      </c>
      <c r="E515">
        <v>10312.318068</v>
      </c>
      <c r="F515">
        <v>674.95</v>
      </c>
      <c r="G515">
        <v>66.500274381684306</v>
      </c>
      <c r="H515">
        <v>10.120808764761</v>
      </c>
      <c r="I515">
        <v>8.2291311151911692</v>
      </c>
      <c r="J515">
        <v>1.62292835118457</v>
      </c>
      <c r="K515">
        <v>605.66754081681404</v>
      </c>
      <c r="L515">
        <v>523.79551939488704</v>
      </c>
      <c r="M515">
        <v>60.0270056312607</v>
      </c>
      <c r="N515">
        <v>0.64009859354098197</v>
      </c>
      <c r="O515">
        <v>4.8670271871990396</v>
      </c>
      <c r="P515">
        <v>110.921875</v>
      </c>
      <c r="Q515">
        <v>5.6524630984201997E-2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986</v>
      </c>
      <c r="E516">
        <v>10299.762011547</v>
      </c>
      <c r="F516">
        <v>48.39</v>
      </c>
      <c r="G516">
        <v>-14.4646235694173</v>
      </c>
      <c r="H516">
        <v>7.0825727753701502</v>
      </c>
      <c r="I516">
        <v>-10.141841993609001</v>
      </c>
      <c r="J516">
        <v>-2.9387978135724699</v>
      </c>
      <c r="K516">
        <v>46.024569071229998</v>
      </c>
      <c r="L516">
        <v>46.102223420837802</v>
      </c>
      <c r="M516">
        <v>48.534650728784399</v>
      </c>
      <c r="N516">
        <v>1.10640302064777</v>
      </c>
      <c r="O516">
        <v>18.309568092581099</v>
      </c>
      <c r="P516">
        <v>32.393980848153198</v>
      </c>
      <c r="Q516">
        <v>2.9026698090726E-2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346</v>
      </c>
      <c r="E517">
        <v>10269.164425630001</v>
      </c>
      <c r="F517">
        <v>257.70999999999998</v>
      </c>
      <c r="G517">
        <v>28.226871532062798</v>
      </c>
      <c r="H517">
        <v>10.3689514648452</v>
      </c>
      <c r="I517">
        <v>-18.993026249627398</v>
      </c>
      <c r="J517">
        <v>-0.746696167429028</v>
      </c>
      <c r="K517">
        <v>233.59711366734501</v>
      </c>
      <c r="L517">
        <v>219.665592825369</v>
      </c>
      <c r="M517">
        <v>72.160393678655694</v>
      </c>
      <c r="N517">
        <v>1.0279580535350701</v>
      </c>
      <c r="O517">
        <v>25.043653719296799</v>
      </c>
      <c r="P517">
        <v>76.332535066712197</v>
      </c>
      <c r="Q517">
        <v>6.7789693267688994E-2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484</v>
      </c>
      <c r="E518">
        <v>10242.833057100001</v>
      </c>
      <c r="F518">
        <v>391.5</v>
      </c>
      <c r="G518">
        <v>158.52732791598299</v>
      </c>
      <c r="H518">
        <v>-0.340892066124169</v>
      </c>
      <c r="I518">
        <v>38.969073986771399</v>
      </c>
      <c r="J518">
        <v>4.1616779621528099</v>
      </c>
      <c r="K518">
        <v>358.86360311796</v>
      </c>
      <c r="L518">
        <v>286.18066406613798</v>
      </c>
      <c r="M518">
        <v>69.515113565142599</v>
      </c>
      <c r="N518">
        <v>1.2403717422139</v>
      </c>
      <c r="O518">
        <v>3.1034482758620601</v>
      </c>
      <c r="P518">
        <v>214.079422382671</v>
      </c>
      <c r="Q518">
        <v>0.139841335123223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242</v>
      </c>
      <c r="E519">
        <v>10204.701499139999</v>
      </c>
      <c r="F519">
        <v>270.35000000000002</v>
      </c>
      <c r="G519">
        <v>40.499771626401099</v>
      </c>
      <c r="H519">
        <v>5.2081480105150497</v>
      </c>
      <c r="I519">
        <v>-9.1185195713504008</v>
      </c>
      <c r="J519">
        <v>0.33647144187254802</v>
      </c>
      <c r="K519">
        <v>257.26435338370601</v>
      </c>
      <c r="L519">
        <v>244.25261914070299</v>
      </c>
      <c r="M519">
        <v>69.744962272257297</v>
      </c>
      <c r="N519">
        <v>1.17490886177236</v>
      </c>
      <c r="O519">
        <v>27.0575180321805</v>
      </c>
      <c r="P519">
        <v>78.7438016528925</v>
      </c>
      <c r="Q519">
        <v>7.1007931525855994E-2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866</v>
      </c>
      <c r="E520">
        <v>10168.028290349999</v>
      </c>
      <c r="F520">
        <v>1382.85</v>
      </c>
      <c r="G520">
        <v>78.537069241239095</v>
      </c>
      <c r="H520">
        <v>13.674537723225599</v>
      </c>
      <c r="I520">
        <v>32.548191317949801</v>
      </c>
      <c r="J520">
        <v>8.3538901053024599</v>
      </c>
      <c r="K520">
        <v>1165.0761981420801</v>
      </c>
      <c r="L520">
        <v>969.136491248477</v>
      </c>
      <c r="M520">
        <v>77.207974407710097</v>
      </c>
      <c r="N520">
        <v>0.61663550163727299</v>
      </c>
      <c r="O520">
        <v>0.27117908666882601</v>
      </c>
      <c r="P520">
        <v>110.800304878048</v>
      </c>
      <c r="Q520">
        <v>4.0913756161188003E-2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143</v>
      </c>
      <c r="E521">
        <v>10134.345327000001</v>
      </c>
      <c r="F521">
        <v>733.3</v>
      </c>
      <c r="G521">
        <v>22.565394674591801</v>
      </c>
      <c r="H521">
        <v>-9.5418281698020202</v>
      </c>
      <c r="I521">
        <v>24.4288432308885</v>
      </c>
      <c r="J521">
        <v>-5.0671021583507203</v>
      </c>
      <c r="K521">
        <v>741.35286199872701</v>
      </c>
      <c r="L521">
        <v>608.12122740117604</v>
      </c>
      <c r="M521">
        <v>33.473982671029397</v>
      </c>
      <c r="N521">
        <v>1.1371395254398899</v>
      </c>
      <c r="O521">
        <v>10.466384835674299</v>
      </c>
      <c r="P521">
        <v>78.396788711835498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80</v>
      </c>
      <c r="E522">
        <v>10132.569383260001</v>
      </c>
      <c r="F522">
        <v>861.1</v>
      </c>
      <c r="G522">
        <v>0.14299322763656899</v>
      </c>
      <c r="H522">
        <v>4.8202089469140903</v>
      </c>
      <c r="I522">
        <v>-13.962747240986699</v>
      </c>
      <c r="J522">
        <v>-2.9866169537962901</v>
      </c>
      <c r="K522">
        <v>834.86916759292399</v>
      </c>
      <c r="L522">
        <v>812.27160188455105</v>
      </c>
      <c r="M522">
        <v>48.2882637986757</v>
      </c>
      <c r="N522">
        <v>1.8492662672030999</v>
      </c>
      <c r="O522">
        <v>16.118917663453701</v>
      </c>
      <c r="P522">
        <v>41.814888010540102</v>
      </c>
      <c r="Q522">
        <v>7.9908102800499998E-3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46</v>
      </c>
      <c r="E523">
        <v>10071.011026</v>
      </c>
      <c r="F523">
        <v>358.1</v>
      </c>
      <c r="G523">
        <v>17.744996016821201</v>
      </c>
      <c r="H523">
        <v>-9.9153432484514905</v>
      </c>
      <c r="I523">
        <v>24.684474183644099</v>
      </c>
      <c r="J523">
        <v>1.10543244891367</v>
      </c>
      <c r="K523">
        <v>323.119683241622</v>
      </c>
      <c r="L523">
        <v>284.35609634960599</v>
      </c>
      <c r="M523">
        <v>56.090520034393698</v>
      </c>
      <c r="N523">
        <v>0.62838177791756</v>
      </c>
      <c r="O523">
        <v>13.6554035185702</v>
      </c>
      <c r="P523">
        <v>51.256599788806703</v>
      </c>
      <c r="Q523">
        <v>6.7968625552809999E-3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46</v>
      </c>
      <c r="E524">
        <v>10019.329349199999</v>
      </c>
      <c r="F524">
        <v>1495.7</v>
      </c>
      <c r="G524">
        <v>92.657735489682494</v>
      </c>
      <c r="H524">
        <v>17.7057286556763</v>
      </c>
      <c r="I524">
        <v>71.909060508289102</v>
      </c>
      <c r="J524">
        <v>15.4307081463815</v>
      </c>
      <c r="K524">
        <v>1213.4917318581599</v>
      </c>
      <c r="L524">
        <v>1000.74561207968</v>
      </c>
      <c r="M524">
        <v>87.327671343762404</v>
      </c>
      <c r="N524">
        <v>1.9467913723203401</v>
      </c>
      <c r="O524">
        <v>3.1256267968175302</v>
      </c>
      <c r="P524">
        <v>130.10769230769199</v>
      </c>
      <c r="Q524">
        <v>0.14008952102181599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526</v>
      </c>
      <c r="E525">
        <v>9949.9168147199998</v>
      </c>
      <c r="F525">
        <v>1560.4</v>
      </c>
      <c r="G525">
        <v>-14.0625480298523</v>
      </c>
      <c r="H525">
        <v>1.4406409774754201</v>
      </c>
      <c r="I525">
        <v>-1.6142746914491199</v>
      </c>
      <c r="J525">
        <v>-0.63698054746578503</v>
      </c>
      <c r="K525">
        <v>1501.9207311560399</v>
      </c>
      <c r="L525">
        <v>1442.4610968285599</v>
      </c>
      <c r="M525">
        <v>50.465385811642001</v>
      </c>
      <c r="N525">
        <v>0.63830586036040404</v>
      </c>
      <c r="O525">
        <v>7.6647013586259796</v>
      </c>
      <c r="P525">
        <v>28.639736191261299</v>
      </c>
      <c r="Q525">
        <v>1.5468867747322E-2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403</v>
      </c>
      <c r="E526">
        <v>9943.4232770800008</v>
      </c>
      <c r="F526">
        <v>8802.35</v>
      </c>
      <c r="G526">
        <v>53.0838644211616</v>
      </c>
      <c r="H526">
        <v>1.43043191624211</v>
      </c>
      <c r="I526">
        <v>-2.9432343394876099</v>
      </c>
      <c r="J526">
        <v>4.0774769088976202</v>
      </c>
      <c r="K526">
        <v>8462.5622698314892</v>
      </c>
      <c r="L526">
        <v>7775.76315580556</v>
      </c>
      <c r="M526">
        <v>60.535921410778698</v>
      </c>
      <c r="N526">
        <v>2.00667281211823</v>
      </c>
      <c r="O526">
        <v>18.0247320317869</v>
      </c>
      <c r="P526">
        <v>93.076332529063393</v>
      </c>
      <c r="Q526">
        <v>0.17331539984298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494</v>
      </c>
      <c r="E527">
        <v>9914.4364075320009</v>
      </c>
      <c r="F527">
        <v>167.88</v>
      </c>
      <c r="G527">
        <v>23.734436452975601</v>
      </c>
      <c r="H527">
        <v>0.75106763872718296</v>
      </c>
      <c r="I527">
        <v>-26.647158259748899</v>
      </c>
      <c r="J527">
        <v>1.09708290818643</v>
      </c>
      <c r="K527">
        <v>168.27877927707701</v>
      </c>
      <c r="L527">
        <v>164.988962809507</v>
      </c>
      <c r="M527">
        <v>44.296698995231601</v>
      </c>
      <c r="N527">
        <v>1.02458290440268</v>
      </c>
      <c r="O527">
        <v>24.670823372142902</v>
      </c>
      <c r="P527">
        <v>58.132633406007201</v>
      </c>
      <c r="Q527">
        <v>-5.1521151513139997E-2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65</v>
      </c>
      <c r="E528">
        <v>9884.1464856000002</v>
      </c>
      <c r="F528">
        <v>7704</v>
      </c>
      <c r="G528">
        <v>138.15571863655401</v>
      </c>
      <c r="H528">
        <v>17.473343895563399</v>
      </c>
      <c r="I528">
        <v>28.156131581272199</v>
      </c>
      <c r="J528">
        <v>0.26549320853076203</v>
      </c>
      <c r="K528">
        <v>6858.46878266764</v>
      </c>
      <c r="L528">
        <v>5829.4140222215601</v>
      </c>
      <c r="M528">
        <v>74.310082297528396</v>
      </c>
      <c r="N528">
        <v>1.11139486907463</v>
      </c>
      <c r="O528">
        <v>4.8676012461059202</v>
      </c>
      <c r="P528">
        <v>168.42270304170501</v>
      </c>
      <c r="Q528">
        <v>0.10764643875136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156</v>
      </c>
      <c r="E529">
        <v>9853.1473000000005</v>
      </c>
      <c r="F529">
        <v>525.95000000000005</v>
      </c>
      <c r="G529">
        <v>46.298103644062103</v>
      </c>
      <c r="H529">
        <v>12.9312968374945</v>
      </c>
      <c r="I529">
        <v>17.652731086009599</v>
      </c>
      <c r="J529">
        <v>6.5572126521939396</v>
      </c>
      <c r="K529">
        <v>450.01182333495802</v>
      </c>
      <c r="L529">
        <v>410.04920129962602</v>
      </c>
      <c r="M529">
        <v>87.3456756855865</v>
      </c>
      <c r="N529">
        <v>1.8466254110151299</v>
      </c>
      <c r="O529">
        <v>4.0973476566213503</v>
      </c>
      <c r="P529">
        <v>75.550734312416495</v>
      </c>
      <c r="Q529">
        <v>8.655680450929E-2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346</v>
      </c>
      <c r="E530">
        <v>9729.1491727499997</v>
      </c>
      <c r="F530">
        <v>770.7</v>
      </c>
      <c r="G530">
        <v>0.44083639714036199</v>
      </c>
      <c r="H530">
        <v>25.3072123415545</v>
      </c>
      <c r="I530">
        <v>1.9305619441490101</v>
      </c>
      <c r="J530">
        <v>10.409190683757901</v>
      </c>
      <c r="K530">
        <v>627.43423686932897</v>
      </c>
      <c r="L530">
        <v>597.54416397331102</v>
      </c>
      <c r="M530">
        <v>77.723868898971503</v>
      </c>
      <c r="N530">
        <v>1.58095026033591</v>
      </c>
      <c r="O530">
        <v>1.2066952121448</v>
      </c>
      <c r="P530">
        <v>71.266666666666595</v>
      </c>
      <c r="Q530">
        <v>5.3255203451845E-2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266.85000000000002</v>
      </c>
      <c r="G531">
        <v>-26.912911235423302</v>
      </c>
      <c r="H531">
        <v>-1.73606597004343</v>
      </c>
      <c r="I531">
        <v>-4.1631359608394298</v>
      </c>
      <c r="J531">
        <v>0.13447386129210101</v>
      </c>
      <c r="K531">
        <v>261.38569926773101</v>
      </c>
      <c r="L531">
        <v>256.82243038750801</v>
      </c>
      <c r="M531">
        <v>22.227502817667499</v>
      </c>
      <c r="N531">
        <v>1.2449884513770999</v>
      </c>
      <c r="O531">
        <v>1.6900880644556699</v>
      </c>
      <c r="P531">
        <v>14.971994829814699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125</v>
      </c>
      <c r="E532">
        <v>9672.8867607350003</v>
      </c>
      <c r="F532">
        <v>3706.45</v>
      </c>
      <c r="G532">
        <v>115.49960624769299</v>
      </c>
      <c r="H532">
        <v>21.517576379649299</v>
      </c>
      <c r="I532">
        <v>58.841889032872103</v>
      </c>
      <c r="J532">
        <v>0.35259715139235398</v>
      </c>
      <c r="K532">
        <v>2881.1223234363101</v>
      </c>
      <c r="L532">
        <v>2224.1950341179099</v>
      </c>
      <c r="M532">
        <v>69.333449486451897</v>
      </c>
      <c r="N532">
        <v>1.04082387934639</v>
      </c>
      <c r="O532">
        <v>9.2689770535148099</v>
      </c>
      <c r="P532">
        <v>155.41467112290201</v>
      </c>
      <c r="Q532">
        <v>0.22788356454863301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692</v>
      </c>
      <c r="E533">
        <v>9654.2395845600004</v>
      </c>
      <c r="F533">
        <v>569.9</v>
      </c>
      <c r="G533">
        <v>59.700560271831797</v>
      </c>
      <c r="H533">
        <v>35.034360616935402</v>
      </c>
      <c r="I533">
        <v>32.2833642591048</v>
      </c>
      <c r="J533">
        <v>4.1313385406395398</v>
      </c>
      <c r="K533">
        <v>462.04544472074599</v>
      </c>
      <c r="L533">
        <v>400.85576918344202</v>
      </c>
      <c r="M533">
        <v>57.933644115942599</v>
      </c>
      <c r="N533">
        <v>2.67820592183398</v>
      </c>
      <c r="O533">
        <v>12.081066853834001</v>
      </c>
      <c r="P533">
        <v>85.998694516971199</v>
      </c>
      <c r="Q533">
        <v>9.9086494493329E-2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D534" t="s">
        <v>89</v>
      </c>
      <c r="E534">
        <v>9591.9028099999996</v>
      </c>
      <c r="F534">
        <v>138.80000000000001</v>
      </c>
      <c r="G534">
        <v>-24.427910911625201</v>
      </c>
      <c r="H534">
        <v>-1.64310312002459</v>
      </c>
      <c r="I534">
        <v>-8.7932844435113804</v>
      </c>
      <c r="J534">
        <v>0.48673526025588898</v>
      </c>
      <c r="K534">
        <v>135.35930031433401</v>
      </c>
      <c r="L534">
        <v>134.75093581779601</v>
      </c>
      <c r="M534">
        <v>19.599037825510401</v>
      </c>
      <c r="N534">
        <v>0.70104052038501796</v>
      </c>
      <c r="O534">
        <v>0.64121037463975505</v>
      </c>
      <c r="P534">
        <v>10.1587301587301</v>
      </c>
      <c r="Q534">
        <v>-1.3388827299693999E-2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280</v>
      </c>
      <c r="E535">
        <v>9517.1378877749994</v>
      </c>
      <c r="F535">
        <v>340.25</v>
      </c>
      <c r="G535">
        <v>-19.474584773150099</v>
      </c>
      <c r="H535">
        <v>3.5866331782894099</v>
      </c>
      <c r="I535">
        <v>-6.0687760622643303</v>
      </c>
      <c r="J535">
        <v>7.1940767762366802</v>
      </c>
      <c r="M535">
        <v>81.826770881959703</v>
      </c>
      <c r="O535">
        <v>2.08670095518002</v>
      </c>
      <c r="P535">
        <v>10.939028366481899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140</v>
      </c>
      <c r="E536">
        <v>9500.6939555200006</v>
      </c>
      <c r="F536">
        <v>612.79999999999995</v>
      </c>
      <c r="G536">
        <v>1.02236715886345</v>
      </c>
      <c r="H536">
        <v>-0.35466198233798102</v>
      </c>
      <c r="I536">
        <v>-5.2404487070743198</v>
      </c>
      <c r="J536">
        <v>3.3395727204458798</v>
      </c>
      <c r="K536">
        <v>605.26699097559595</v>
      </c>
      <c r="L536">
        <v>567.98009060222103</v>
      </c>
      <c r="M536">
        <v>52.531890295635101</v>
      </c>
      <c r="N536">
        <v>0.97216775790147103</v>
      </c>
      <c r="O536">
        <v>10.7702349869451</v>
      </c>
      <c r="P536">
        <v>29.775518847945701</v>
      </c>
      <c r="Q536">
        <v>0.11071455427302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1200</v>
      </c>
      <c r="E537">
        <v>9430.7352595399898</v>
      </c>
      <c r="F537">
        <v>1386.1</v>
      </c>
      <c r="G537">
        <v>100.145187438192</v>
      </c>
      <c r="H537">
        <v>20.125062486042101</v>
      </c>
      <c r="I537">
        <v>18.3468942230107</v>
      </c>
      <c r="J537">
        <v>-4.6350292095927603</v>
      </c>
      <c r="K537">
        <v>1226.74418700925</v>
      </c>
      <c r="L537">
        <v>1004.27648904968</v>
      </c>
      <c r="M537">
        <v>43.756880601711401</v>
      </c>
      <c r="N537">
        <v>0.657483485715605</v>
      </c>
      <c r="O537">
        <v>17.956857369598101</v>
      </c>
      <c r="P537">
        <v>128.57849604221599</v>
      </c>
      <c r="Q537">
        <v>0.221172128759696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E538">
        <v>9397.2866868000001</v>
      </c>
      <c r="F538">
        <v>485.7</v>
      </c>
      <c r="G538">
        <v>-32.6051086749654</v>
      </c>
      <c r="H538">
        <v>1.4984705911602001</v>
      </c>
      <c r="I538">
        <v>-15.8912431701772</v>
      </c>
      <c r="J538">
        <v>0.94602349329302404</v>
      </c>
      <c r="K538">
        <v>459.51859309094698</v>
      </c>
      <c r="L538">
        <v>472.09893604440498</v>
      </c>
      <c r="M538">
        <v>60.617942519506897</v>
      </c>
      <c r="N538">
        <v>1.54548707588623</v>
      </c>
      <c r="O538">
        <v>21.062384187770199</v>
      </c>
      <c r="P538">
        <v>22.296361576230598</v>
      </c>
      <c r="Q538">
        <v>-9.9349061984849996E-3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140</v>
      </c>
      <c r="E539">
        <v>9387.7999999999993</v>
      </c>
      <c r="F539">
        <v>4693.8999999999996</v>
      </c>
      <c r="G539">
        <v>-29.078797340805799</v>
      </c>
      <c r="H539">
        <v>-3.8989088709761099</v>
      </c>
      <c r="I539">
        <v>-13.561574358876801</v>
      </c>
      <c r="J539">
        <v>-0.48408780170731802</v>
      </c>
      <c r="K539">
        <v>4751.1459160923796</v>
      </c>
      <c r="L539">
        <v>4850.35472695722</v>
      </c>
      <c r="M539">
        <v>46.162811806695203</v>
      </c>
      <c r="N539">
        <v>0.81427996781978995</v>
      </c>
      <c r="O539">
        <v>48.575811159163997</v>
      </c>
      <c r="P539">
        <v>20.9144770736733</v>
      </c>
      <c r="Q539">
        <v>0.118014132680613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239</v>
      </c>
      <c r="E540">
        <v>9381.7378296000006</v>
      </c>
      <c r="F540">
        <v>6094.8</v>
      </c>
      <c r="G540">
        <v>19.803753241897599</v>
      </c>
      <c r="H540">
        <v>3.5838730312299201</v>
      </c>
      <c r="I540">
        <v>-7.4289667527936496</v>
      </c>
      <c r="J540">
        <v>-0.92818148553246305</v>
      </c>
      <c r="K540">
        <v>5785.4490570929302</v>
      </c>
      <c r="L540">
        <v>5384.1929051899697</v>
      </c>
      <c r="M540">
        <v>55.721087064144598</v>
      </c>
      <c r="N540">
        <v>0.80601809766064803</v>
      </c>
      <c r="O540">
        <v>9.1094047384655692</v>
      </c>
      <c r="P540">
        <v>49.3183070986709</v>
      </c>
      <c r="Q540">
        <v>0.118135432160773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E541">
        <v>9355.7469898130003</v>
      </c>
      <c r="F541">
        <v>147.49</v>
      </c>
      <c r="G541">
        <v>107.685069376123</v>
      </c>
      <c r="H541">
        <v>7.8160161836822999</v>
      </c>
      <c r="I541">
        <v>36.031145980489001</v>
      </c>
      <c r="J541">
        <v>2.7992312718254801</v>
      </c>
      <c r="K541">
        <v>138.07244878564401</v>
      </c>
      <c r="L541">
        <v>113.500700812676</v>
      </c>
      <c r="M541">
        <v>49.214313906808499</v>
      </c>
      <c r="N541">
        <v>0.95577683602395502</v>
      </c>
      <c r="O541">
        <v>11.438063597532</v>
      </c>
      <c r="P541">
        <v>141.786885245901</v>
      </c>
      <c r="Q541">
        <v>4.5203801137749999E-3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494</v>
      </c>
      <c r="E542">
        <v>9328.9492167749995</v>
      </c>
      <c r="F542">
        <v>1049.25</v>
      </c>
      <c r="G542">
        <v>7.2955516371891704</v>
      </c>
      <c r="H542">
        <v>17.562863668969499</v>
      </c>
      <c r="I542">
        <v>-1.02387756520446</v>
      </c>
      <c r="J542">
        <v>-0.31418262041801698</v>
      </c>
      <c r="K542">
        <v>959.88529824404702</v>
      </c>
      <c r="L542">
        <v>905.99695664141097</v>
      </c>
      <c r="M542">
        <v>50.7782175876537</v>
      </c>
      <c r="N542">
        <v>0.80646296303855802</v>
      </c>
      <c r="O542">
        <v>13.890874434119601</v>
      </c>
      <c r="P542">
        <v>35.369629725196702</v>
      </c>
      <c r="Q542">
        <v>4.6626831675209E-2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333</v>
      </c>
      <c r="E543">
        <v>9322.0777544979992</v>
      </c>
      <c r="F543">
        <v>242.29</v>
      </c>
      <c r="G543">
        <v>134.13975936022501</v>
      </c>
      <c r="H543">
        <v>0.83081753624890597</v>
      </c>
      <c r="I543">
        <v>1.16149874798645</v>
      </c>
      <c r="J543">
        <v>-2.9496920351976201</v>
      </c>
      <c r="K543">
        <v>222.357708750006</v>
      </c>
      <c r="L543">
        <v>195.13043164387</v>
      </c>
      <c r="M543">
        <v>67.956231432742399</v>
      </c>
      <c r="N543">
        <v>0.89299238001485204</v>
      </c>
      <c r="O543">
        <v>3.1821371084237802</v>
      </c>
      <c r="P543">
        <v>176.90285714285699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1215</v>
      </c>
      <c r="E544">
        <v>9283.3215938399899</v>
      </c>
      <c r="F544">
        <v>625.1</v>
      </c>
      <c r="G544">
        <v>18.710130587240201</v>
      </c>
      <c r="H544">
        <v>2.2210479663707101</v>
      </c>
      <c r="I544">
        <v>11.646270966389601</v>
      </c>
      <c r="J544">
        <v>3.5528547933061501</v>
      </c>
      <c r="K544">
        <v>604.30809864201103</v>
      </c>
      <c r="L544">
        <v>541.49358680856199</v>
      </c>
      <c r="M544">
        <v>54.602886356544403</v>
      </c>
      <c r="N544">
        <v>0.58393434186024495</v>
      </c>
      <c r="O544">
        <v>7.2468405055191099</v>
      </c>
      <c r="P544">
        <v>57.178777973346698</v>
      </c>
      <c r="Q544">
        <v>-7.4356859631527994E-2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297</v>
      </c>
      <c r="E545">
        <v>9249.3339677799995</v>
      </c>
      <c r="F545">
        <v>784.9</v>
      </c>
      <c r="G545">
        <v>55.448708060478097</v>
      </c>
      <c r="H545">
        <v>4.2406039368049298</v>
      </c>
      <c r="I545">
        <v>-6.8234780919442999</v>
      </c>
      <c r="J545">
        <v>4.77393384302757</v>
      </c>
      <c r="K545">
        <v>739.05592392891106</v>
      </c>
      <c r="L545">
        <v>686.86357405905903</v>
      </c>
      <c r="M545">
        <v>61.986172432950703</v>
      </c>
      <c r="N545">
        <v>0.68745781775056702</v>
      </c>
      <c r="O545">
        <v>17.428971843546901</v>
      </c>
      <c r="P545">
        <v>89.132530120481903</v>
      </c>
      <c r="Q545">
        <v>9.8378217505717E-2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150</v>
      </c>
      <c r="E546">
        <v>9213.5019274799997</v>
      </c>
      <c r="F546">
        <v>7647.6</v>
      </c>
      <c r="G546">
        <v>177.03543567914599</v>
      </c>
      <c r="H546">
        <v>4.6380927300053001</v>
      </c>
      <c r="I546">
        <v>12.7923116752662</v>
      </c>
      <c r="J546">
        <v>15.535382238939301</v>
      </c>
      <c r="K546">
        <v>6992.3082145050903</v>
      </c>
      <c r="L546">
        <v>5527.0159652458397</v>
      </c>
      <c r="M546">
        <v>64.741825710597297</v>
      </c>
      <c r="N546">
        <v>1.35141927770981</v>
      </c>
      <c r="O546">
        <v>6.8832051885558698</v>
      </c>
      <c r="P546">
        <v>241.71581769436901</v>
      </c>
      <c r="Q546">
        <v>0.19838994976089599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109</v>
      </c>
      <c r="E547">
        <v>9188.3338868749997</v>
      </c>
      <c r="F547">
        <v>2863.25</v>
      </c>
      <c r="G547">
        <v>-9.1519979991298896</v>
      </c>
      <c r="H547">
        <v>16.361340900574199</v>
      </c>
      <c r="I547">
        <v>-9.5721528148469694</v>
      </c>
      <c r="J547">
        <v>-0.42586506613891001</v>
      </c>
      <c r="K547">
        <v>2690.0462494291901</v>
      </c>
      <c r="L547">
        <v>2673.0504661139998</v>
      </c>
      <c r="M547">
        <v>51.536764392010497</v>
      </c>
      <c r="N547">
        <v>2.3826639879191198</v>
      </c>
      <c r="O547">
        <v>22.2387147472278</v>
      </c>
      <c r="P547">
        <v>21.892294593443999</v>
      </c>
      <c r="Q547">
        <v>1.8172605857373E-2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539</v>
      </c>
      <c r="E548">
        <v>9184.6541156200001</v>
      </c>
      <c r="F548">
        <v>96.1</v>
      </c>
      <c r="G548">
        <v>5.6479115341381796</v>
      </c>
      <c r="H548">
        <v>18.269359340333899</v>
      </c>
      <c r="I548">
        <v>-14.988007536167601</v>
      </c>
      <c r="J548">
        <v>10.1563663998548</v>
      </c>
      <c r="K548">
        <v>84.848122218964804</v>
      </c>
      <c r="L548">
        <v>85.178902250911605</v>
      </c>
      <c r="M548">
        <v>74.947531932453103</v>
      </c>
      <c r="N548">
        <v>1.0721704247920301</v>
      </c>
      <c r="O548">
        <v>19.510926118626401</v>
      </c>
      <c r="P548">
        <v>39.2753623188405</v>
      </c>
      <c r="Q548">
        <v>-5.2936561064767997E-2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636</v>
      </c>
      <c r="E549">
        <v>9183.2699742450004</v>
      </c>
      <c r="F549">
        <v>285.31</v>
      </c>
      <c r="G549">
        <v>228.023853071692</v>
      </c>
      <c r="H549">
        <v>40.924345676952903</v>
      </c>
      <c r="I549">
        <v>47.457829937328803</v>
      </c>
      <c r="J549">
        <v>6.3471462103226797</v>
      </c>
      <c r="K549">
        <v>211.569254379152</v>
      </c>
      <c r="L549">
        <v>172.014373122569</v>
      </c>
      <c r="M549">
        <v>89.725494876929403</v>
      </c>
      <c r="N549">
        <v>2.6718683802916399</v>
      </c>
      <c r="O549">
        <v>3.5715537485542002</v>
      </c>
      <c r="P549">
        <v>265.54772581678401</v>
      </c>
      <c r="Q549">
        <v>0.177273661579574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140</v>
      </c>
      <c r="E550">
        <v>9032.4895887999992</v>
      </c>
      <c r="F550">
        <v>1083.2</v>
      </c>
      <c r="G550">
        <v>158.879294854254</v>
      </c>
      <c r="H550">
        <v>-0.36324483769701199</v>
      </c>
      <c r="I550">
        <v>142.825105763739</v>
      </c>
      <c r="J550">
        <v>8.3741084417008498</v>
      </c>
      <c r="K550">
        <v>899.88676957707605</v>
      </c>
      <c r="L550">
        <v>694.15747384275198</v>
      </c>
      <c r="M550">
        <v>76.237335403973006</v>
      </c>
      <c r="N550">
        <v>1.3197274824749601</v>
      </c>
      <c r="O550">
        <v>2.4741506646971798</v>
      </c>
      <c r="P550">
        <v>199.39192924267499</v>
      </c>
      <c r="Q550">
        <v>0.175684310068527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117</v>
      </c>
      <c r="E551">
        <v>9002.377351735</v>
      </c>
      <c r="F551">
        <v>83.95</v>
      </c>
      <c r="G551">
        <v>-34.960023720035103</v>
      </c>
      <c r="H551">
        <v>-6.1306357840550296</v>
      </c>
      <c r="I551">
        <v>-18.9849390263348</v>
      </c>
      <c r="J551">
        <v>-3.8217040803320002E-3</v>
      </c>
      <c r="K551">
        <v>84.064502726455501</v>
      </c>
      <c r="L551">
        <v>85.691525097094697</v>
      </c>
      <c r="M551">
        <v>51.096657218194103</v>
      </c>
      <c r="N551">
        <v>0.43161588988659799</v>
      </c>
      <c r="O551">
        <v>16.7361524717093</v>
      </c>
      <c r="P551">
        <v>15.953038674033101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95</v>
      </c>
      <c r="E552">
        <v>8996.9899324500002</v>
      </c>
      <c r="F552">
        <v>584.29999999999995</v>
      </c>
      <c r="G552">
        <v>166.019514879746</v>
      </c>
      <c r="H552">
        <v>-5.3174856300379396</v>
      </c>
      <c r="I552">
        <v>17.943958684143499</v>
      </c>
      <c r="J552">
        <v>-0.245718296344689</v>
      </c>
      <c r="K552">
        <v>532.98835292057697</v>
      </c>
      <c r="L552">
        <v>427.43015103798598</v>
      </c>
      <c r="M552">
        <v>47.414305839094602</v>
      </c>
      <c r="N552">
        <v>0.69758602505243705</v>
      </c>
      <c r="O552">
        <v>8.6428204689371793</v>
      </c>
      <c r="P552">
        <v>197.59348075208999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414</v>
      </c>
      <c r="E553">
        <v>8979.9611318400002</v>
      </c>
      <c r="F553">
        <v>258.60000000000002</v>
      </c>
      <c r="G553">
        <v>74.451528650949896</v>
      </c>
      <c r="H553">
        <v>-0.65528807302259795</v>
      </c>
      <c r="I553">
        <v>15.365688843185801</v>
      </c>
      <c r="J553">
        <v>-0.82326237807714198</v>
      </c>
      <c r="K553">
        <v>236.72758645816501</v>
      </c>
      <c r="L553">
        <v>201.47194041348001</v>
      </c>
      <c r="M553">
        <v>54.174965820502699</v>
      </c>
      <c r="N553">
        <v>0.68110695050274594</v>
      </c>
      <c r="O553">
        <v>6.3418406805877598</v>
      </c>
      <c r="P553">
        <v>108.464328899637</v>
      </c>
      <c r="Q553">
        <v>0.116162396463571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239</v>
      </c>
      <c r="E554">
        <v>8943.5598643679896</v>
      </c>
      <c r="F554">
        <v>78.290000000000006</v>
      </c>
      <c r="G554">
        <v>177.872763738521</v>
      </c>
      <c r="H554">
        <v>11.3689503290323</v>
      </c>
      <c r="I554">
        <v>67.292416267004796</v>
      </c>
      <c r="J554">
        <v>5.3068196786377397</v>
      </c>
      <c r="K554">
        <v>66.4002580020707</v>
      </c>
      <c r="L554">
        <v>53.367770279848699</v>
      </c>
      <c r="M554">
        <v>76.986503354259199</v>
      </c>
      <c r="N554">
        <v>1.0082121583050601</v>
      </c>
      <c r="O554">
        <v>0.77915442585258998</v>
      </c>
      <c r="P554">
        <v>208.29564092187101</v>
      </c>
      <c r="Q554">
        <v>0.214485844726643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876</v>
      </c>
      <c r="E555">
        <v>8941.9208534399895</v>
      </c>
      <c r="F555">
        <v>941.8</v>
      </c>
      <c r="G555">
        <v>137.86524955630301</v>
      </c>
      <c r="H555">
        <v>13.974496897618801</v>
      </c>
      <c r="I555">
        <v>43.384884995338098</v>
      </c>
      <c r="J555">
        <v>-1.0554436542780199</v>
      </c>
      <c r="K555">
        <v>850.16018272907195</v>
      </c>
      <c r="L555">
        <v>655.76480772920002</v>
      </c>
      <c r="M555">
        <v>49.149021578870702</v>
      </c>
      <c r="N555">
        <v>0.83874343297938203</v>
      </c>
      <c r="O555">
        <v>12.444255680611599</v>
      </c>
      <c r="P555">
        <v>175.74293661250101</v>
      </c>
      <c r="Q555">
        <v>0.164940700742986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242</v>
      </c>
      <c r="E556">
        <v>8929.6216616849997</v>
      </c>
      <c r="F556">
        <v>723.65</v>
      </c>
      <c r="G556">
        <v>8.9045855360942401</v>
      </c>
      <c r="H556">
        <v>16.0907222004193</v>
      </c>
      <c r="I556">
        <v>0.59277718374052302</v>
      </c>
      <c r="J556">
        <v>8.7888400945160097</v>
      </c>
      <c r="K556">
        <v>664.63569973595395</v>
      </c>
      <c r="L556">
        <v>636.077758228417</v>
      </c>
      <c r="M556">
        <v>61.767892342188198</v>
      </c>
      <c r="N556">
        <v>2.6577612937094299</v>
      </c>
      <c r="O556">
        <v>15.760381399848001</v>
      </c>
      <c r="P556">
        <v>46.443387635333401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304</v>
      </c>
      <c r="E557">
        <v>8883.9806167999996</v>
      </c>
      <c r="F557">
        <v>440.8</v>
      </c>
      <c r="G557">
        <v>17.48935285616</v>
      </c>
      <c r="H557">
        <v>6.1818343067819903</v>
      </c>
      <c r="I557">
        <v>1.6027668835425899</v>
      </c>
      <c r="J557">
        <v>-2.4891759333576</v>
      </c>
      <c r="K557">
        <v>430.05940857975702</v>
      </c>
      <c r="L557">
        <v>399.368853704483</v>
      </c>
      <c r="M557">
        <v>37.238591889256497</v>
      </c>
      <c r="N557">
        <v>0.67272487409832304</v>
      </c>
      <c r="O557">
        <v>14.5644283121597</v>
      </c>
      <c r="P557">
        <v>47.424749163879497</v>
      </c>
      <c r="Q557">
        <v>6.9980043717239995E-2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1151</v>
      </c>
      <c r="E558">
        <v>8882.3112351960008</v>
      </c>
      <c r="F558">
        <v>84.84</v>
      </c>
      <c r="G558">
        <v>8.0418130727053807</v>
      </c>
      <c r="H558">
        <v>0.89292272774619097</v>
      </c>
      <c r="I558">
        <v>-28.7233564301653</v>
      </c>
      <c r="J558">
        <v>4.9036043523890296</v>
      </c>
      <c r="K558">
        <v>84.083216119881001</v>
      </c>
      <c r="L558">
        <v>85.307544629413798</v>
      </c>
      <c r="M558">
        <v>53.940771393209701</v>
      </c>
      <c r="N558">
        <v>1.70778236599837</v>
      </c>
      <c r="O558">
        <v>59.948137670909901</v>
      </c>
      <c r="P558">
        <v>48.451443569553803</v>
      </c>
      <c r="Q558">
        <v>4.4677998733258999E-2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21</v>
      </c>
      <c r="E559">
        <v>8820.4013774449995</v>
      </c>
      <c r="F559">
        <v>2858.95</v>
      </c>
      <c r="G559">
        <v>20.877353480442</v>
      </c>
      <c r="H559">
        <v>-3.2118920438189198</v>
      </c>
      <c r="I559">
        <v>-7.0885725961756698</v>
      </c>
      <c r="J559">
        <v>3.4542034892689699</v>
      </c>
      <c r="K559">
        <v>2666.13897903823</v>
      </c>
      <c r="L559">
        <v>2553.1800109405099</v>
      </c>
      <c r="M559">
        <v>66.383191852143497</v>
      </c>
      <c r="N559">
        <v>1.01759566604649</v>
      </c>
      <c r="O559">
        <v>10.0054215708564</v>
      </c>
      <c r="P559">
        <v>47.596799173980301</v>
      </c>
      <c r="Q559">
        <v>-9.9438696789990004E-3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986</v>
      </c>
      <c r="E560">
        <v>8804.0762729599992</v>
      </c>
      <c r="F560">
        <v>402.2</v>
      </c>
      <c r="G560">
        <v>15.999389588191301</v>
      </c>
      <c r="H560">
        <v>13.4155735244114</v>
      </c>
      <c r="I560">
        <v>5.5612806033973898</v>
      </c>
      <c r="J560">
        <v>-1.3403568988760901</v>
      </c>
      <c r="K560">
        <v>368.46503056234701</v>
      </c>
      <c r="L560">
        <v>344.77440203932599</v>
      </c>
      <c r="M560">
        <v>66.053873479015806</v>
      </c>
      <c r="N560">
        <v>0.75008091886510797</v>
      </c>
      <c r="O560">
        <v>6.1660865241173601</v>
      </c>
      <c r="P560">
        <v>50.355140186915797</v>
      </c>
      <c r="Q560">
        <v>6.4219701490514994E-2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125</v>
      </c>
      <c r="E561">
        <v>8792.2373603100004</v>
      </c>
      <c r="F561">
        <v>495.1</v>
      </c>
      <c r="G561">
        <v>-14.109478702761599</v>
      </c>
      <c r="H561">
        <v>2.18039935888432</v>
      </c>
      <c r="I561">
        <v>-31.808754363239402</v>
      </c>
      <c r="J561">
        <v>7.3127516516933097E-2</v>
      </c>
      <c r="K561">
        <v>480.24503706118901</v>
      </c>
      <c r="L561">
        <v>494.08951669828798</v>
      </c>
      <c r="M561">
        <v>52.8939576820284</v>
      </c>
      <c r="N561">
        <v>0.91288108062254802</v>
      </c>
      <c r="O561">
        <v>42.435871541102799</v>
      </c>
      <c r="P561">
        <v>28.231028231028201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72</v>
      </c>
      <c r="E562">
        <v>8790.8632928200004</v>
      </c>
      <c r="F562">
        <v>16.37</v>
      </c>
      <c r="G562">
        <v>198.49619500378901</v>
      </c>
      <c r="H562">
        <v>-5.4605249886385199</v>
      </c>
      <c r="I562">
        <v>37.084197436412403</v>
      </c>
      <c r="J562">
        <v>-7.7697224832184899</v>
      </c>
      <c r="K562">
        <v>15.6069651101304</v>
      </c>
      <c r="L562">
        <v>11.1415436282816</v>
      </c>
      <c r="M562">
        <v>30.796540709808301</v>
      </c>
      <c r="N562">
        <v>0.70187319281560101</v>
      </c>
      <c r="O562">
        <v>28.8943188759926</v>
      </c>
      <c r="P562">
        <v>280.69767441860398</v>
      </c>
      <c r="Q562">
        <v>6.8809460543457004E-2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239</v>
      </c>
      <c r="E563">
        <v>8744.1134896799995</v>
      </c>
      <c r="F563">
        <v>72.62</v>
      </c>
      <c r="G563">
        <v>128.946776904084</v>
      </c>
      <c r="H563">
        <v>17.416191210742401</v>
      </c>
      <c r="I563">
        <v>29.853467103392099</v>
      </c>
      <c r="J563">
        <v>3.9412025566539</v>
      </c>
      <c r="K563">
        <v>59.571478829151701</v>
      </c>
      <c r="L563">
        <v>52.777534177776303</v>
      </c>
      <c r="M563">
        <v>76.134289530583999</v>
      </c>
      <c r="N563">
        <v>2.6354404672015002</v>
      </c>
      <c r="O563">
        <v>1.07408427430459</v>
      </c>
      <c r="P563">
        <v>171.476635514018</v>
      </c>
      <c r="Q563">
        <v>4.9245315489934001E-2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484</v>
      </c>
      <c r="E564">
        <v>8716.4568649499997</v>
      </c>
      <c r="F564">
        <v>285.5</v>
      </c>
      <c r="G564">
        <v>-36.777543240615799</v>
      </c>
      <c r="H564">
        <v>-3.5423918386594</v>
      </c>
      <c r="I564">
        <v>-14.173439876270701</v>
      </c>
      <c r="J564">
        <v>-0.12514794510863</v>
      </c>
      <c r="K564">
        <v>275.29058678605401</v>
      </c>
      <c r="L564">
        <v>276.20991700416198</v>
      </c>
      <c r="M564">
        <v>40.336178121443503</v>
      </c>
      <c r="N564">
        <v>0.77139652196974595</v>
      </c>
      <c r="O564">
        <v>18.704028021015699</v>
      </c>
      <c r="P564">
        <v>34.037558685446001</v>
      </c>
      <c r="Q564">
        <v>-7.2586954629684994E-2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130</v>
      </c>
      <c r="E565">
        <v>8695.3602185199998</v>
      </c>
      <c r="F565">
        <v>246.76</v>
      </c>
      <c r="G565">
        <v>31.676900753667699</v>
      </c>
      <c r="H565">
        <v>5.8450925284957398</v>
      </c>
      <c r="I565">
        <v>-14.513591638715701</v>
      </c>
      <c r="J565">
        <v>4.4195760627398002</v>
      </c>
      <c r="K565">
        <v>236.03380521171201</v>
      </c>
      <c r="L565">
        <v>221.21777773769</v>
      </c>
      <c r="M565">
        <v>73.982997975324395</v>
      </c>
      <c r="N565">
        <v>0.67726558167746398</v>
      </c>
      <c r="O565">
        <v>15.071324363754201</v>
      </c>
      <c r="P565">
        <v>62.427593470247402</v>
      </c>
      <c r="Q565">
        <v>0.130494688927488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24</v>
      </c>
      <c r="E566">
        <v>8679.1659598440001</v>
      </c>
      <c r="F566">
        <v>44.91</v>
      </c>
      <c r="G566">
        <v>-17.9420697613151</v>
      </c>
      <c r="H566">
        <v>-15.2531949416177</v>
      </c>
      <c r="I566">
        <v>-35.467482406268303</v>
      </c>
      <c r="J566">
        <v>-2.9578976153720098</v>
      </c>
      <c r="K566">
        <v>48.859380077815104</v>
      </c>
      <c r="L566">
        <v>49.875783889751197</v>
      </c>
      <c r="M566">
        <v>39.626999220529498</v>
      </c>
      <c r="N566">
        <v>2.3829150480464198</v>
      </c>
      <c r="O566">
        <v>40.2805611222444</v>
      </c>
      <c r="P566">
        <v>12.274999999999901</v>
      </c>
      <c r="Q566">
        <v>2.4938107707023999E-2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</v>
      </c>
      <c r="E567">
        <v>8651.1319480500006</v>
      </c>
      <c r="F567">
        <v>1566.85</v>
      </c>
      <c r="G567">
        <v>199.94386053644999</v>
      </c>
      <c r="H567">
        <v>38.025583598250797</v>
      </c>
      <c r="I567">
        <v>19.983481826835199</v>
      </c>
      <c r="J567">
        <v>15.790346166667</v>
      </c>
      <c r="K567">
        <v>1291.18032640555</v>
      </c>
      <c r="L567">
        <v>1040.9632220614601</v>
      </c>
      <c r="M567">
        <v>70.771594246740605</v>
      </c>
      <c r="N567">
        <v>1.10323201044184</v>
      </c>
      <c r="O567">
        <v>5.3068257969812</v>
      </c>
      <c r="P567">
        <v>231.25792811839301</v>
      </c>
      <c r="Q567">
        <v>0.24675817927545499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214</v>
      </c>
      <c r="E568">
        <v>8647.1587799099998</v>
      </c>
      <c r="F568">
        <v>10907.55</v>
      </c>
      <c r="G568">
        <v>44.774679995145704</v>
      </c>
      <c r="H568">
        <v>-10.2856430257395</v>
      </c>
      <c r="I568">
        <v>17.194565345882399</v>
      </c>
      <c r="J568">
        <v>-10.246672361106</v>
      </c>
      <c r="K568">
        <v>11074.6775465953</v>
      </c>
      <c r="L568">
        <v>9231.0006085472596</v>
      </c>
      <c r="M568">
        <v>34.2370498933698</v>
      </c>
      <c r="N568">
        <v>0.81280487804877999</v>
      </c>
      <c r="O568">
        <v>18.706308932803399</v>
      </c>
      <c r="P568">
        <v>85.187606112054297</v>
      </c>
      <c r="Q568">
        <v>9.6901981608827001E-2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713</v>
      </c>
      <c r="E569">
        <v>8642.3479203879997</v>
      </c>
      <c r="F569">
        <v>537.92999999999995</v>
      </c>
      <c r="G569">
        <v>-8.3697961710624291</v>
      </c>
      <c r="H569">
        <v>1.4181306298482199</v>
      </c>
      <c r="I569">
        <v>-2.0851729031597701</v>
      </c>
      <c r="J569">
        <v>4.1618734643772498E-2</v>
      </c>
      <c r="K569">
        <v>514.85151251171101</v>
      </c>
      <c r="L569">
        <v>484.28020784997898</v>
      </c>
      <c r="M569">
        <v>73.886051750125603</v>
      </c>
      <c r="N569">
        <v>0.662127606952021</v>
      </c>
      <c r="O569">
        <v>1.8719907794694599</v>
      </c>
      <c r="P569">
        <v>25.3536224454127</v>
      </c>
      <c r="Q569">
        <v>-1.0545973830429E-2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393</v>
      </c>
      <c r="E570">
        <v>8599.5797298599991</v>
      </c>
      <c r="F570">
        <v>543.9</v>
      </c>
      <c r="G570">
        <v>-2.1460849729564799</v>
      </c>
      <c r="H570">
        <v>6.4279060750311601</v>
      </c>
      <c r="I570">
        <v>-4.5255788510267196</v>
      </c>
      <c r="J570">
        <v>1.18826501800207</v>
      </c>
      <c r="K570">
        <v>520.16692757303701</v>
      </c>
      <c r="L570">
        <v>485.24777765843902</v>
      </c>
      <c r="M570">
        <v>46.228559084793503</v>
      </c>
      <c r="N570">
        <v>0.72922028192011801</v>
      </c>
      <c r="O570">
        <v>16.547159404302199</v>
      </c>
      <c r="P570">
        <v>35.029791459781499</v>
      </c>
      <c r="Q570">
        <v>-7.9011124676070001E-3</v>
      </c>
    </row>
    <row r="571" spans="1:17" hidden="1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239</v>
      </c>
      <c r="E571">
        <v>8593.3549165000004</v>
      </c>
      <c r="F571">
        <v>4289.1499999999996</v>
      </c>
      <c r="G571">
        <v>591.98913174516201</v>
      </c>
      <c r="H571">
        <v>75.407222679580698</v>
      </c>
      <c r="I571">
        <v>291.00378261299198</v>
      </c>
      <c r="J571">
        <v>16.472302558465099</v>
      </c>
      <c r="K571">
        <v>2908.8519715739599</v>
      </c>
      <c r="L571">
        <v>1802.8485063298101</v>
      </c>
      <c r="M571">
        <v>75.344986486620499</v>
      </c>
      <c r="N571">
        <v>1.1143642983548601</v>
      </c>
      <c r="O571">
        <v>9.3456745509016894</v>
      </c>
      <c r="P571">
        <v>635.70325900514501</v>
      </c>
      <c r="Q571">
        <v>0.144118267157164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8584.1524676999998</v>
      </c>
      <c r="F572">
        <v>277</v>
      </c>
      <c r="G572">
        <v>8.4518195397931706</v>
      </c>
      <c r="H572">
        <v>27.878198893771501</v>
      </c>
      <c r="I572">
        <v>-5.5473571383650402</v>
      </c>
      <c r="J572">
        <v>-2.6900443727992802</v>
      </c>
      <c r="K572">
        <v>237.81094167974601</v>
      </c>
      <c r="L572">
        <v>229.271311362956</v>
      </c>
      <c r="M572">
        <v>61.901622604438003</v>
      </c>
      <c r="N572">
        <v>3.8430783376780302</v>
      </c>
      <c r="O572">
        <v>11.1552346570396</v>
      </c>
      <c r="P572">
        <v>60.5331787887568</v>
      </c>
      <c r="Q572">
        <v>2.835945968205E-2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65</v>
      </c>
      <c r="E573">
        <v>8566.1781612300001</v>
      </c>
      <c r="F573">
        <v>931.95</v>
      </c>
      <c r="G573">
        <v>88.2042310821478</v>
      </c>
      <c r="H573">
        <v>-1.90081570357886</v>
      </c>
      <c r="I573">
        <v>23.350198752785101</v>
      </c>
      <c r="J573">
        <v>-2.0801821767561299</v>
      </c>
      <c r="K573">
        <v>899.07823253680397</v>
      </c>
      <c r="L573">
        <v>738.00415130577403</v>
      </c>
      <c r="M573">
        <v>43.193093648107698</v>
      </c>
      <c r="N573">
        <v>0.48010387473751498</v>
      </c>
      <c r="O573">
        <v>6.64198723107463</v>
      </c>
      <c r="P573">
        <v>126.146566367386</v>
      </c>
      <c r="Q573">
        <v>-1.2835538337136E-2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65</v>
      </c>
      <c r="E574">
        <v>8561.6226531779994</v>
      </c>
      <c r="F574">
        <v>188.93</v>
      </c>
      <c r="G574">
        <v>79.941620334499902</v>
      </c>
      <c r="H574">
        <v>14.9652902821058</v>
      </c>
      <c r="I574">
        <v>2.1370637443884402</v>
      </c>
      <c r="J574">
        <v>16.5218750322686</v>
      </c>
      <c r="K574">
        <v>162.498713114476</v>
      </c>
      <c r="L574">
        <v>146.492930174029</v>
      </c>
      <c r="M574">
        <v>87.327252239709395</v>
      </c>
      <c r="N574">
        <v>1.1971390615059301</v>
      </c>
      <c r="O574">
        <v>3.2075371830836801</v>
      </c>
      <c r="P574">
        <v>108.53200883002199</v>
      </c>
      <c r="Q574">
        <v>6.9607065897065001E-2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80</v>
      </c>
      <c r="E575">
        <v>8556.9036083070005</v>
      </c>
      <c r="F575">
        <v>211.71</v>
      </c>
      <c r="G575">
        <v>16.5537849839607</v>
      </c>
      <c r="H575">
        <v>-8.44371807031043</v>
      </c>
      <c r="I575">
        <v>4.9765617277186003</v>
      </c>
      <c r="J575">
        <v>-1.12723058997829</v>
      </c>
      <c r="K575">
        <v>215.908644312245</v>
      </c>
      <c r="L575">
        <v>195.688618365895</v>
      </c>
      <c r="M575">
        <v>46.818288017201297</v>
      </c>
      <c r="N575">
        <v>0.73695409380890697</v>
      </c>
      <c r="O575">
        <v>20.920126588257499</v>
      </c>
      <c r="P575">
        <v>51.113490364025701</v>
      </c>
      <c r="Q575">
        <v>5.8254426989517001E-2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287</v>
      </c>
      <c r="E576">
        <v>8556.365871</v>
      </c>
      <c r="F576">
        <v>1305</v>
      </c>
      <c r="G576">
        <v>-2.4790303737047101</v>
      </c>
      <c r="H576">
        <v>3.8063363123554299</v>
      </c>
      <c r="I576">
        <v>3.7210495740328899</v>
      </c>
      <c r="J576">
        <v>1.7365332277176699</v>
      </c>
      <c r="K576">
        <v>1240.0090483405099</v>
      </c>
      <c r="M576">
        <v>60.993498067881497</v>
      </c>
      <c r="N576">
        <v>0.87403671995069099</v>
      </c>
      <c r="O576">
        <v>26.739463601532499</v>
      </c>
      <c r="P576">
        <v>33.585832736206299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393</v>
      </c>
      <c r="E577">
        <v>8554.5122476800007</v>
      </c>
      <c r="F577">
        <v>638.4</v>
      </c>
      <c r="G577">
        <v>6.5873408424754896</v>
      </c>
      <c r="H577">
        <v>-7.03432987836287</v>
      </c>
      <c r="I577">
        <v>-45.137400262171802</v>
      </c>
      <c r="J577">
        <v>-2.7243887677808201</v>
      </c>
      <c r="K577">
        <v>723.00527407073298</v>
      </c>
      <c r="L577">
        <v>764.82438512227304</v>
      </c>
      <c r="M577">
        <v>30.046447122068798</v>
      </c>
      <c r="N577">
        <v>1.3824632184466299</v>
      </c>
      <c r="O577">
        <v>71.835839598997495</v>
      </c>
      <c r="P577">
        <v>37.334624072281301</v>
      </c>
      <c r="Q577">
        <v>0.1468409783088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986</v>
      </c>
      <c r="E578">
        <v>8549.1242568750004</v>
      </c>
      <c r="F578">
        <v>423.75</v>
      </c>
      <c r="G578">
        <v>-14.746223903373201</v>
      </c>
      <c r="H578">
        <v>2.3142080048628202</v>
      </c>
      <c r="I578">
        <v>-6.0782002808416999</v>
      </c>
      <c r="J578">
        <v>-2.7364683444212399</v>
      </c>
      <c r="K578">
        <v>408.39697318246499</v>
      </c>
      <c r="L578">
        <v>397.066152184874</v>
      </c>
      <c r="M578">
        <v>42.420722837231203</v>
      </c>
      <c r="N578">
        <v>0.80321941316357004</v>
      </c>
      <c r="O578">
        <v>14.6666666666666</v>
      </c>
      <c r="P578">
        <v>23.362445414847102</v>
      </c>
      <c r="Q578">
        <v>-4.5000604351419999E-3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189</v>
      </c>
      <c r="E579">
        <v>8543.0228665600007</v>
      </c>
      <c r="F579">
        <v>1939.4</v>
      </c>
      <c r="G579">
        <v>54.775294295995501</v>
      </c>
      <c r="H579">
        <v>-6.1839115428348199</v>
      </c>
      <c r="I579">
        <v>11.512784317679801</v>
      </c>
      <c r="J579">
        <v>3.0988021748834398</v>
      </c>
      <c r="K579">
        <v>1928.9840177932001</v>
      </c>
      <c r="L579">
        <v>1627.7059601594101</v>
      </c>
      <c r="M579">
        <v>53.259297903094499</v>
      </c>
      <c r="N579">
        <v>0.76481265165634005</v>
      </c>
      <c r="O579">
        <v>13.7465195421264</v>
      </c>
      <c r="P579">
        <v>104.38402360628</v>
      </c>
      <c r="Q579">
        <v>0.13132077343034501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153</v>
      </c>
      <c r="E580">
        <v>8531.2410902399897</v>
      </c>
      <c r="F580">
        <v>1003.2</v>
      </c>
      <c r="G580">
        <v>11.1151821027458</v>
      </c>
      <c r="H580">
        <v>0.92596724168066602</v>
      </c>
      <c r="I580">
        <v>9.6313204467181404</v>
      </c>
      <c r="J580">
        <v>-1.2999331837516599</v>
      </c>
      <c r="K580">
        <v>993.65062809949802</v>
      </c>
      <c r="L580">
        <v>886.59140297518002</v>
      </c>
      <c r="M580">
        <v>42.215230845901999</v>
      </c>
      <c r="N580">
        <v>0.35124698940201299</v>
      </c>
      <c r="O580">
        <v>15.829346092503901</v>
      </c>
      <c r="P580">
        <v>44.751460933554597</v>
      </c>
      <c r="Q580">
        <v>-4.2588522701207998E-2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214</v>
      </c>
      <c r="E581">
        <v>8525.36132034</v>
      </c>
      <c r="F581">
        <v>2208.9</v>
      </c>
      <c r="G581">
        <v>16.664087516440802</v>
      </c>
      <c r="H581">
        <v>-2.1815051346079901</v>
      </c>
      <c r="I581">
        <v>7.0769849662762097</v>
      </c>
      <c r="J581">
        <v>3.0069946363778701</v>
      </c>
      <c r="K581">
        <v>2225.1141479460098</v>
      </c>
      <c r="L581">
        <v>1962.4467472010799</v>
      </c>
      <c r="M581">
        <v>46.297575395168998</v>
      </c>
      <c r="N581">
        <v>0.51021275356858697</v>
      </c>
      <c r="O581">
        <v>24.179455837747199</v>
      </c>
      <c r="P581">
        <v>51.097886312333202</v>
      </c>
      <c r="Q581">
        <v>-2.0051371419563001E-2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65</v>
      </c>
      <c r="E582">
        <v>8516.7279196500003</v>
      </c>
      <c r="F582">
        <v>5130.75</v>
      </c>
      <c r="G582">
        <v>-24.908583631176398</v>
      </c>
      <c r="H582">
        <v>0.168231056824832</v>
      </c>
      <c r="I582">
        <v>-10.7748900944494</v>
      </c>
      <c r="J582">
        <v>1.55060051406293</v>
      </c>
      <c r="K582">
        <v>4956.2135279333897</v>
      </c>
      <c r="L582">
        <v>4955.1591776974701</v>
      </c>
      <c r="M582">
        <v>63.4748896379445</v>
      </c>
      <c r="N582">
        <v>1.15878181218053</v>
      </c>
      <c r="O582">
        <v>9.9809969302733599</v>
      </c>
      <c r="P582">
        <v>10.658787244826399</v>
      </c>
      <c r="Q582">
        <v>-8.5929465405402E-2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239</v>
      </c>
      <c r="E583">
        <v>8515.2531961000004</v>
      </c>
      <c r="F583">
        <v>1313.9</v>
      </c>
      <c r="G583">
        <v>69.985456689601904</v>
      </c>
      <c r="H583">
        <v>-2.6914935665458701</v>
      </c>
      <c r="I583">
        <v>99.093863652660701</v>
      </c>
      <c r="J583">
        <v>-6.9647016251975504</v>
      </c>
      <c r="K583">
        <v>1186.9827085792999</v>
      </c>
      <c r="L583">
        <v>875.12280970061795</v>
      </c>
      <c r="M583">
        <v>48.962401673323001</v>
      </c>
      <c r="N583">
        <v>0.52790077418348702</v>
      </c>
      <c r="O583">
        <v>10.7199939112565</v>
      </c>
      <c r="P583">
        <v>142.842620829867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140</v>
      </c>
      <c r="E584">
        <v>8443.3040703000006</v>
      </c>
      <c r="F584">
        <v>670.05</v>
      </c>
      <c r="G584">
        <v>-16.508955450056401</v>
      </c>
      <c r="H584">
        <v>-8.9764142014665094</v>
      </c>
      <c r="I584">
        <v>-18.838896314252999</v>
      </c>
      <c r="J584">
        <v>-2.3575542421028799</v>
      </c>
      <c r="K584">
        <v>680.84432709964199</v>
      </c>
      <c r="L584">
        <v>641.52477658304701</v>
      </c>
      <c r="M584">
        <v>41.540403196160497</v>
      </c>
      <c r="N584">
        <v>0.54394913180907201</v>
      </c>
      <c r="O584">
        <v>11.931945377210599</v>
      </c>
      <c r="P584">
        <v>29.3532818532818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86</v>
      </c>
      <c r="E585">
        <v>8423.0364991999995</v>
      </c>
      <c r="F585">
        <v>766</v>
      </c>
      <c r="G585">
        <v>-31.314786094320301</v>
      </c>
      <c r="H585">
        <v>-0.28608339824912299</v>
      </c>
      <c r="I585">
        <v>-2.0526086049610401</v>
      </c>
      <c r="J585">
        <v>3.27318777644544</v>
      </c>
      <c r="K585">
        <v>747.67962358653904</v>
      </c>
      <c r="L585">
        <v>727.42120841162205</v>
      </c>
      <c r="M585">
        <v>53.045945365200801</v>
      </c>
      <c r="N585">
        <v>0.80690443801448597</v>
      </c>
      <c r="O585">
        <v>15.992167101827601</v>
      </c>
      <c r="P585">
        <v>24.350649350649299</v>
      </c>
      <c r="Q585">
        <v>0.12934556753187801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100</v>
      </c>
      <c r="E586">
        <v>8406.0510327299999</v>
      </c>
      <c r="F586">
        <v>284.7</v>
      </c>
      <c r="G586">
        <v>-71.201617638721501</v>
      </c>
      <c r="H586">
        <v>-3.0205080934402599</v>
      </c>
      <c r="I586">
        <v>-36.236437830197303</v>
      </c>
      <c r="J586">
        <v>0.194138462704912</v>
      </c>
      <c r="K586">
        <v>292.39976733895401</v>
      </c>
      <c r="L586">
        <v>358.36925755083598</v>
      </c>
      <c r="M586">
        <v>45.145600179195696</v>
      </c>
      <c r="N586">
        <v>0.554037591261758</v>
      </c>
      <c r="O586">
        <v>96.698278890059697</v>
      </c>
      <c r="P586">
        <v>9.0804597701149294</v>
      </c>
      <c r="Q586">
        <v>-9.9833327130452995E-2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388</v>
      </c>
      <c r="E587">
        <v>8396.4441855999994</v>
      </c>
      <c r="F587">
        <v>190.72</v>
      </c>
      <c r="G587">
        <v>-30.2283998437549</v>
      </c>
      <c r="H587">
        <v>8.60131689097045</v>
      </c>
      <c r="I587">
        <v>-16.2379378625564</v>
      </c>
      <c r="J587">
        <v>4.4930640047883097</v>
      </c>
      <c r="K587">
        <v>177.685842449897</v>
      </c>
      <c r="L587">
        <v>191.291369857728</v>
      </c>
      <c r="M587">
        <v>71.935728343484797</v>
      </c>
      <c r="N587">
        <v>1.20025534284893</v>
      </c>
      <c r="O587">
        <v>35.276845637583797</v>
      </c>
      <c r="P587">
        <v>31.531034482758599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542</v>
      </c>
      <c r="E588">
        <v>8391.7959641699999</v>
      </c>
      <c r="F588">
        <v>531.15</v>
      </c>
      <c r="G588">
        <v>5.1173510864009302</v>
      </c>
      <c r="H588">
        <v>1.8755288936063399</v>
      </c>
      <c r="I588">
        <v>-2.7075190837365999</v>
      </c>
      <c r="J588">
        <v>1.8872143992174699</v>
      </c>
      <c r="K588">
        <v>518.58469763242203</v>
      </c>
      <c r="L588">
        <v>489.69384504975</v>
      </c>
      <c r="M588">
        <v>52.055472387820302</v>
      </c>
      <c r="N588">
        <v>0.34284180296828298</v>
      </c>
      <c r="O588">
        <v>9.5170855690483105</v>
      </c>
      <c r="P588">
        <v>33.120300751879597</v>
      </c>
      <c r="Q588">
        <v>-3.8228311566699001E-2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713</v>
      </c>
      <c r="E589">
        <v>8375.5088797930002</v>
      </c>
      <c r="F589">
        <v>255.39</v>
      </c>
      <c r="G589">
        <v>1.40298015496668</v>
      </c>
      <c r="H589">
        <v>5.9492425566175698E-2</v>
      </c>
      <c r="I589">
        <v>0.65004310595089199</v>
      </c>
      <c r="J589">
        <v>0.48310896248435298</v>
      </c>
      <c r="K589">
        <v>244.012503104459</v>
      </c>
      <c r="L589">
        <v>227.63412897625099</v>
      </c>
      <c r="M589">
        <v>59.785019392106697</v>
      </c>
      <c r="N589">
        <v>0.85934118726872</v>
      </c>
      <c r="O589">
        <v>1.7346019812835201</v>
      </c>
      <c r="P589">
        <v>29.7054342305738</v>
      </c>
      <c r="Q589">
        <v>1.1816369177710001E-3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1308</v>
      </c>
      <c r="E590">
        <v>8369.7008711939998</v>
      </c>
      <c r="F590">
        <v>1230.3900000000001</v>
      </c>
      <c r="K590">
        <v>1221.0284065276701</v>
      </c>
      <c r="L590">
        <v>1201.49851616978</v>
      </c>
      <c r="M590">
        <v>68.273684852772604</v>
      </c>
      <c r="N590">
        <v>1</v>
      </c>
      <c r="Q590">
        <v>-6.1080809493942997E-2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297</v>
      </c>
      <c r="E591">
        <v>8334.2431106549993</v>
      </c>
      <c r="F591">
        <v>512.04999999999995</v>
      </c>
      <c r="G591">
        <v>11.2064260268917</v>
      </c>
      <c r="H591">
        <v>5.5053693995478401</v>
      </c>
      <c r="I591">
        <v>21.9706135983023</v>
      </c>
      <c r="J591">
        <v>0.42271876977775302</v>
      </c>
      <c r="K591">
        <v>457.79678946075597</v>
      </c>
      <c r="L591">
        <v>404.04677803193499</v>
      </c>
      <c r="M591">
        <v>67.314507706706294</v>
      </c>
      <c r="N591">
        <v>0.86547448957461803</v>
      </c>
      <c r="O591">
        <v>2.3337564690948098</v>
      </c>
      <c r="P591">
        <v>50.029299736302299</v>
      </c>
      <c r="Q591">
        <v>0.118096934809162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24</v>
      </c>
      <c r="E592">
        <v>8333.0680484899895</v>
      </c>
      <c r="F592">
        <v>220.73</v>
      </c>
      <c r="G592">
        <v>-9.6112256673556402</v>
      </c>
      <c r="H592">
        <v>-2.8776387840690001</v>
      </c>
      <c r="I592">
        <v>-18.7097228410334</v>
      </c>
      <c r="J592">
        <v>-1.5243738800417299</v>
      </c>
      <c r="K592">
        <v>223.32467297452399</v>
      </c>
      <c r="L592">
        <v>221.18533266949899</v>
      </c>
      <c r="M592">
        <v>39.6062646373761</v>
      </c>
      <c r="N592">
        <v>0.64419412190372505</v>
      </c>
      <c r="O592">
        <v>29.8192361708875</v>
      </c>
      <c r="P592">
        <v>17.129211992570902</v>
      </c>
      <c r="Q592">
        <v>0.121909465066878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120</v>
      </c>
      <c r="E593">
        <v>8324.7311825899997</v>
      </c>
      <c r="F593">
        <v>1415.35</v>
      </c>
      <c r="G593">
        <v>51.9119336021717</v>
      </c>
      <c r="H593">
        <v>-7.6264552038542996</v>
      </c>
      <c r="I593">
        <v>7.1360253039840602</v>
      </c>
      <c r="J593">
        <v>2.0076127127340699</v>
      </c>
      <c r="K593">
        <v>1329.73273137456</v>
      </c>
      <c r="L593">
        <v>1153.3133573612499</v>
      </c>
      <c r="M593">
        <v>55.0176270796889</v>
      </c>
      <c r="N593">
        <v>0.67296835796558296</v>
      </c>
      <c r="O593">
        <v>10.640477620376499</v>
      </c>
      <c r="P593">
        <v>79.601548125118896</v>
      </c>
      <c r="Q593">
        <v>0.12219544049526899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542</v>
      </c>
      <c r="E594">
        <v>8284.8305158399999</v>
      </c>
      <c r="F594">
        <v>754.3</v>
      </c>
      <c r="G594">
        <v>-49.518987283475099</v>
      </c>
      <c r="H594">
        <v>-5.8399314594073903</v>
      </c>
      <c r="I594">
        <v>-41.523637618364802</v>
      </c>
      <c r="J594">
        <v>-1.1820054776884701</v>
      </c>
      <c r="K594">
        <v>791.44883445364496</v>
      </c>
      <c r="L594">
        <v>868.63282774268998</v>
      </c>
      <c r="M594">
        <v>25.4496507164321</v>
      </c>
      <c r="N594">
        <v>0.55579604728229703</v>
      </c>
      <c r="O594">
        <v>46.665782845021802</v>
      </c>
      <c r="P594">
        <v>4.7057190449750097</v>
      </c>
      <c r="Q594">
        <v>-5.3017131504142001E-2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80</v>
      </c>
      <c r="E595">
        <v>8275.1821751999996</v>
      </c>
      <c r="F595">
        <v>164.4</v>
      </c>
      <c r="G595">
        <v>5.7924204246508797</v>
      </c>
      <c r="H595">
        <v>-2.7720796471319602</v>
      </c>
      <c r="I595">
        <v>-22.345769619122098</v>
      </c>
      <c r="J595">
        <v>-5.78191907057729</v>
      </c>
      <c r="K595">
        <v>163.86753068269701</v>
      </c>
      <c r="L595">
        <v>159.27799417300599</v>
      </c>
      <c r="M595">
        <v>40.393698226466</v>
      </c>
      <c r="N595">
        <v>1.9404257652927099</v>
      </c>
      <c r="O595">
        <v>21.046228710462199</v>
      </c>
      <c r="P595">
        <v>37.0571071279699</v>
      </c>
      <c r="Q595">
        <v>-1.9359961573511001E-2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21</v>
      </c>
      <c r="E596">
        <v>8261.9867257039896</v>
      </c>
      <c r="F596">
        <v>29.83</v>
      </c>
      <c r="G596">
        <v>67.776122996588697</v>
      </c>
      <c r="H596">
        <v>-9.0965207016501406</v>
      </c>
      <c r="I596">
        <v>14.6523171935976</v>
      </c>
      <c r="J596">
        <v>-4.3415025431243599</v>
      </c>
      <c r="K596">
        <v>31.540553537988998</v>
      </c>
      <c r="L596">
        <v>28.567256100323899</v>
      </c>
      <c r="M596">
        <v>32.158936183109603</v>
      </c>
      <c r="N596">
        <v>0.58772197578667695</v>
      </c>
      <c r="O596">
        <v>42.4740194435132</v>
      </c>
      <c r="P596">
        <v>117.737226277372</v>
      </c>
      <c r="Q596">
        <v>8.8765152019789993E-3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65</v>
      </c>
      <c r="E597">
        <v>8253.6572083800002</v>
      </c>
      <c r="F597">
        <v>506.95</v>
      </c>
      <c r="G597">
        <v>26.0677413557239</v>
      </c>
      <c r="H597">
        <v>11.825018883615799</v>
      </c>
      <c r="I597">
        <v>10.955525831429799</v>
      </c>
      <c r="J597">
        <v>9.2450098604612005</v>
      </c>
      <c r="K597">
        <v>462.70196901615998</v>
      </c>
      <c r="L597">
        <v>424.02938341193999</v>
      </c>
      <c r="M597">
        <v>75.713125193932598</v>
      </c>
      <c r="N597">
        <v>2.5774299836748802</v>
      </c>
      <c r="O597">
        <v>2.8996942499260201</v>
      </c>
      <c r="P597">
        <v>57.9037533094533</v>
      </c>
      <c r="Q597">
        <v>-2.2662300024720002E-3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100</v>
      </c>
      <c r="E598">
        <v>8234.3112128100001</v>
      </c>
      <c r="F598">
        <v>1059.7</v>
      </c>
      <c r="G598">
        <v>132.960386056499</v>
      </c>
      <c r="H598">
        <v>11.8349013639089</v>
      </c>
      <c r="I598">
        <v>34.758950349547703</v>
      </c>
      <c r="J598">
        <v>-6.5779792483354802</v>
      </c>
      <c r="K598">
        <v>972.88435245298501</v>
      </c>
      <c r="L598">
        <v>776.67431769560403</v>
      </c>
      <c r="M598">
        <v>47.013735237080397</v>
      </c>
      <c r="N598">
        <v>0.70990254739744796</v>
      </c>
      <c r="O598">
        <v>11.0691705199584</v>
      </c>
      <c r="P598">
        <v>195.63397963453701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414</v>
      </c>
      <c r="E599">
        <v>8189.7248192999996</v>
      </c>
      <c r="F599">
        <v>601.1</v>
      </c>
      <c r="G599">
        <v>23.946901328621198</v>
      </c>
      <c r="H599">
        <v>-9.1304206260226</v>
      </c>
      <c r="I599">
        <v>23.919174840460698</v>
      </c>
      <c r="J599">
        <v>0.83718116509190099</v>
      </c>
      <c r="K599">
        <v>572.56912664475306</v>
      </c>
      <c r="L599">
        <v>504.63158978670202</v>
      </c>
      <c r="M599">
        <v>46.430426400284198</v>
      </c>
      <c r="N599">
        <v>0.53258026440595596</v>
      </c>
      <c r="O599">
        <v>11.795042422225899</v>
      </c>
      <c r="P599">
        <v>55.765742420316101</v>
      </c>
      <c r="Q599">
        <v>-4.4812658406663999E-2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1329</v>
      </c>
      <c r="E600">
        <v>8187.0588940600001</v>
      </c>
      <c r="F600">
        <v>1316.45</v>
      </c>
      <c r="G600">
        <v>141.463073738779</v>
      </c>
      <c r="H600">
        <v>15.4724116480677</v>
      </c>
      <c r="I600">
        <v>93.451272114174301</v>
      </c>
      <c r="J600">
        <v>0.16664719414090001</v>
      </c>
      <c r="K600">
        <v>1086.32955056734</v>
      </c>
      <c r="L600">
        <v>800.15988013735102</v>
      </c>
      <c r="M600">
        <v>67.440594887076799</v>
      </c>
      <c r="N600">
        <v>0.79599877082533899</v>
      </c>
      <c r="O600">
        <v>4.7514147897755201</v>
      </c>
      <c r="P600">
        <v>202.31943966012099</v>
      </c>
      <c r="Q600">
        <v>0.14133723519436001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46</v>
      </c>
      <c r="E601">
        <v>8183.4736015199996</v>
      </c>
      <c r="F601">
        <v>48.72</v>
      </c>
      <c r="G601">
        <v>126.37133165400201</v>
      </c>
      <c r="H601">
        <v>19.700612825560501</v>
      </c>
      <c r="I601">
        <v>54.1222685182316</v>
      </c>
      <c r="J601">
        <v>-0.21505119724223801</v>
      </c>
      <c r="K601">
        <v>43.190465116295499</v>
      </c>
      <c r="L601">
        <v>35.162837311118899</v>
      </c>
      <c r="M601">
        <v>58.512768557699403</v>
      </c>
      <c r="N601">
        <v>1.1206788236848899</v>
      </c>
      <c r="O601">
        <v>9.6059113300492598</v>
      </c>
      <c r="P601">
        <v>173.59429998235299</v>
      </c>
      <c r="Q601">
        <v>0.112306650590632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130</v>
      </c>
      <c r="E602">
        <v>8167.3599882500002</v>
      </c>
      <c r="F602">
        <v>338.5</v>
      </c>
      <c r="G602">
        <v>336.57145334929601</v>
      </c>
      <c r="H602">
        <v>16.023955470542599</v>
      </c>
      <c r="I602">
        <v>62.017110577083599</v>
      </c>
      <c r="J602">
        <v>-4.5007166352652899</v>
      </c>
      <c r="K602">
        <v>308.11595152718297</v>
      </c>
      <c r="L602">
        <v>215.50987266420299</v>
      </c>
      <c r="M602">
        <v>40.259238453027699</v>
      </c>
      <c r="N602">
        <v>0.63960768010319102</v>
      </c>
      <c r="O602">
        <v>13.441654357459299</v>
      </c>
      <c r="P602">
        <v>397.428361498897</v>
      </c>
      <c r="Q602">
        <v>0.130159589564254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140</v>
      </c>
      <c r="E603">
        <v>8139.517871735</v>
      </c>
      <c r="F603">
        <v>555.65</v>
      </c>
      <c r="G603">
        <v>47.3203733543033</v>
      </c>
      <c r="H603">
        <v>0.114506153495887</v>
      </c>
      <c r="I603">
        <v>11.4161173603453</v>
      </c>
      <c r="J603">
        <v>-5.6858863053322102</v>
      </c>
      <c r="K603">
        <v>512.76046543923405</v>
      </c>
      <c r="L603">
        <v>456.614761956834</v>
      </c>
      <c r="M603">
        <v>50.669238667549699</v>
      </c>
      <c r="N603">
        <v>0.76353573150103105</v>
      </c>
      <c r="O603">
        <v>11.4730495815711</v>
      </c>
      <c r="P603">
        <v>75.228634500157597</v>
      </c>
      <c r="Q603">
        <v>2.3298030026384E-2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629</v>
      </c>
      <c r="E604">
        <v>8124.1890267999997</v>
      </c>
      <c r="F604">
        <v>410.2</v>
      </c>
      <c r="G604">
        <v>71.206361908914701</v>
      </c>
      <c r="H604">
        <v>9.6731279868732098</v>
      </c>
      <c r="I604">
        <v>28.202812472423901</v>
      </c>
      <c r="J604">
        <v>4.2581517223776197</v>
      </c>
      <c r="K604">
        <v>377.25246806128098</v>
      </c>
      <c r="L604">
        <v>319.74095809853299</v>
      </c>
      <c r="M604">
        <v>58.099215705789497</v>
      </c>
      <c r="N604">
        <v>2.4400455669780299</v>
      </c>
      <c r="O604">
        <v>9.8610433934666002</v>
      </c>
      <c r="P604">
        <v>104.99750124937501</v>
      </c>
      <c r="Q604">
        <v>6.2025217369831999E-2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346</v>
      </c>
      <c r="E605">
        <v>8102.00287423999</v>
      </c>
      <c r="F605">
        <v>1777.6</v>
      </c>
      <c r="G605">
        <v>101.94072244208699</v>
      </c>
      <c r="H605">
        <v>24.058567259976801</v>
      </c>
      <c r="I605">
        <v>36.8964921446359</v>
      </c>
      <c r="J605">
        <v>5.3247788139178001</v>
      </c>
      <c r="K605">
        <v>1480.02606951496</v>
      </c>
      <c r="L605">
        <v>1178.02716909738</v>
      </c>
      <c r="M605">
        <v>73.264130304485406</v>
      </c>
      <c r="N605">
        <v>1.04309175006343</v>
      </c>
      <c r="O605">
        <v>1.48233573357337</v>
      </c>
      <c r="P605">
        <v>152.73334755100501</v>
      </c>
      <c r="Q605">
        <v>4.3478014471944E-2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247</v>
      </c>
      <c r="E606">
        <v>8052.1500262</v>
      </c>
      <c r="F606">
        <v>1944.65</v>
      </c>
      <c r="G606">
        <v>69.940044086684296</v>
      </c>
      <c r="H606">
        <v>7.8971893590314099</v>
      </c>
      <c r="I606">
        <v>48.665050090697299</v>
      </c>
      <c r="J606">
        <v>0.87132434229406097</v>
      </c>
      <c r="K606">
        <v>1734.16221253958</v>
      </c>
      <c r="L606">
        <v>1420.75185618052</v>
      </c>
      <c r="M606">
        <v>60.858117042977398</v>
      </c>
      <c r="N606">
        <v>0.38071523542774399</v>
      </c>
      <c r="O606">
        <v>5.5202735710796196</v>
      </c>
      <c r="P606">
        <v>99.9640102827763</v>
      </c>
      <c r="Q606">
        <v>0.16170326823834999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1344</v>
      </c>
      <c r="E607">
        <v>8042.2467297599997</v>
      </c>
      <c r="F607">
        <v>301.64999999999998</v>
      </c>
      <c r="G607">
        <v>42.230211621531602</v>
      </c>
      <c r="H607">
        <v>-9.9000405750928806</v>
      </c>
      <c r="I607">
        <v>-11.2421218259251</v>
      </c>
      <c r="J607">
        <v>-5.2630719143390596</v>
      </c>
      <c r="K607">
        <v>308.19228288431299</v>
      </c>
      <c r="L607">
        <v>287.94411661537202</v>
      </c>
      <c r="M607">
        <v>31.191856583598</v>
      </c>
      <c r="N607">
        <v>2.2548445141314302</v>
      </c>
      <c r="O607">
        <v>20.984584783689701</v>
      </c>
      <c r="P607">
        <v>97.092453446586006</v>
      </c>
      <c r="Q607">
        <v>6.9404985027523E-2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287</v>
      </c>
      <c r="E608">
        <v>8028.2504625000001</v>
      </c>
      <c r="F608">
        <v>782.5</v>
      </c>
      <c r="G608">
        <v>42.3899995652</v>
      </c>
      <c r="H608">
        <v>-8.0896235948129007</v>
      </c>
      <c r="I608">
        <v>3.6569033793187198</v>
      </c>
      <c r="J608">
        <v>4.3591630401104497</v>
      </c>
      <c r="K608">
        <v>761.09258792729497</v>
      </c>
      <c r="L608">
        <v>659.13333942938903</v>
      </c>
      <c r="M608">
        <v>52.116437033599603</v>
      </c>
      <c r="N608">
        <v>0.28233617857057097</v>
      </c>
      <c r="O608">
        <v>12.460063897763501</v>
      </c>
      <c r="P608">
        <v>78.959405374499696</v>
      </c>
      <c r="Q608">
        <v>1.0604356813782001E-2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153</v>
      </c>
      <c r="E609">
        <v>8015.4632408500001</v>
      </c>
      <c r="F609">
        <v>671.15</v>
      </c>
      <c r="G609">
        <v>-43.683603862966102</v>
      </c>
      <c r="H609">
        <v>-9.4050003408437899</v>
      </c>
      <c r="I609">
        <v>-23.3973374522132</v>
      </c>
      <c r="J609">
        <v>-3.0824267237321301</v>
      </c>
      <c r="K609">
        <v>692.60545840055102</v>
      </c>
      <c r="L609">
        <v>719.15570688537298</v>
      </c>
      <c r="M609">
        <v>27.055971354730399</v>
      </c>
      <c r="N609">
        <v>2.6820429569464501</v>
      </c>
      <c r="O609">
        <v>45.7200327795574</v>
      </c>
      <c r="P609">
        <v>12.1199465419311</v>
      </c>
      <c r="Q609">
        <v>-0.106078114615529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539</v>
      </c>
      <c r="E610">
        <v>8009.6577027499998</v>
      </c>
      <c r="F610">
        <v>242.5</v>
      </c>
      <c r="G610">
        <v>12.9302437397034</v>
      </c>
      <c r="H610">
        <v>4.8661005416372998</v>
      </c>
      <c r="I610">
        <v>1.5850337327585799</v>
      </c>
      <c r="J610">
        <v>0.42962367838614002</v>
      </c>
      <c r="K610">
        <v>228.413132346797</v>
      </c>
      <c r="L610">
        <v>218.980401583657</v>
      </c>
      <c r="M610">
        <v>56.7574597489455</v>
      </c>
      <c r="N610">
        <v>2.22044062550829</v>
      </c>
      <c r="O610">
        <v>15.711340206185501</v>
      </c>
      <c r="P610">
        <v>48.9557739557739</v>
      </c>
      <c r="Q610">
        <v>3.5402742442199001E-2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247</v>
      </c>
      <c r="E611">
        <v>7937.0028481600002</v>
      </c>
      <c r="F611">
        <v>7152.35</v>
      </c>
      <c r="G611">
        <v>33.739143714801102</v>
      </c>
      <c r="H611">
        <v>3.4398872558252598</v>
      </c>
      <c r="I611">
        <v>28.806786353628102</v>
      </c>
      <c r="J611">
        <v>-3.5334194186396499</v>
      </c>
      <c r="K611">
        <v>6863.5131711350696</v>
      </c>
      <c r="L611">
        <v>6070.3639114902899</v>
      </c>
      <c r="M611">
        <v>49.373589924125604</v>
      </c>
      <c r="N611">
        <v>3.2704371728024899</v>
      </c>
      <c r="O611">
        <v>9.4046012848923706</v>
      </c>
      <c r="P611">
        <v>65.866978966164893</v>
      </c>
      <c r="Q611">
        <v>2.2419808189611E-2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65</v>
      </c>
      <c r="E612">
        <v>7934.8773481879998</v>
      </c>
      <c r="F612">
        <v>244.51</v>
      </c>
      <c r="G612">
        <v>-17.987617906471002</v>
      </c>
      <c r="H612">
        <v>8.8691707761235001</v>
      </c>
      <c r="I612">
        <v>-51.687760483646699</v>
      </c>
      <c r="J612">
        <v>2.9876621549081399</v>
      </c>
      <c r="K612">
        <v>248.407024655404</v>
      </c>
      <c r="L612">
        <v>276.42526373406702</v>
      </c>
      <c r="M612">
        <v>57.205556689314001</v>
      </c>
      <c r="N612">
        <v>0.74062342199695497</v>
      </c>
      <c r="O612">
        <v>93.366324485706102</v>
      </c>
      <c r="P612">
        <v>24.686384497705198</v>
      </c>
      <c r="Q612">
        <v>-7.0529375192169997E-3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629</v>
      </c>
      <c r="E613">
        <v>7934.5175225399898</v>
      </c>
      <c r="F613">
        <v>3996.6</v>
      </c>
      <c r="G613">
        <v>2.2606404007040499</v>
      </c>
      <c r="H613">
        <v>-7.3387973916337099</v>
      </c>
      <c r="I613">
        <v>-5.3146638745990398</v>
      </c>
      <c r="J613">
        <v>1.85736885462784</v>
      </c>
      <c r="K613">
        <v>3727.8727196077198</v>
      </c>
      <c r="L613">
        <v>3441.5773985529199</v>
      </c>
      <c r="M613">
        <v>55.382596619603603</v>
      </c>
      <c r="N613">
        <v>0.67164855966274495</v>
      </c>
      <c r="O613">
        <v>7.3112145323525004</v>
      </c>
      <c r="P613">
        <v>32.9098769537745</v>
      </c>
      <c r="Q613">
        <v>-2.7510803217562E-2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1359</v>
      </c>
      <c r="E614">
        <v>7921.0235457500003</v>
      </c>
      <c r="F614">
        <v>644.35</v>
      </c>
      <c r="G614">
        <v>-6.9178425774285998E-2</v>
      </c>
      <c r="H614">
        <v>24.697807007617801</v>
      </c>
      <c r="I614">
        <v>0.70325446880934905</v>
      </c>
      <c r="J614">
        <v>9.8700035258580598</v>
      </c>
      <c r="K614">
        <v>552.134364677441</v>
      </c>
      <c r="L614">
        <v>517.86359690306097</v>
      </c>
      <c r="M614">
        <v>68.502229343250704</v>
      </c>
      <c r="N614">
        <v>2.9187583868981299</v>
      </c>
      <c r="O614">
        <v>6.6113137270117104</v>
      </c>
      <c r="P614">
        <v>58.336404963754703</v>
      </c>
      <c r="Q614">
        <v>0.149721948219324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236</v>
      </c>
      <c r="E615">
        <v>7910.0627492539998</v>
      </c>
      <c r="F615">
        <v>199.91</v>
      </c>
      <c r="G615">
        <v>21.504300458640099</v>
      </c>
      <c r="H615">
        <v>9.8869937297546606</v>
      </c>
      <c r="I615">
        <v>-30.149081333239899</v>
      </c>
      <c r="J615">
        <v>3.3999523583356299</v>
      </c>
      <c r="K615">
        <v>193.43584784074699</v>
      </c>
      <c r="L615">
        <v>194.99137443679899</v>
      </c>
      <c r="M615">
        <v>57.564469276785502</v>
      </c>
      <c r="N615">
        <v>0.85676080175339997</v>
      </c>
      <c r="O615">
        <v>54.069331199039503</v>
      </c>
      <c r="P615">
        <v>48.356215213357999</v>
      </c>
      <c r="Q615">
        <v>8.2177660937760993E-2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21</v>
      </c>
      <c r="E616">
        <v>7836.1541640799996</v>
      </c>
      <c r="F616">
        <v>670.45</v>
      </c>
      <c r="G616">
        <v>151.43333734187601</v>
      </c>
      <c r="H616">
        <v>-2.4818151253776701</v>
      </c>
      <c r="I616">
        <v>40.163941281318401</v>
      </c>
      <c r="J616">
        <v>3.47983892029026</v>
      </c>
      <c r="K616">
        <v>598.09639246155996</v>
      </c>
      <c r="L616">
        <v>508.75962685034</v>
      </c>
      <c r="M616">
        <v>90.238603223145006</v>
      </c>
      <c r="N616">
        <v>0.93379458015319206</v>
      </c>
      <c r="O616">
        <v>2.6176448653889102</v>
      </c>
      <c r="P616">
        <v>196.528084918177</v>
      </c>
      <c r="Q616">
        <v>0.26137298569685202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252</v>
      </c>
      <c r="E617">
        <v>7817.3857188000002</v>
      </c>
      <c r="F617">
        <v>587.65</v>
      </c>
      <c r="G617">
        <v>-44.697610881989398</v>
      </c>
      <c r="H617">
        <v>-7.7385337067353701</v>
      </c>
      <c r="I617">
        <v>-19.880697431561199</v>
      </c>
      <c r="J617">
        <v>-2.2188389710371399</v>
      </c>
      <c r="K617">
        <v>590.51994727729505</v>
      </c>
      <c r="L617">
        <v>602.61293645042895</v>
      </c>
      <c r="M617">
        <v>41.185086247648002</v>
      </c>
      <c r="N617">
        <v>0.71478576442964403</v>
      </c>
      <c r="O617">
        <v>27.541904194673702</v>
      </c>
      <c r="P617">
        <v>6.5355329949238401</v>
      </c>
      <c r="Q617">
        <v>2.1484775290565E-2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189</v>
      </c>
      <c r="E618">
        <v>7809.804099</v>
      </c>
      <c r="F618">
        <v>396.15</v>
      </c>
      <c r="G618">
        <v>2.2274730009861501</v>
      </c>
      <c r="H618">
        <v>20.149534246527601</v>
      </c>
      <c r="I618">
        <v>25.851956375011099</v>
      </c>
      <c r="J618">
        <v>6.9277037826797896</v>
      </c>
      <c r="K618">
        <v>336.89322769393198</v>
      </c>
      <c r="M618">
        <v>81.9687402551058</v>
      </c>
      <c r="N618">
        <v>1.08173059209665</v>
      </c>
      <c r="O618">
        <v>2.6126467247254901</v>
      </c>
      <c r="P618">
        <v>64.993752603082001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46</v>
      </c>
      <c r="E619">
        <v>7802.5920652799996</v>
      </c>
      <c r="F619">
        <v>454.2</v>
      </c>
      <c r="G619">
        <v>152.28948547099799</v>
      </c>
      <c r="H619">
        <v>4.4143498318813297</v>
      </c>
      <c r="I619">
        <v>41.548310789300103</v>
      </c>
      <c r="J619">
        <v>-10.1783643638437</v>
      </c>
      <c r="K619">
        <v>443.78393303169997</v>
      </c>
      <c r="L619">
        <v>337.75515532435003</v>
      </c>
      <c r="M619">
        <v>33.833499295326099</v>
      </c>
      <c r="N619">
        <v>2.1449387839938798</v>
      </c>
      <c r="O619">
        <v>29.8877146631439</v>
      </c>
      <c r="P619">
        <v>178.05325987144101</v>
      </c>
      <c r="Q619">
        <v>0.18427165009584601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494</v>
      </c>
      <c r="E620">
        <v>7789.3000841000003</v>
      </c>
      <c r="F620">
        <v>726.5</v>
      </c>
      <c r="G620">
        <v>7.5710059179633102</v>
      </c>
      <c r="H620">
        <v>15.844738317512</v>
      </c>
      <c r="I620">
        <v>20.497621826787999</v>
      </c>
      <c r="J620">
        <v>1.4804775751769199</v>
      </c>
      <c r="K620">
        <v>656.95763902330702</v>
      </c>
      <c r="M620">
        <v>55.965846741898801</v>
      </c>
      <c r="N620">
        <v>1.1228179167853301</v>
      </c>
      <c r="O620">
        <v>4.8864418444597399</v>
      </c>
      <c r="P620">
        <v>39.940287007608497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46</v>
      </c>
      <c r="E621">
        <v>7787.4093554600004</v>
      </c>
      <c r="F621">
        <v>532.6</v>
      </c>
      <c r="G621">
        <v>88.935985017723596</v>
      </c>
      <c r="H621">
        <v>15.2053994535074</v>
      </c>
      <c r="I621">
        <v>21.5486697366238</v>
      </c>
      <c r="J621">
        <v>2.8294474214088301</v>
      </c>
      <c r="K621">
        <v>482.246316214773</v>
      </c>
      <c r="L621">
        <v>413.15699802897501</v>
      </c>
      <c r="M621">
        <v>55.710219661592902</v>
      </c>
      <c r="N621">
        <v>0.64206067384403998</v>
      </c>
      <c r="O621">
        <v>5.8956064588809598</v>
      </c>
      <c r="P621">
        <v>124.63095740193999</v>
      </c>
      <c r="Q621">
        <v>-2.2870191712882001E-2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333</v>
      </c>
      <c r="E622">
        <v>7771.4539000000004</v>
      </c>
      <c r="F622">
        <v>1127</v>
      </c>
      <c r="G622">
        <v>2.6455716653002401</v>
      </c>
      <c r="H622">
        <v>-4.6901366165076199</v>
      </c>
      <c r="I622">
        <v>10.924041229794</v>
      </c>
      <c r="J622">
        <v>-3.3008521366202901</v>
      </c>
      <c r="K622">
        <v>1099.39924387878</v>
      </c>
      <c r="L622">
        <v>980.61782164380202</v>
      </c>
      <c r="M622">
        <v>34.312068673574899</v>
      </c>
      <c r="N622">
        <v>0.46428399392147901</v>
      </c>
      <c r="O622">
        <v>14.463176574977799</v>
      </c>
      <c r="P622">
        <v>37.439024390243901</v>
      </c>
      <c r="Q622">
        <v>-5.1896379634954998E-2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539</v>
      </c>
      <c r="E623">
        <v>7762.8213649999998</v>
      </c>
      <c r="F623">
        <v>389.35</v>
      </c>
      <c r="G623">
        <v>103.47270001697601</v>
      </c>
      <c r="H623">
        <v>3.0592353186794998</v>
      </c>
      <c r="I623">
        <v>46.519446464868103</v>
      </c>
      <c r="J623">
        <v>-0.205963548845529</v>
      </c>
      <c r="K623">
        <v>356.34855297211499</v>
      </c>
      <c r="L623">
        <v>285.05099284656302</v>
      </c>
      <c r="M623">
        <v>61.859944394826599</v>
      </c>
      <c r="N623">
        <v>0.73527326046826202</v>
      </c>
      <c r="O623">
        <v>15.885450109156199</v>
      </c>
      <c r="P623">
        <v>131.20546318289701</v>
      </c>
      <c r="Q623">
        <v>0.334544415347096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E624">
        <v>7733.7030912</v>
      </c>
      <c r="F624">
        <v>3518.8</v>
      </c>
      <c r="G624">
        <v>5.6637130789862198</v>
      </c>
      <c r="H624">
        <v>-3.8951086648978199</v>
      </c>
      <c r="I624">
        <v>26.0662243479693</v>
      </c>
      <c r="J624">
        <v>5.0166907721421197</v>
      </c>
      <c r="K624">
        <v>3225.1145821167302</v>
      </c>
      <c r="L624">
        <v>2749.7750071907599</v>
      </c>
      <c r="M624">
        <v>53.711823867549803</v>
      </c>
      <c r="N624">
        <v>0.46734220753211297</v>
      </c>
      <c r="O624">
        <v>10.549050812777001</v>
      </c>
      <c r="P624">
        <v>67.641734159123402</v>
      </c>
      <c r="Q624">
        <v>0.114284896192086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46</v>
      </c>
      <c r="E625">
        <v>7674.6177608099997</v>
      </c>
      <c r="F625">
        <v>4854.8500000000004</v>
      </c>
      <c r="G625">
        <v>5.7155815488595403</v>
      </c>
      <c r="H625">
        <v>-7.4132269340006101</v>
      </c>
      <c r="I625">
        <v>-4.8577388154969601</v>
      </c>
      <c r="J625">
        <v>-2.2351024013073699</v>
      </c>
      <c r="K625">
        <v>4956.4461388426298</v>
      </c>
      <c r="L625">
        <v>4585.2572905289398</v>
      </c>
      <c r="M625">
        <v>39.062236076428199</v>
      </c>
      <c r="N625">
        <v>0.72544930610585501</v>
      </c>
      <c r="O625">
        <v>14.318671019701901</v>
      </c>
      <c r="P625">
        <v>44.277032348177499</v>
      </c>
      <c r="Q625">
        <v>0.19598753553121201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24</v>
      </c>
      <c r="E626">
        <v>7665.7938881399996</v>
      </c>
      <c r="F626">
        <v>484.1</v>
      </c>
      <c r="G626">
        <v>-13.9891532296195</v>
      </c>
      <c r="H626">
        <v>-2.77256990054665</v>
      </c>
      <c r="I626">
        <v>-15.3999951593345</v>
      </c>
      <c r="J626">
        <v>1.09274172007896</v>
      </c>
      <c r="K626">
        <v>476.23632603621797</v>
      </c>
      <c r="L626">
        <v>486.32386367061503</v>
      </c>
      <c r="M626">
        <v>66.660361835688207</v>
      </c>
      <c r="N626">
        <v>1.05952504842479</v>
      </c>
      <c r="O626">
        <v>26.2858913447634</v>
      </c>
      <c r="P626">
        <v>16.356207186636201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542</v>
      </c>
      <c r="E627">
        <v>7627.2627285799999</v>
      </c>
      <c r="F627">
        <v>275.89999999999998</v>
      </c>
      <c r="G627">
        <v>-15.991819587143301</v>
      </c>
      <c r="H627">
        <v>6.1906899071706203</v>
      </c>
      <c r="I627">
        <v>-16.053914197828401</v>
      </c>
      <c r="J627">
        <v>5.6448177604674701</v>
      </c>
      <c r="K627">
        <v>252.98025359385301</v>
      </c>
      <c r="L627">
        <v>259.891849342608</v>
      </c>
      <c r="M627">
        <v>79.581116127313607</v>
      </c>
      <c r="N627">
        <v>1.3077099569000801</v>
      </c>
      <c r="O627">
        <v>16.328379847770901</v>
      </c>
      <c r="P627">
        <v>25.4090909090908</v>
      </c>
      <c r="Q627">
        <v>-2.246488220455E-2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610</v>
      </c>
      <c r="E628">
        <v>7556.8995852799999</v>
      </c>
      <c r="F628">
        <v>44.08</v>
      </c>
      <c r="G628">
        <v>-9.1372237347033494</v>
      </c>
      <c r="H628">
        <v>-1.98011856971758</v>
      </c>
      <c r="I628">
        <v>-36.0363517391825</v>
      </c>
      <c r="J628">
        <v>7.5177907032734597</v>
      </c>
      <c r="K628">
        <v>44.262338933133499</v>
      </c>
      <c r="L628">
        <v>46.791568663123897</v>
      </c>
      <c r="M628">
        <v>54.809649642587203</v>
      </c>
      <c r="N628">
        <v>1.9399032989334399</v>
      </c>
      <c r="O628">
        <v>55.852994555353902</v>
      </c>
      <c r="P628">
        <v>15.8475689881734</v>
      </c>
      <c r="Q628">
        <v>-3.3159442239330001E-3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542</v>
      </c>
      <c r="E629">
        <v>7551.8630750000002</v>
      </c>
      <c r="F629">
        <v>2330.75</v>
      </c>
      <c r="G629">
        <v>-21.656305040490398</v>
      </c>
      <c r="H629">
        <v>4.2076025130803503</v>
      </c>
      <c r="I629">
        <v>-22.500283904350798</v>
      </c>
      <c r="J629">
        <v>2.8702317571789702</v>
      </c>
      <c r="K629">
        <v>2259.66591551792</v>
      </c>
      <c r="L629">
        <v>2255.0993442537701</v>
      </c>
      <c r="M629">
        <v>47.669065932339798</v>
      </c>
      <c r="N629">
        <v>0.94789254417144697</v>
      </c>
      <c r="O629">
        <v>17.344202509921701</v>
      </c>
      <c r="P629">
        <v>18.915816326530599</v>
      </c>
      <c r="Q629">
        <v>-4.9226461504244999E-2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393</v>
      </c>
      <c r="E630">
        <v>7539.1599770100001</v>
      </c>
      <c r="F630">
        <v>681.9</v>
      </c>
      <c r="G630">
        <v>-19.355039584038099</v>
      </c>
      <c r="H630">
        <v>0.58375895870664196</v>
      </c>
      <c r="I630">
        <v>-20.1467260976485</v>
      </c>
      <c r="J630">
        <v>0.55702693072446496</v>
      </c>
      <c r="K630">
        <v>656.60245544358702</v>
      </c>
      <c r="L630">
        <v>645.70542271430702</v>
      </c>
      <c r="M630">
        <v>48.270308994452598</v>
      </c>
      <c r="N630">
        <v>1.4078660204673199</v>
      </c>
      <c r="O630">
        <v>13.7996773720487</v>
      </c>
      <c r="P630">
        <v>30.7950513091013</v>
      </c>
      <c r="Q630">
        <v>-5.6144454174585003E-2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65</v>
      </c>
      <c r="E631">
        <v>7501.5123041249999</v>
      </c>
      <c r="F631">
        <v>432.45</v>
      </c>
      <c r="G631">
        <v>-21.4577249165044</v>
      </c>
      <c r="H631">
        <v>5.6577983514791796</v>
      </c>
      <c r="I631">
        <v>-5.8581232720514498</v>
      </c>
      <c r="J631">
        <v>4.6862101426628398</v>
      </c>
      <c r="K631">
        <v>394.13780979141501</v>
      </c>
      <c r="M631">
        <v>69.322678490981104</v>
      </c>
      <c r="N631">
        <v>1.02131798514785</v>
      </c>
      <c r="O631">
        <v>2.3933402705515099</v>
      </c>
      <c r="P631">
        <v>35.352112676056301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1396</v>
      </c>
      <c r="E632">
        <v>7495.6016155050002</v>
      </c>
      <c r="F632">
        <v>587.54999999999995</v>
      </c>
      <c r="G632">
        <v>5.07012147721675</v>
      </c>
      <c r="H632">
        <v>-6.5607746122975099</v>
      </c>
      <c r="I632">
        <v>-7.4723225099848198</v>
      </c>
      <c r="J632">
        <v>-2.8412159354815598</v>
      </c>
      <c r="K632">
        <v>590.61313343273605</v>
      </c>
      <c r="L632">
        <v>534.72025632468706</v>
      </c>
      <c r="M632">
        <v>28.879344340642898</v>
      </c>
      <c r="N632">
        <v>0.28437875988088201</v>
      </c>
      <c r="O632">
        <v>12.6712620202536</v>
      </c>
      <c r="P632">
        <v>51.352395672333799</v>
      </c>
      <c r="Q632">
        <v>7.0966793087247002E-2</v>
      </c>
    </row>
    <row r="633" spans="1:17" hidden="1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806</v>
      </c>
      <c r="E633">
        <v>7489.8128550000001</v>
      </c>
      <c r="F633">
        <v>873.25</v>
      </c>
      <c r="G633">
        <v>140.34896948526301</v>
      </c>
      <c r="H633">
        <v>24.896103255780499</v>
      </c>
      <c r="I633">
        <v>76.572735524552797</v>
      </c>
      <c r="J633">
        <v>3.0774393945166501</v>
      </c>
      <c r="K633">
        <v>748.64214096988599</v>
      </c>
      <c r="L633">
        <v>612.52468707041805</v>
      </c>
      <c r="M633">
        <v>63.427357454108602</v>
      </c>
      <c r="N633">
        <v>2.72465078948012</v>
      </c>
      <c r="O633">
        <v>6.5903235041511596</v>
      </c>
      <c r="P633">
        <v>167.04892966360799</v>
      </c>
      <c r="Q633">
        <v>6.7168390543274004E-2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388</v>
      </c>
      <c r="E634">
        <v>7488.9652538250002</v>
      </c>
      <c r="F634">
        <v>961.65</v>
      </c>
      <c r="G634">
        <v>5.7064693376579401</v>
      </c>
      <c r="H634">
        <v>1.9378257478399601</v>
      </c>
      <c r="I634">
        <v>1.86185883685225</v>
      </c>
      <c r="J634">
        <v>6.5511075770066798</v>
      </c>
      <c r="K634">
        <v>901.53829758483505</v>
      </c>
      <c r="L634">
        <v>847.271437958359</v>
      </c>
      <c r="M634">
        <v>69.884975482873401</v>
      </c>
      <c r="N634">
        <v>0.76913928882563198</v>
      </c>
      <c r="O634">
        <v>12.2549784225029</v>
      </c>
      <c r="P634">
        <v>32.540831093652997</v>
      </c>
      <c r="Q634">
        <v>8.5327857436336002E-2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346</v>
      </c>
      <c r="E635">
        <v>7428.3369155820001</v>
      </c>
      <c r="F635">
        <v>91.17</v>
      </c>
      <c r="G635">
        <v>20.153966147912499</v>
      </c>
      <c r="H635">
        <v>18.040920851366401</v>
      </c>
      <c r="I635">
        <v>5.3802433616230401</v>
      </c>
      <c r="J635">
        <v>-0.33614076907651902</v>
      </c>
      <c r="K635">
        <v>76.831450078677193</v>
      </c>
      <c r="L635">
        <v>71.445142422867207</v>
      </c>
      <c r="M635">
        <v>73.662957031657996</v>
      </c>
      <c r="N635">
        <v>1.38717328636911</v>
      </c>
      <c r="O635">
        <v>2.9944060546232398</v>
      </c>
      <c r="P635">
        <v>55.447570332480801</v>
      </c>
      <c r="Q635">
        <v>7.2380305213471996E-2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189</v>
      </c>
      <c r="E636">
        <v>7406.1401282199904</v>
      </c>
      <c r="F636">
        <v>1371.55</v>
      </c>
      <c r="G636">
        <v>26.135324770424599</v>
      </c>
      <c r="H636">
        <v>25.0311251663821</v>
      </c>
      <c r="I636">
        <v>18.369678367782001</v>
      </c>
      <c r="J636">
        <v>6.0016721381412603</v>
      </c>
      <c r="K636">
        <v>1169.72584280877</v>
      </c>
      <c r="L636">
        <v>1025.3623916701699</v>
      </c>
      <c r="M636">
        <v>78.216046863923395</v>
      </c>
      <c r="N636">
        <v>1.1756310922753099</v>
      </c>
      <c r="O636">
        <v>4.3272210273048897</v>
      </c>
      <c r="P636">
        <v>67.160268129189504</v>
      </c>
      <c r="Q636">
        <v>5.9254660656892E-2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1407</v>
      </c>
      <c r="E637">
        <v>7340.2251245099997</v>
      </c>
      <c r="F637">
        <v>230.55</v>
      </c>
      <c r="G637">
        <v>-20.6627826279727</v>
      </c>
      <c r="H637">
        <v>20.458375682378598</v>
      </c>
      <c r="I637">
        <v>4.2886949046013303</v>
      </c>
      <c r="J637">
        <v>14.102996374226599</v>
      </c>
      <c r="K637">
        <v>196.503488924442</v>
      </c>
      <c r="L637">
        <v>192.07939897268801</v>
      </c>
      <c r="M637">
        <v>81.637657031310098</v>
      </c>
      <c r="N637">
        <v>2.8924538827594199</v>
      </c>
      <c r="O637">
        <v>3.3615267837779199</v>
      </c>
      <c r="P637">
        <v>35.9375</v>
      </c>
      <c r="Q637">
        <v>-5.7465737939994002E-2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21</v>
      </c>
      <c r="E638">
        <v>7338.7734743399997</v>
      </c>
      <c r="F638">
        <v>886.2</v>
      </c>
      <c r="G638">
        <v>66.031068396239704</v>
      </c>
      <c r="H638">
        <v>6.42070236953289</v>
      </c>
      <c r="I638">
        <v>88.584825899746505</v>
      </c>
      <c r="J638">
        <v>-0.34557427159339799</v>
      </c>
      <c r="K638">
        <v>809.896523010039</v>
      </c>
      <c r="L638">
        <v>634.631634536359</v>
      </c>
      <c r="M638">
        <v>57.789209119135002</v>
      </c>
      <c r="N638">
        <v>0.745564133288241</v>
      </c>
      <c r="O638">
        <v>3.3513879485443399</v>
      </c>
      <c r="P638">
        <v>113.542168674698</v>
      </c>
      <c r="Q638">
        <v>0.14213661392063001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806</v>
      </c>
      <c r="E639">
        <v>7306.1234680139996</v>
      </c>
      <c r="F639">
        <v>41.23</v>
      </c>
      <c r="G639">
        <v>-30.350981380515599</v>
      </c>
      <c r="H639">
        <v>-5.8614374604161599</v>
      </c>
      <c r="I639">
        <v>-17.9897155610585</v>
      </c>
      <c r="J639">
        <v>0.37363736990266699</v>
      </c>
      <c r="K639">
        <v>42.954382852268502</v>
      </c>
      <c r="L639">
        <v>43.880919262787899</v>
      </c>
      <c r="M639">
        <v>34.634207587883402</v>
      </c>
      <c r="N639">
        <v>0.55471432098593298</v>
      </c>
      <c r="O639">
        <v>30.972592772253201</v>
      </c>
      <c r="P639">
        <v>11.4324324324324</v>
      </c>
      <c r="Q639">
        <v>3.6641766582179998E-2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189</v>
      </c>
      <c r="E640">
        <v>7271.2779970949996</v>
      </c>
      <c r="F640">
        <v>525.15</v>
      </c>
      <c r="G640">
        <v>-2.8303653163215698</v>
      </c>
      <c r="H640">
        <v>3.5681887771129799</v>
      </c>
      <c r="I640">
        <v>22.074456371625502</v>
      </c>
      <c r="J640">
        <v>1.85832880939659</v>
      </c>
      <c r="K640">
        <v>472.65054045572703</v>
      </c>
      <c r="L640">
        <v>423.209241431968</v>
      </c>
      <c r="M640">
        <v>76.354992591143997</v>
      </c>
      <c r="N640">
        <v>0.98734982061479304</v>
      </c>
      <c r="O640">
        <v>3.2086070646481999</v>
      </c>
      <c r="P640">
        <v>48.452296819787897</v>
      </c>
      <c r="Q640">
        <v>3.4734175259642001E-2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346</v>
      </c>
      <c r="E641">
        <v>7270.8624663999999</v>
      </c>
      <c r="F641">
        <v>148.21</v>
      </c>
      <c r="G641">
        <v>81.656906136631093</v>
      </c>
      <c r="H641">
        <v>25.239410513189998</v>
      </c>
      <c r="I641">
        <v>37.904277168333699</v>
      </c>
      <c r="J641">
        <v>2.2646055207081401</v>
      </c>
      <c r="K641">
        <v>117.084332282574</v>
      </c>
      <c r="L641">
        <v>98.349843763766003</v>
      </c>
      <c r="M641">
        <v>75.084142376394496</v>
      </c>
      <c r="N641">
        <v>1.64825991426229</v>
      </c>
      <c r="O641">
        <v>4.91869644423452</v>
      </c>
      <c r="P641">
        <v>127.84012298232101</v>
      </c>
      <c r="Q641">
        <v>6.8492325210818994E-2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140</v>
      </c>
      <c r="E642">
        <v>7242.19984656</v>
      </c>
      <c r="F642">
        <v>491.3</v>
      </c>
      <c r="G642">
        <v>47.713332933798597</v>
      </c>
      <c r="H642">
        <v>24.3376991650597</v>
      </c>
      <c r="I642">
        <v>41.884938327217803</v>
      </c>
      <c r="J642">
        <v>1.6451063265913799</v>
      </c>
      <c r="K642">
        <v>404.41165829193699</v>
      </c>
      <c r="M642">
        <v>68.5336414424211</v>
      </c>
      <c r="N642">
        <v>0.55736487408991597</v>
      </c>
      <c r="O642">
        <v>1.77081213108081</v>
      </c>
      <c r="P642">
        <v>102.389289392379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336</v>
      </c>
      <c r="E643">
        <v>7217.4789441299999</v>
      </c>
      <c r="F643">
        <v>318.05</v>
      </c>
      <c r="G643">
        <v>125.271328213313</v>
      </c>
      <c r="H643">
        <v>10.309831039968</v>
      </c>
      <c r="I643">
        <v>66.691553481656499</v>
      </c>
      <c r="J643">
        <v>0.42220690708896003</v>
      </c>
      <c r="K643">
        <v>294.70165814319398</v>
      </c>
      <c r="L643">
        <v>227.49022181475999</v>
      </c>
      <c r="M643">
        <v>44.596306406760903</v>
      </c>
      <c r="N643">
        <v>0.77125217755186803</v>
      </c>
      <c r="O643">
        <v>10.7530262537336</v>
      </c>
      <c r="P643">
        <v>149.54884268340501</v>
      </c>
      <c r="Q643">
        <v>0.12928433828841701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46</v>
      </c>
      <c r="E644">
        <v>7195.5753497100004</v>
      </c>
      <c r="F644">
        <v>193.82</v>
      </c>
      <c r="G644">
        <v>50.039759360225098</v>
      </c>
      <c r="H644">
        <v>-6.4693718518868604</v>
      </c>
      <c r="I644">
        <v>-24.617207085616499</v>
      </c>
      <c r="J644">
        <v>-1.6705764747589</v>
      </c>
      <c r="K644">
        <v>199.40383917806699</v>
      </c>
      <c r="L644">
        <v>187.90824291280501</v>
      </c>
      <c r="M644">
        <v>38.529441527146403</v>
      </c>
      <c r="N644">
        <v>1.31770330887125</v>
      </c>
      <c r="O644">
        <v>28.624496955938501</v>
      </c>
      <c r="P644">
        <v>79.214054553860294</v>
      </c>
      <c r="Q644">
        <v>0.16226352775601199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189</v>
      </c>
      <c r="E645">
        <v>7158.4957499000002</v>
      </c>
      <c r="F645">
        <v>498.35</v>
      </c>
      <c r="G645">
        <v>120.464926398087</v>
      </c>
      <c r="H645">
        <v>23.043549168496799</v>
      </c>
      <c r="I645">
        <v>11.8004605713139</v>
      </c>
      <c r="J645">
        <v>1.4527489432645799</v>
      </c>
      <c r="K645">
        <v>416.98667810203699</v>
      </c>
      <c r="L645">
        <v>359.13283910633203</v>
      </c>
      <c r="M645">
        <v>82.035270406394901</v>
      </c>
      <c r="N645">
        <v>2.0111463872937501</v>
      </c>
      <c r="O645">
        <v>3.74234975418881</v>
      </c>
      <c r="P645">
        <v>151.311144730206</v>
      </c>
      <c r="Q645">
        <v>0.14760738156630299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1426</v>
      </c>
      <c r="E646">
        <v>7151.2854251999997</v>
      </c>
      <c r="F646">
        <v>934.3</v>
      </c>
      <c r="G646">
        <v>2.4437241179343698</v>
      </c>
      <c r="H646">
        <v>8.6170268213786692</v>
      </c>
      <c r="I646">
        <v>-4.4850130522940299</v>
      </c>
      <c r="J646">
        <v>5.7661467167692804</v>
      </c>
      <c r="K646">
        <v>788.95305773363998</v>
      </c>
      <c r="L646">
        <v>754.36434742173401</v>
      </c>
      <c r="M646">
        <v>73.488165233262905</v>
      </c>
      <c r="N646">
        <v>1.2223282591934299</v>
      </c>
      <c r="O646">
        <v>5.8974633415391304</v>
      </c>
      <c r="P646">
        <v>57.954353338968701</v>
      </c>
      <c r="Q646">
        <v>-1.6579978896843001E-2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986</v>
      </c>
      <c r="E647">
        <v>7141.4834959999998</v>
      </c>
      <c r="F647">
        <v>757</v>
      </c>
      <c r="G647">
        <v>991.81287319456703</v>
      </c>
      <c r="H647">
        <v>-8.4876762522991207</v>
      </c>
      <c r="I647">
        <v>171.91577143884399</v>
      </c>
      <c r="J647">
        <v>4.4988025991014</v>
      </c>
      <c r="K647">
        <v>703.54483854847297</v>
      </c>
      <c r="L647">
        <v>452.03699119537703</v>
      </c>
      <c r="M647">
        <v>51.376715950261897</v>
      </c>
      <c r="N647">
        <v>0.53746071053059796</v>
      </c>
      <c r="O647">
        <v>19.2932628797886</v>
      </c>
      <c r="P647">
        <v>1067.30917501927</v>
      </c>
      <c r="Q647">
        <v>0.24178056955598601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Row],[Ticker]],[1]!Table1[[Symbol]:[Industry]],2,FALSE),"-")</f>
        <v>-</v>
      </c>
      <c r="D648" t="s">
        <v>629</v>
      </c>
      <c r="E648">
        <v>7086.2260710999999</v>
      </c>
      <c r="F648">
        <v>397.1</v>
      </c>
      <c r="G648">
        <v>99.772041258491598</v>
      </c>
      <c r="H648">
        <v>23.188271621939801</v>
      </c>
      <c r="I648">
        <v>-9.2958644131508805</v>
      </c>
      <c r="J648">
        <v>3.6185056737851098</v>
      </c>
      <c r="K648">
        <v>348.60202670391999</v>
      </c>
      <c r="L648">
        <v>307.08058061474497</v>
      </c>
      <c r="M648">
        <v>60.705078244457603</v>
      </c>
      <c r="N648">
        <v>1.9976151594739699</v>
      </c>
      <c r="O648">
        <v>10.3752203475195</v>
      </c>
      <c r="P648">
        <v>137.003879438973</v>
      </c>
      <c r="Q648">
        <v>8.3181662975678E-2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Row],[Ticker]],[1]!Table1[[Symbol]:[Industry]],2,FALSE),"-")</f>
        <v>-</v>
      </c>
      <c r="D649" t="s">
        <v>130</v>
      </c>
      <c r="E649">
        <v>7069.5835791999998</v>
      </c>
      <c r="F649">
        <v>652</v>
      </c>
      <c r="G649">
        <v>40.554321595835901</v>
      </c>
      <c r="H649">
        <v>10.8707528813209</v>
      </c>
      <c r="I649">
        <v>-26.592721202278799</v>
      </c>
      <c r="J649">
        <v>4.8977914523542498</v>
      </c>
      <c r="K649">
        <v>612.77581435223897</v>
      </c>
      <c r="L649">
        <v>571.93396076869999</v>
      </c>
      <c r="M649">
        <v>57.617748118170503</v>
      </c>
      <c r="N649">
        <v>1.3766567877139</v>
      </c>
      <c r="O649">
        <v>29.087423312883399</v>
      </c>
      <c r="P649">
        <v>78.862903778890299</v>
      </c>
      <c r="Q649">
        <v>7.8112395382570005E-2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Row],[Ticker]],[1]!Table1[[Symbol]:[Industry]],2,FALSE),"-")</f>
        <v>-</v>
      </c>
      <c r="D650" t="s">
        <v>414</v>
      </c>
      <c r="E650">
        <v>7065.83096603999</v>
      </c>
      <c r="F650">
        <v>308.7</v>
      </c>
      <c r="G650">
        <v>-36.382747514865301</v>
      </c>
      <c r="H650">
        <v>6.9954728090084801</v>
      </c>
      <c r="I650">
        <v>-29.576561529392301</v>
      </c>
      <c r="J650">
        <v>10.5050028931176</v>
      </c>
      <c r="K650">
        <v>294.84001000909802</v>
      </c>
      <c r="L650">
        <v>323.01792571799001</v>
      </c>
      <c r="M650">
        <v>59.241880360705203</v>
      </c>
      <c r="N650">
        <v>1.64747547423991</v>
      </c>
      <c r="O650">
        <v>52.542921930676997</v>
      </c>
      <c r="P650">
        <v>19.5816385822196</v>
      </c>
      <c r="Q650">
        <v>-1.5474074392941999E-2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Row],[Ticker]],[1]!Table1[[Symbol]:[Industry]],2,FALSE),"-")</f>
        <v>-</v>
      </c>
      <c r="D651" t="s">
        <v>629</v>
      </c>
      <c r="E651">
        <v>7062.4445881499996</v>
      </c>
      <c r="F651">
        <v>535.5</v>
      </c>
      <c r="G651">
        <v>25.684841905730899</v>
      </c>
      <c r="H651">
        <v>15.141839766787401</v>
      </c>
      <c r="I651">
        <v>-18.928885214675599</v>
      </c>
      <c r="J651">
        <v>-3.3527697753618999</v>
      </c>
      <c r="K651">
        <v>498.49286612416603</v>
      </c>
      <c r="L651">
        <v>484.85463432706501</v>
      </c>
      <c r="M651">
        <v>49.975961567372998</v>
      </c>
      <c r="N651">
        <v>1.00446154411744</v>
      </c>
      <c r="O651">
        <v>24.369747899159599</v>
      </c>
      <c r="P651">
        <v>69.488843171387799</v>
      </c>
      <c r="Q651">
        <v>7.4304101204217002E-2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Row],[Ticker]],[1]!Table1[[Symbol]:[Industry]],2,FALSE),"-")</f>
        <v>-</v>
      </c>
      <c r="D652" t="s">
        <v>189</v>
      </c>
      <c r="E652">
        <v>7061.4348765300001</v>
      </c>
      <c r="F652">
        <v>2460.1</v>
      </c>
      <c r="G652">
        <v>171.273632863671</v>
      </c>
      <c r="H652">
        <v>50.744789043238299</v>
      </c>
      <c r="I652">
        <v>57.847830925487898</v>
      </c>
      <c r="J652">
        <v>16.442109404524999</v>
      </c>
      <c r="K652">
        <v>1849.87804544041</v>
      </c>
      <c r="L652">
        <v>1430.5402734549</v>
      </c>
      <c r="M652">
        <v>69.8672794159137</v>
      </c>
      <c r="N652">
        <v>1.9900816947372799</v>
      </c>
      <c r="O652">
        <v>8.0382911263769703</v>
      </c>
      <c r="P652">
        <v>205.60248447204901</v>
      </c>
      <c r="Q652">
        <v>0.14256588810971901</v>
      </c>
    </row>
    <row r="653" spans="1:17" hidden="1" x14ac:dyDescent="0.3">
      <c r="A653" t="s">
        <v>1439</v>
      </c>
      <c r="B653" t="s">
        <v>1440</v>
      </c>
      <c r="C653" t="str">
        <f>IFERROR(VLOOKUP(Table1[[#This Row],[Ticker]],[1]!Table1[[Symbol]:[Industry]],2,FALSE),"-")</f>
        <v>-</v>
      </c>
      <c r="D653" t="s">
        <v>24</v>
      </c>
      <c r="E653">
        <v>7024.8058203749997</v>
      </c>
      <c r="F653">
        <v>671.65</v>
      </c>
      <c r="G653">
        <v>55.261584703155897</v>
      </c>
      <c r="H653">
        <v>-2.92218614252993</v>
      </c>
      <c r="I653">
        <v>69.339934340620999</v>
      </c>
      <c r="J653">
        <v>0.47319611997205802</v>
      </c>
      <c r="K653">
        <v>630.63073862552903</v>
      </c>
      <c r="M653">
        <v>44.947458594252602</v>
      </c>
      <c r="N653">
        <v>0.33913097308338702</v>
      </c>
      <c r="O653">
        <v>13.288170922355301</v>
      </c>
      <c r="P653">
        <v>84.013698630136901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629</v>
      </c>
      <c r="E654">
        <v>6986.3824524000001</v>
      </c>
      <c r="F654">
        <v>524.4</v>
      </c>
      <c r="G654">
        <v>25.6514040875504</v>
      </c>
      <c r="H654">
        <v>8.1496252948646504</v>
      </c>
      <c r="I654">
        <v>5.74490383244125</v>
      </c>
      <c r="J654">
        <v>1.59971071516205</v>
      </c>
      <c r="K654">
        <v>486.32820525878702</v>
      </c>
      <c r="L654">
        <v>437.70234428362602</v>
      </c>
      <c r="M654">
        <v>59.129249277770597</v>
      </c>
      <c r="N654">
        <v>2.8219570173750701</v>
      </c>
      <c r="O654">
        <v>6.7505720823798496</v>
      </c>
      <c r="P654">
        <v>76.091336467427695</v>
      </c>
      <c r="Q654">
        <v>0.112904247790704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24</v>
      </c>
      <c r="E655">
        <v>6964.2332903879997</v>
      </c>
      <c r="F655">
        <v>26.62</v>
      </c>
      <c r="G655">
        <v>9.9234505785734299</v>
      </c>
      <c r="H655">
        <v>-6.8845561316343904</v>
      </c>
      <c r="I655">
        <v>-4.5639632407614803</v>
      </c>
      <c r="J655">
        <v>-0.71384402458579699</v>
      </c>
      <c r="K655">
        <v>27.594971891440501</v>
      </c>
      <c r="L655">
        <v>26.163147503364499</v>
      </c>
      <c r="M655">
        <v>37.759999865284897</v>
      </c>
      <c r="N655">
        <v>0.62535762609607304</v>
      </c>
      <c r="O655">
        <v>38.548929629547096</v>
      </c>
      <c r="P655">
        <v>48.609907307090403</v>
      </c>
      <c r="Q655">
        <v>7.7809667285844E-2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140</v>
      </c>
      <c r="E656">
        <v>6890.2043259149996</v>
      </c>
      <c r="F656">
        <v>233.49</v>
      </c>
      <c r="G656">
        <v>233.48910095588701</v>
      </c>
      <c r="H656">
        <v>26.8979602940944</v>
      </c>
      <c r="I656">
        <v>50.294693003338701</v>
      </c>
      <c r="J656">
        <v>20.876392148911499</v>
      </c>
      <c r="K656">
        <v>182.10428796450401</v>
      </c>
      <c r="L656">
        <v>144.71778379573101</v>
      </c>
      <c r="M656">
        <v>88.516581303856597</v>
      </c>
      <c r="N656">
        <v>1.9643745588542101</v>
      </c>
      <c r="O656">
        <v>0.94650734506829204</v>
      </c>
      <c r="P656">
        <v>270.32513877874698</v>
      </c>
      <c r="Q656">
        <v>0.15058727318623999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629</v>
      </c>
      <c r="E657">
        <v>6865.8184959999999</v>
      </c>
      <c r="F657">
        <v>342.4</v>
      </c>
      <c r="G657">
        <v>-19.276583052226201</v>
      </c>
      <c r="H657">
        <v>-2.5733277817134299</v>
      </c>
      <c r="I657">
        <v>-2.5228315116303799</v>
      </c>
      <c r="J657">
        <v>-1.16381221574654</v>
      </c>
      <c r="K657">
        <v>345.67945643183901</v>
      </c>
      <c r="L657">
        <v>340.84385319365902</v>
      </c>
      <c r="M657">
        <v>40.173701236838397</v>
      </c>
      <c r="N657">
        <v>0.89082771211323597</v>
      </c>
      <c r="O657">
        <v>27.613901869158799</v>
      </c>
      <c r="P657">
        <v>27.880485527544302</v>
      </c>
      <c r="Q657">
        <v>0.12593199982866399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1451</v>
      </c>
      <c r="E658">
        <v>6845.4019698000002</v>
      </c>
      <c r="F658">
        <v>524.4</v>
      </c>
      <c r="G658">
        <v>-16.9586268969326</v>
      </c>
      <c r="H658">
        <v>-0.80461270978551103</v>
      </c>
      <c r="I658">
        <v>-0.22800167340678501</v>
      </c>
      <c r="J658">
        <v>0.96262984731196599</v>
      </c>
      <c r="K658">
        <v>504.23509476649502</v>
      </c>
      <c r="L658">
        <v>499.62863084467801</v>
      </c>
      <c r="M658">
        <v>70.935047394454202</v>
      </c>
      <c r="N658">
        <v>1.6509451481966999</v>
      </c>
      <c r="O658">
        <v>27.641113653699399</v>
      </c>
      <c r="P658">
        <v>34.100498657460598</v>
      </c>
      <c r="Q658">
        <v>4.5287408359752E-2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621</v>
      </c>
      <c r="E659">
        <v>6813.5485920040001</v>
      </c>
      <c r="F659">
        <v>139.72</v>
      </c>
      <c r="G659">
        <v>-31.6372676668019</v>
      </c>
      <c r="H659">
        <v>5.5093797191696501</v>
      </c>
      <c r="I659">
        <v>-16.939619153117501</v>
      </c>
      <c r="J659">
        <v>0.66371969887908</v>
      </c>
      <c r="K659">
        <v>133.94048791881599</v>
      </c>
      <c r="L659">
        <v>139.176584609956</v>
      </c>
      <c r="M659">
        <v>52.446560178429003</v>
      </c>
      <c r="N659">
        <v>0.69571955316575695</v>
      </c>
      <c r="O659">
        <v>28.1491554537646</v>
      </c>
      <c r="P659">
        <v>27.598173515981699</v>
      </c>
      <c r="Q659">
        <v>-0.11240553137375101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239</v>
      </c>
      <c r="E660">
        <v>6783.8008072800003</v>
      </c>
      <c r="F660">
        <v>2954.4</v>
      </c>
      <c r="G660">
        <v>65.408098948922003</v>
      </c>
      <c r="H660">
        <v>7.8904225332273601</v>
      </c>
      <c r="I660">
        <v>5.9985283022683102</v>
      </c>
      <c r="J660">
        <v>5.5527651504585798</v>
      </c>
      <c r="K660">
        <v>2628.5558172699598</v>
      </c>
      <c r="L660">
        <v>2241.96740179675</v>
      </c>
      <c r="M660">
        <v>55.326752971172702</v>
      </c>
      <c r="N660">
        <v>0.88809200919919695</v>
      </c>
      <c r="O660">
        <v>7.9745464392093099</v>
      </c>
      <c r="P660">
        <v>92.783034257748696</v>
      </c>
      <c r="Q660">
        <v>0.15606682650028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484</v>
      </c>
      <c r="E661">
        <v>6767.2995086000001</v>
      </c>
      <c r="F661">
        <v>950.8</v>
      </c>
      <c r="G661">
        <v>60.686141003684597</v>
      </c>
      <c r="H661">
        <v>8.1662807496191796</v>
      </c>
      <c r="I661">
        <v>1.07663434408268</v>
      </c>
      <c r="J661">
        <v>-0.941551371143869</v>
      </c>
      <c r="K661">
        <v>868.69316375152005</v>
      </c>
      <c r="L661">
        <v>798.20254322378503</v>
      </c>
      <c r="M661">
        <v>64.618921469015504</v>
      </c>
      <c r="N661">
        <v>1.28011595855826</v>
      </c>
      <c r="O661">
        <v>7.5883466554480501</v>
      </c>
      <c r="P661">
        <v>97.2409501089098</v>
      </c>
      <c r="Q661">
        <v>0.139819412802131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484</v>
      </c>
      <c r="E662">
        <v>6761.4451226250003</v>
      </c>
      <c r="F662">
        <v>476.25</v>
      </c>
      <c r="G662">
        <v>-45.083916025422099</v>
      </c>
      <c r="H662">
        <v>-6.3131996246822597</v>
      </c>
      <c r="I662">
        <v>-30.951811441188202</v>
      </c>
      <c r="J662">
        <v>-1.9398564938096601</v>
      </c>
      <c r="K662">
        <v>497.37233588169602</v>
      </c>
      <c r="L662">
        <v>548.30602434662603</v>
      </c>
      <c r="M662">
        <v>42.121297653967801</v>
      </c>
      <c r="N662">
        <v>1.0027627067346301</v>
      </c>
      <c r="O662">
        <v>51.779527559055097</v>
      </c>
      <c r="P662">
        <v>11.143523920653401</v>
      </c>
      <c r="Q662">
        <v>-1.7173957088750001E-2</v>
      </c>
    </row>
    <row r="663" spans="1:17" hidden="1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1025</v>
      </c>
      <c r="E663">
        <v>6746.8437323999997</v>
      </c>
      <c r="F663">
        <v>127.5</v>
      </c>
      <c r="G663">
        <v>-14.5065288493818</v>
      </c>
      <c r="H663">
        <v>-4.7597636109484602</v>
      </c>
      <c r="I663">
        <v>-9.9856616286461293</v>
      </c>
      <c r="J663">
        <v>-0.86182774637639603</v>
      </c>
      <c r="K663">
        <v>119.42977057508</v>
      </c>
      <c r="M663">
        <v>1.05563603616817</v>
      </c>
      <c r="N663">
        <v>0.740506329113924</v>
      </c>
      <c r="O663">
        <v>3.8117647058823501</v>
      </c>
      <c r="P663">
        <v>11.353711790393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189</v>
      </c>
      <c r="E664">
        <v>6743.1380303199903</v>
      </c>
      <c r="F664">
        <v>1664.2</v>
      </c>
      <c r="G664">
        <v>76.101251538323794</v>
      </c>
      <c r="H664">
        <v>14.1617631384349</v>
      </c>
      <c r="I664">
        <v>60.871022717846898</v>
      </c>
      <c r="J664">
        <v>4.1758787232599701</v>
      </c>
      <c r="K664">
        <v>1519.51866450845</v>
      </c>
      <c r="L664">
        <v>1284.1146439837901</v>
      </c>
      <c r="M664">
        <v>54.414913663782798</v>
      </c>
      <c r="N664">
        <v>0.73600815502628103</v>
      </c>
      <c r="O664">
        <v>5.4560749909866502</v>
      </c>
      <c r="P664">
        <v>103.447432762836</v>
      </c>
      <c r="Q664">
        <v>3.6637169293957002E-2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120</v>
      </c>
      <c r="E665">
        <v>6738.7420934499996</v>
      </c>
      <c r="F665">
        <v>1132.7</v>
      </c>
      <c r="G665">
        <v>55.722539745400702</v>
      </c>
      <c r="H665">
        <v>8.2570968148803203</v>
      </c>
      <c r="I665">
        <v>14.954523870990901</v>
      </c>
      <c r="J665">
        <v>10.0925819299372</v>
      </c>
      <c r="K665">
        <v>990.35963918060997</v>
      </c>
      <c r="L665">
        <v>877.56552242579801</v>
      </c>
      <c r="M665">
        <v>72.780822736145495</v>
      </c>
      <c r="N665">
        <v>1.7998771979455099</v>
      </c>
      <c r="O665">
        <v>2.41017038933522</v>
      </c>
      <c r="P665">
        <v>92.456036020728902</v>
      </c>
      <c r="Q665">
        <v>5.1380050586234002E-2</v>
      </c>
    </row>
    <row r="666" spans="1:17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297</v>
      </c>
      <c r="E666">
        <v>6703.6749646500002</v>
      </c>
      <c r="F666">
        <v>398.85</v>
      </c>
      <c r="G666">
        <v>113.412703341154</v>
      </c>
      <c r="H666">
        <v>38.538548259240599</v>
      </c>
      <c r="I666">
        <v>30.1657974047769</v>
      </c>
      <c r="J666">
        <v>4.5537218514788202</v>
      </c>
      <c r="K666">
        <v>287.75349252284599</v>
      </c>
      <c r="L666">
        <v>250.14642341484901</v>
      </c>
      <c r="M666">
        <v>82.179062681823595</v>
      </c>
      <c r="N666">
        <v>4.5794103656985801</v>
      </c>
      <c r="O666">
        <v>7.8099536166478396</v>
      </c>
      <c r="P666">
        <v>139.981949458483</v>
      </c>
      <c r="Q666">
        <v>3.9126290135758003E-2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239</v>
      </c>
      <c r="E667">
        <v>6700.7564175999996</v>
      </c>
      <c r="F667">
        <v>2460.5</v>
      </c>
      <c r="G667">
        <v>-12.8276706187913</v>
      </c>
      <c r="H667">
        <v>-0.217521354678647</v>
      </c>
      <c r="I667">
        <v>-13.5443626439161</v>
      </c>
      <c r="J667">
        <v>-0.57294859747413696</v>
      </c>
      <c r="K667">
        <v>2351.2591930223398</v>
      </c>
      <c r="L667">
        <v>2199.4048478958198</v>
      </c>
      <c r="M667">
        <v>41.262212929194099</v>
      </c>
      <c r="N667">
        <v>0.68037785615099899</v>
      </c>
      <c r="O667">
        <v>8.8152814468603893</v>
      </c>
      <c r="P667">
        <v>43.052325581395301</v>
      </c>
      <c r="Q667">
        <v>8.8933931996152002E-2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214</v>
      </c>
      <c r="E668">
        <v>6680.4121276199903</v>
      </c>
      <c r="F668">
        <v>1242.3499999999999</v>
      </c>
      <c r="G668">
        <v>5206.1140082872598</v>
      </c>
      <c r="H668">
        <v>45.211451547242497</v>
      </c>
      <c r="I668">
        <v>576.32912407246397</v>
      </c>
      <c r="J668">
        <v>-6.7764780549833201</v>
      </c>
      <c r="K668">
        <v>1020.96473553413</v>
      </c>
      <c r="L668">
        <v>436.42624999999902</v>
      </c>
      <c r="M668">
        <v>61.819730954790799</v>
      </c>
      <c r="N668">
        <v>1.1659233796560899</v>
      </c>
      <c r="O668">
        <v>8.4114782468708498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1474</v>
      </c>
      <c r="E669">
        <v>6676.4520126999996</v>
      </c>
      <c r="F669">
        <v>374.75</v>
      </c>
      <c r="G669">
        <v>103.458494153412</v>
      </c>
      <c r="H669">
        <v>14.525506723561399</v>
      </c>
      <c r="I669">
        <v>17.657864024119</v>
      </c>
      <c r="J669">
        <v>10.636643201635801</v>
      </c>
      <c r="K669">
        <v>307.93982796251998</v>
      </c>
      <c r="L669">
        <v>273.495233198633</v>
      </c>
      <c r="M669">
        <v>85.417638243008994</v>
      </c>
      <c r="N669">
        <v>1.6255597914153801</v>
      </c>
      <c r="O669">
        <v>1.2408272181454201</v>
      </c>
      <c r="P669">
        <v>140.60995184590601</v>
      </c>
      <c r="Q669">
        <v>0.110629391705531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100</v>
      </c>
      <c r="E670">
        <v>6655.8652450549998</v>
      </c>
      <c r="F670">
        <v>2718.85</v>
      </c>
      <c r="G670">
        <v>53.863869979986198</v>
      </c>
      <c r="H670">
        <v>2.7552806953255899</v>
      </c>
      <c r="I670">
        <v>11.8449909708634</v>
      </c>
      <c r="J670">
        <v>-1.51355243243584</v>
      </c>
      <c r="K670">
        <v>2594.9145198231499</v>
      </c>
      <c r="L670">
        <v>2259.5874902707001</v>
      </c>
      <c r="M670">
        <v>42.784851097841702</v>
      </c>
      <c r="N670">
        <v>1.11978698663839</v>
      </c>
      <c r="O670">
        <v>11.959100354929401</v>
      </c>
      <c r="P670">
        <v>96.292686448631798</v>
      </c>
      <c r="Q670">
        <v>0.18879511715062799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-</v>
      </c>
      <c r="D671" t="s">
        <v>46</v>
      </c>
      <c r="E671">
        <v>6643.4314267999998</v>
      </c>
      <c r="F671">
        <v>878</v>
      </c>
      <c r="G671">
        <v>164.133176081752</v>
      </c>
      <c r="H671">
        <v>8.0353992248630295</v>
      </c>
      <c r="I671">
        <v>40.009090306782603</v>
      </c>
      <c r="J671">
        <v>6.7892269550894504</v>
      </c>
      <c r="K671">
        <v>772.98194346305797</v>
      </c>
      <c r="L671">
        <v>610.69142945503199</v>
      </c>
      <c r="M671">
        <v>55.330428381207099</v>
      </c>
      <c r="N671">
        <v>0.83507879188738798</v>
      </c>
      <c r="O671">
        <v>6.6970387243735701</v>
      </c>
      <c r="P671">
        <v>193.204207714142</v>
      </c>
      <c r="Q671">
        <v>0.15022599769930001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153</v>
      </c>
      <c r="E672">
        <v>6637.3337484399999</v>
      </c>
      <c r="F672">
        <v>171.32</v>
      </c>
      <c r="G672">
        <v>-22.734486355439799</v>
      </c>
      <c r="H672">
        <v>18.941300704915999</v>
      </c>
      <c r="I672">
        <v>-9.7200949812169206</v>
      </c>
      <c r="J672">
        <v>7.34769606314741</v>
      </c>
      <c r="M672">
        <v>65.014855404161807</v>
      </c>
      <c r="O672">
        <v>15.2813448517394</v>
      </c>
      <c r="P672">
        <v>26.903703703703599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1308</v>
      </c>
      <c r="E673">
        <v>6636.6662775300001</v>
      </c>
      <c r="F673">
        <v>1379.66</v>
      </c>
      <c r="G673">
        <v>-18.648447731708501</v>
      </c>
      <c r="H673">
        <v>-2.3524675720333499</v>
      </c>
      <c r="I673">
        <v>-9.2264364132081607</v>
      </c>
      <c r="J673">
        <v>0.148280556872701</v>
      </c>
      <c r="K673">
        <v>1370.9157748579801</v>
      </c>
      <c r="L673">
        <v>1338.74833601348</v>
      </c>
      <c r="M673">
        <v>77.088001342421407</v>
      </c>
      <c r="N673">
        <v>1.64649393314433</v>
      </c>
      <c r="O673">
        <v>4.4134062015279003</v>
      </c>
      <c r="P673">
        <v>10.669393975855201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106</v>
      </c>
      <c r="E674">
        <v>6611.9359400149997</v>
      </c>
      <c r="F674">
        <v>1388.45</v>
      </c>
      <c r="G674">
        <v>-29.558799417340399</v>
      </c>
      <c r="H674">
        <v>-2.7508335604907699</v>
      </c>
      <c r="I674">
        <v>-19.594675696860001</v>
      </c>
      <c r="J674">
        <v>-4.4790432063614898E-3</v>
      </c>
      <c r="K674">
        <v>1372.2673904032299</v>
      </c>
      <c r="L674">
        <v>1399.65745018398</v>
      </c>
      <c r="M674">
        <v>55.370740417963198</v>
      </c>
      <c r="N674">
        <v>0.73995481491904103</v>
      </c>
      <c r="O674">
        <v>20.994634304440101</v>
      </c>
      <c r="P674">
        <v>11.075999999999899</v>
      </c>
      <c r="Q674">
        <v>-0.15740764414967201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46</v>
      </c>
      <c r="E675">
        <v>6601.8078515999996</v>
      </c>
      <c r="F675">
        <v>483.6</v>
      </c>
      <c r="G675">
        <v>82.162865907080004</v>
      </c>
      <c r="H675">
        <v>0.66697433041681997</v>
      </c>
      <c r="I675">
        <v>33.047583364698099</v>
      </c>
      <c r="J675">
        <v>7.4362341827837701</v>
      </c>
      <c r="K675">
        <v>427.277416210963</v>
      </c>
      <c r="L675">
        <v>345.07479836752998</v>
      </c>
      <c r="M675">
        <v>62.813169535042398</v>
      </c>
      <c r="N675">
        <v>0.69146255956470903</v>
      </c>
      <c r="O675">
        <v>2.7708850289495301</v>
      </c>
      <c r="P675">
        <v>115.220293724966</v>
      </c>
      <c r="Q675">
        <v>0.15794594133416401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400</v>
      </c>
      <c r="E676">
        <v>6543.5087337690002</v>
      </c>
      <c r="F676">
        <v>210.63</v>
      </c>
      <c r="G676">
        <v>210.08872267760901</v>
      </c>
      <c r="H676">
        <v>7.2227288660587101</v>
      </c>
      <c r="I676">
        <v>11.166197923544001</v>
      </c>
      <c r="J676">
        <v>-7.3977722645962501E-2</v>
      </c>
      <c r="K676">
        <v>192.59950173054699</v>
      </c>
      <c r="L676">
        <v>157.90975324013499</v>
      </c>
      <c r="M676">
        <v>63.864857416046497</v>
      </c>
      <c r="N676">
        <v>1.09507470023395</v>
      </c>
      <c r="O676">
        <v>3.4847837440060698</v>
      </c>
      <c r="P676">
        <v>238.36144578313201</v>
      </c>
      <c r="Q676">
        <v>9.7272312173895994E-2</v>
      </c>
    </row>
    <row r="677" spans="1:17" hidden="1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E677">
        <v>6530.9361600000002</v>
      </c>
      <c r="F677">
        <v>3135.05</v>
      </c>
      <c r="G677">
        <v>2276.1192035931899</v>
      </c>
      <c r="H677">
        <v>31.732819248010799</v>
      </c>
      <c r="I677">
        <v>235.29766624594299</v>
      </c>
      <c r="J677">
        <v>-6.8785374897195499</v>
      </c>
      <c r="K677">
        <v>2465.1438413489</v>
      </c>
      <c r="L677">
        <v>1509.23617029211</v>
      </c>
      <c r="M677">
        <v>60.740170630171697</v>
      </c>
      <c r="N677">
        <v>1.11174669179401</v>
      </c>
      <c r="O677">
        <v>10.3969633658155</v>
      </c>
      <c r="P677">
        <v>2330.2713178294498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65</v>
      </c>
      <c r="E678">
        <v>6524.6093817599904</v>
      </c>
      <c r="F678">
        <v>667.2</v>
      </c>
      <c r="G678">
        <v>107.974872260627</v>
      </c>
      <c r="H678">
        <v>16.9356569381331</v>
      </c>
      <c r="I678">
        <v>94.913181969509296</v>
      </c>
      <c r="J678">
        <v>14.356322340883599</v>
      </c>
      <c r="K678">
        <v>539.12040687524905</v>
      </c>
      <c r="L678">
        <v>445.10669896647198</v>
      </c>
      <c r="M678">
        <v>82.0601690528094</v>
      </c>
      <c r="N678">
        <v>1.3493112870286601</v>
      </c>
      <c r="O678">
        <v>2.6678657074340402</v>
      </c>
      <c r="P678">
        <v>135.84305408271399</v>
      </c>
      <c r="Q678">
        <v>-1.6886001464599999E-2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346</v>
      </c>
      <c r="E679">
        <v>6522.4865706000001</v>
      </c>
      <c r="F679">
        <v>335.4</v>
      </c>
      <c r="G679">
        <v>35.011406869803601</v>
      </c>
      <c r="H679">
        <v>13.291145322342899</v>
      </c>
      <c r="I679">
        <v>16.0248690419611</v>
      </c>
      <c r="J679">
        <v>6.8561331874015696</v>
      </c>
      <c r="K679">
        <v>297.658886552686</v>
      </c>
      <c r="L679">
        <v>262.84123728732402</v>
      </c>
      <c r="M679">
        <v>64.907964677401296</v>
      </c>
      <c r="N679">
        <v>0.93353231945105597</v>
      </c>
      <c r="O679">
        <v>3.8312462731067298</v>
      </c>
      <c r="P679">
        <v>66.534260178748696</v>
      </c>
      <c r="Q679">
        <v>-4.2040477370353997E-2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919</v>
      </c>
      <c r="E680">
        <v>6518.1032284200001</v>
      </c>
      <c r="F680">
        <v>220.2</v>
      </c>
      <c r="G680">
        <v>72.970168716950198</v>
      </c>
      <c r="H680">
        <v>3.0738958979062398</v>
      </c>
      <c r="I680">
        <v>3.4086477058168501</v>
      </c>
      <c r="J680">
        <v>4.7585995999097701</v>
      </c>
      <c r="K680">
        <v>211.082804265639</v>
      </c>
      <c r="L680">
        <v>188.036436339625</v>
      </c>
      <c r="M680">
        <v>72.135542816467506</v>
      </c>
      <c r="N680">
        <v>0.88010234866339598</v>
      </c>
      <c r="O680">
        <v>15.622161671208</v>
      </c>
      <c r="P680">
        <v>101.648351648351</v>
      </c>
      <c r="Q680">
        <v>6.7214610483505993E-2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86</v>
      </c>
      <c r="E681">
        <v>6497.5930683300003</v>
      </c>
      <c r="F681">
        <v>3285.45</v>
      </c>
      <c r="G681">
        <v>24.276087286654199</v>
      </c>
      <c r="H681">
        <v>13.456643826550501</v>
      </c>
      <c r="I681">
        <v>38.6430847054895</v>
      </c>
      <c r="J681">
        <v>10.3984462262263</v>
      </c>
      <c r="K681">
        <v>2573.3815890601199</v>
      </c>
      <c r="L681">
        <v>2246.51236875326</v>
      </c>
      <c r="M681">
        <v>85.038485554263005</v>
      </c>
      <c r="N681">
        <v>1.00706655956569</v>
      </c>
      <c r="O681">
        <v>0.98921000167404505</v>
      </c>
      <c r="P681">
        <v>105.98432601880801</v>
      </c>
      <c r="Q681">
        <v>-3.6858722681892997E-2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1308</v>
      </c>
      <c r="E682">
        <v>6496.9056107910001</v>
      </c>
      <c r="F682">
        <v>1157.22</v>
      </c>
      <c r="G682">
        <v>-18.472769642094999</v>
      </c>
      <c r="H682">
        <v>-4.2944887356280104</v>
      </c>
      <c r="I682">
        <v>-8.6617634196910398</v>
      </c>
      <c r="J682">
        <v>-1.32838670128434</v>
      </c>
      <c r="K682">
        <v>1148.17843523649</v>
      </c>
      <c r="L682">
        <v>1121.6859876624201</v>
      </c>
      <c r="M682">
        <v>63.340787818078198</v>
      </c>
      <c r="N682">
        <v>0.84385622806619398</v>
      </c>
      <c r="O682">
        <v>14.531376920550899</v>
      </c>
      <c r="P682">
        <v>33.657499913375901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140</v>
      </c>
      <c r="E683">
        <v>6487.6008169999996</v>
      </c>
      <c r="F683">
        <v>920.75</v>
      </c>
      <c r="G683">
        <v>22.557861082291598</v>
      </c>
      <c r="H683">
        <v>1.3302877535227</v>
      </c>
      <c r="I683">
        <v>-7.4238612800262098</v>
      </c>
      <c r="J683">
        <v>-0.335483689230473</v>
      </c>
      <c r="K683">
        <v>901.44981708614796</v>
      </c>
      <c r="L683">
        <v>825.03596555055105</v>
      </c>
      <c r="M683">
        <v>42.6262897192358</v>
      </c>
      <c r="N683">
        <v>1.12146061563826</v>
      </c>
      <c r="O683">
        <v>8.93293510724952</v>
      </c>
      <c r="P683">
        <v>49.460271081892699</v>
      </c>
      <c r="Q683">
        <v>1.1117138732836001E-2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624</v>
      </c>
      <c r="E684">
        <v>6444.7661980349903</v>
      </c>
      <c r="F684">
        <v>447.15</v>
      </c>
      <c r="G684">
        <v>-19.753190415771101</v>
      </c>
      <c r="H684">
        <v>-3.6913978278072898E-2</v>
      </c>
      <c r="I684">
        <v>-15.2653537840691</v>
      </c>
      <c r="J684">
        <v>-1.3031340129253799</v>
      </c>
      <c r="K684">
        <v>439.72773984298999</v>
      </c>
      <c r="L684">
        <v>441.84330273718899</v>
      </c>
      <c r="M684">
        <v>50.029167397749603</v>
      </c>
      <c r="N684">
        <v>0.81181531908430105</v>
      </c>
      <c r="O684">
        <v>26.255171642625498</v>
      </c>
      <c r="P684">
        <v>13.7786259541984</v>
      </c>
      <c r="Q684">
        <v>-6.4064601858056E-2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46</v>
      </c>
      <c r="E685">
        <v>6443.4399998010003</v>
      </c>
      <c r="F685">
        <v>229.53</v>
      </c>
      <c r="G685">
        <v>140.152454109215</v>
      </c>
      <c r="H685">
        <v>-0.34231576079551801</v>
      </c>
      <c r="I685">
        <v>46.684908900629999</v>
      </c>
      <c r="J685">
        <v>2.2178340248741599</v>
      </c>
      <c r="K685">
        <v>206.29723835088799</v>
      </c>
      <c r="L685">
        <v>166.43978399953099</v>
      </c>
      <c r="M685">
        <v>51.504420078485403</v>
      </c>
      <c r="N685">
        <v>0.772228064164734</v>
      </c>
      <c r="O685">
        <v>8.4825513004835802</v>
      </c>
      <c r="P685">
        <v>179.063829787234</v>
      </c>
      <c r="Q685">
        <v>7.1565781807968007E-2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80</v>
      </c>
      <c r="E686">
        <v>6366.2967170000002</v>
      </c>
      <c r="F686">
        <v>310.75</v>
      </c>
      <c r="G686">
        <v>99.6507082653346</v>
      </c>
      <c r="H686">
        <v>26.631925705015899</v>
      </c>
      <c r="I686">
        <v>-2.0973241655774002</v>
      </c>
      <c r="J686">
        <v>6.8695697127887598</v>
      </c>
      <c r="K686">
        <v>243.71693133961099</v>
      </c>
      <c r="L686">
        <v>221.184463117333</v>
      </c>
      <c r="M686">
        <v>74.343722223833097</v>
      </c>
      <c r="N686">
        <v>3.1303302274401701</v>
      </c>
      <c r="O686">
        <v>6.19469026548673</v>
      </c>
      <c r="P686">
        <v>131.12681294161399</v>
      </c>
      <c r="Q686">
        <v>6.5121370845678997E-2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49</v>
      </c>
      <c r="E687">
        <v>6357.2533344200001</v>
      </c>
      <c r="F687">
        <v>70.790000000000006</v>
      </c>
      <c r="G687">
        <v>162.490064859206</v>
      </c>
      <c r="H687">
        <v>8.0058244411169497</v>
      </c>
      <c r="I687">
        <v>20.782507888187599</v>
      </c>
      <c r="J687">
        <v>-2.5365329982520599</v>
      </c>
      <c r="K687">
        <v>70.614658883772407</v>
      </c>
      <c r="L687">
        <v>60.120247852352797</v>
      </c>
      <c r="M687">
        <v>37.234265178138202</v>
      </c>
      <c r="N687">
        <v>1.78404588737978</v>
      </c>
      <c r="O687">
        <v>40.7402175448509</v>
      </c>
      <c r="P687">
        <v>196.192468619246</v>
      </c>
      <c r="Q687">
        <v>7.0189843006778996E-2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542</v>
      </c>
      <c r="E688">
        <v>6355.3069526700001</v>
      </c>
      <c r="F688">
        <v>1626.95</v>
      </c>
      <c r="G688">
        <v>22.0241387630338</v>
      </c>
      <c r="H688">
        <v>25.927630882201001</v>
      </c>
      <c r="I688">
        <v>29.0669118270309</v>
      </c>
      <c r="J688">
        <v>5.0923446202446598</v>
      </c>
      <c r="K688">
        <v>1295.5944192183499</v>
      </c>
      <c r="L688">
        <v>1206.2866276217301</v>
      </c>
      <c r="M688">
        <v>83.545790284351</v>
      </c>
      <c r="N688">
        <v>1.93624938922932</v>
      </c>
      <c r="O688">
        <v>2.9472325517071898</v>
      </c>
      <c r="P688">
        <v>66.866666666666603</v>
      </c>
      <c r="Q688">
        <v>-4.476769178249E-3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46</v>
      </c>
      <c r="E689">
        <v>6347.84</v>
      </c>
      <c r="F689">
        <v>92</v>
      </c>
      <c r="G689">
        <v>-35.664162208402303</v>
      </c>
      <c r="H689">
        <v>-4.4475274869633701</v>
      </c>
      <c r="I689">
        <v>-4.8639946844725799</v>
      </c>
      <c r="J689">
        <v>-0.86182774637639603</v>
      </c>
      <c r="K689">
        <v>92.077469369421095</v>
      </c>
      <c r="L689">
        <v>93.094238937541306</v>
      </c>
      <c r="M689">
        <v>53.081674366169402</v>
      </c>
      <c r="N689">
        <v>1.3409090909090899</v>
      </c>
      <c r="O689">
        <v>10.869565217391299</v>
      </c>
      <c r="P689">
        <v>8.2352941176470509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934</v>
      </c>
      <c r="E690">
        <v>6327.3617547000003</v>
      </c>
      <c r="F690">
        <v>137.94999999999999</v>
      </c>
      <c r="G690">
        <v>-10.0839992821381</v>
      </c>
      <c r="H690">
        <v>-13.1640765391288</v>
      </c>
      <c r="I690">
        <v>-35.729687007391597</v>
      </c>
      <c r="J690">
        <v>2.1491612646126201</v>
      </c>
      <c r="K690">
        <v>148.33557192661601</v>
      </c>
      <c r="L690">
        <v>159.35083334757101</v>
      </c>
      <c r="M690">
        <v>42.504750121178297</v>
      </c>
      <c r="N690">
        <v>1.5231614736565999</v>
      </c>
      <c r="O690">
        <v>52.664008698803897</v>
      </c>
      <c r="P690">
        <v>17.055579126007601</v>
      </c>
      <c r="Q690">
        <v>2.8335825656577E-2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242</v>
      </c>
      <c r="E691">
        <v>6325.3883031300002</v>
      </c>
      <c r="F691">
        <v>1522.35</v>
      </c>
      <c r="G691">
        <v>22.7546159427208</v>
      </c>
      <c r="H691">
        <v>8.2021756128375696</v>
      </c>
      <c r="I691">
        <v>35.9899287084082</v>
      </c>
      <c r="J691">
        <v>12.5771415624237</v>
      </c>
      <c r="K691">
        <v>1337.2990462247601</v>
      </c>
      <c r="L691">
        <v>1173.22314909898</v>
      </c>
      <c r="M691">
        <v>68.700388990874899</v>
      </c>
      <c r="N691">
        <v>1.5608753702423599</v>
      </c>
      <c r="O691">
        <v>4.0496600650310404</v>
      </c>
      <c r="P691">
        <v>76.596485122672703</v>
      </c>
      <c r="Q691">
        <v>0.11851502494449601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120</v>
      </c>
      <c r="E692">
        <v>6306.6902158849998</v>
      </c>
      <c r="F692">
        <v>550.45000000000005</v>
      </c>
      <c r="G692">
        <v>-25.304533251599601</v>
      </c>
      <c r="H692">
        <v>3.5744615725056801</v>
      </c>
      <c r="I692">
        <v>-12.3027313950513</v>
      </c>
      <c r="J692">
        <v>2.0006257852221099</v>
      </c>
      <c r="K692">
        <v>513.07112654841706</v>
      </c>
      <c r="L692">
        <v>521.66721373485598</v>
      </c>
      <c r="M692">
        <v>70.419902875622995</v>
      </c>
      <c r="N692">
        <v>3.83738638797541</v>
      </c>
      <c r="O692">
        <v>14.4427286765373</v>
      </c>
      <c r="P692">
        <v>17.869379014989299</v>
      </c>
      <c r="Q692">
        <v>1.6208808022426999E-2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388</v>
      </c>
      <c r="E693">
        <v>6298.6504532640001</v>
      </c>
      <c r="F693">
        <v>64.09</v>
      </c>
      <c r="G693">
        <v>-36.738043525225898</v>
      </c>
      <c r="H693">
        <v>-7.8275921839038798</v>
      </c>
      <c r="I693">
        <v>-41.729578334413603</v>
      </c>
      <c r="J693">
        <v>5.0185927529665504</v>
      </c>
      <c r="K693">
        <v>66.219190814698393</v>
      </c>
      <c r="L693">
        <v>70.769262211501001</v>
      </c>
      <c r="M693">
        <v>63.409767893895904</v>
      </c>
      <c r="N693">
        <v>1.92799222762293</v>
      </c>
      <c r="O693">
        <v>52.909970354189397</v>
      </c>
      <c r="P693">
        <v>8.0775716694772406</v>
      </c>
      <c r="Q693">
        <v>6.7094261703745994E-2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150</v>
      </c>
      <c r="E694">
        <v>6291.0758913600002</v>
      </c>
      <c r="F694">
        <v>402.8</v>
      </c>
      <c r="G694">
        <v>42.911908620179197</v>
      </c>
      <c r="H694">
        <v>17.065529369537099</v>
      </c>
      <c r="I694">
        <v>31.402953350346699</v>
      </c>
      <c r="J694">
        <v>14.578206156717201</v>
      </c>
      <c r="K694">
        <v>346.725330011751</v>
      </c>
      <c r="L694">
        <v>296.07661180076099</v>
      </c>
      <c r="M694">
        <v>70.172409931473197</v>
      </c>
      <c r="N694">
        <v>0.98517746409159901</v>
      </c>
      <c r="O694">
        <v>5.1390268123137899</v>
      </c>
      <c r="P694">
        <v>78.190665781906603</v>
      </c>
      <c r="Q694">
        <v>0.21514815098401799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239</v>
      </c>
      <c r="E695">
        <v>6270.8583896399996</v>
      </c>
      <c r="F695">
        <v>1394.85</v>
      </c>
      <c r="G695">
        <v>-30.870926937566299</v>
      </c>
      <c r="H695">
        <v>4.8248554184223398</v>
      </c>
      <c r="I695">
        <v>-23.381015180199</v>
      </c>
      <c r="J695">
        <v>6.0425642351310396</v>
      </c>
      <c r="K695">
        <v>1344.4140970313499</v>
      </c>
      <c r="L695">
        <v>1429.0604947716199</v>
      </c>
      <c r="M695">
        <v>64.736658568496793</v>
      </c>
      <c r="N695">
        <v>0.80209898879757202</v>
      </c>
      <c r="O695">
        <v>36.068394451016196</v>
      </c>
      <c r="P695">
        <v>22.0234450179336</v>
      </c>
      <c r="Q695">
        <v>-6.6026128711418997E-2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1025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242</v>
      </c>
      <c r="E697">
        <v>6237.5529790199998</v>
      </c>
      <c r="F697">
        <v>1267.9000000000001</v>
      </c>
      <c r="G697">
        <v>141.234091045996</v>
      </c>
      <c r="H697">
        <v>28.051512808401299</v>
      </c>
      <c r="I697">
        <v>65.365064776598004</v>
      </c>
      <c r="J697">
        <v>3.4313871163053502</v>
      </c>
      <c r="K697">
        <v>1062.0344413421401</v>
      </c>
      <c r="L697">
        <v>868.42772179127303</v>
      </c>
      <c r="M697">
        <v>68.727788731743104</v>
      </c>
      <c r="N697">
        <v>2.9013146214477601</v>
      </c>
      <c r="O697">
        <v>6.39640350185344</v>
      </c>
      <c r="P697">
        <v>167.123143368798</v>
      </c>
      <c r="Q697">
        <v>5.5180388380857003E-2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43</v>
      </c>
      <c r="E698">
        <v>6231.0342705000003</v>
      </c>
      <c r="F698">
        <v>4050.15</v>
      </c>
      <c r="G698">
        <v>-11.5976166290737</v>
      </c>
      <c r="H698">
        <v>-8.2656110909215101</v>
      </c>
      <c r="I698">
        <v>-5.8772945468877902</v>
      </c>
      <c r="J698">
        <v>0.84729834198218701</v>
      </c>
      <c r="K698">
        <v>4022.4687101775198</v>
      </c>
      <c r="L698">
        <v>3733.53569563883</v>
      </c>
      <c r="M698">
        <v>44.504233771824197</v>
      </c>
      <c r="N698">
        <v>0.47313130667193698</v>
      </c>
      <c r="O698">
        <v>11.6625310173697</v>
      </c>
      <c r="P698">
        <v>28.209876543209798</v>
      </c>
      <c r="Q698">
        <v>-4.9315898053240999E-2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1535</v>
      </c>
      <c r="E699">
        <v>6221.0905597399997</v>
      </c>
      <c r="F699">
        <v>458.6</v>
      </c>
      <c r="G699">
        <v>-5.8210761489132601</v>
      </c>
      <c r="H699">
        <v>-0.37018225301062402</v>
      </c>
      <c r="I699">
        <v>-7.2603781166822996</v>
      </c>
      <c r="J699">
        <v>4.1236080591355897</v>
      </c>
      <c r="K699">
        <v>459.54902134432098</v>
      </c>
      <c r="L699">
        <v>442.28351259801298</v>
      </c>
      <c r="M699">
        <v>49.874393059703401</v>
      </c>
      <c r="N699">
        <v>0.80198111214868695</v>
      </c>
      <c r="O699">
        <v>25.795900566942802</v>
      </c>
      <c r="P699">
        <v>33.976044405492203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168</v>
      </c>
      <c r="E700">
        <v>6217.2993225</v>
      </c>
      <c r="F700">
        <v>898.1</v>
      </c>
      <c r="G700">
        <v>59.5005841024931</v>
      </c>
      <c r="H700">
        <v>9.6791569525329102</v>
      </c>
      <c r="I700">
        <v>54.160232568585201</v>
      </c>
      <c r="J700">
        <v>0.27528497610216901</v>
      </c>
      <c r="K700">
        <v>809.96868427684899</v>
      </c>
      <c r="L700">
        <v>646.03032221584294</v>
      </c>
      <c r="M700">
        <v>54.320393873337302</v>
      </c>
      <c r="N700">
        <v>0.76598580427351703</v>
      </c>
      <c r="O700">
        <v>7.3377129495601796</v>
      </c>
      <c r="P700">
        <v>105.467856325783</v>
      </c>
      <c r="Q700">
        <v>-8.8802934297890004E-3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24</v>
      </c>
      <c r="E701">
        <v>6215.2559870699997</v>
      </c>
      <c r="F701">
        <v>367.9</v>
      </c>
      <c r="G701">
        <v>-8.7044763486218799E-2</v>
      </c>
      <c r="H701">
        <v>4.8216114342580996</v>
      </c>
      <c r="I701">
        <v>-23.236074341934</v>
      </c>
      <c r="J701">
        <v>-0.96764785219649596</v>
      </c>
      <c r="K701">
        <v>358.49296707824698</v>
      </c>
      <c r="L701">
        <v>352.48300177141601</v>
      </c>
      <c r="M701">
        <v>51.926681605175702</v>
      </c>
      <c r="N701">
        <v>1.9583583798952799</v>
      </c>
      <c r="O701">
        <v>14.773036151128</v>
      </c>
      <c r="P701">
        <v>30.230088495575199</v>
      </c>
      <c r="Q701">
        <v>-3.6761597307691997E-2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539</v>
      </c>
      <c r="E702">
        <v>6176.8739225600002</v>
      </c>
      <c r="F702">
        <v>6216.1</v>
      </c>
      <c r="G702">
        <v>64.569413951632001</v>
      </c>
      <c r="H702">
        <v>-6.3660455378720497</v>
      </c>
      <c r="I702">
        <v>67.106251211505693</v>
      </c>
      <c r="J702">
        <v>-0.95381197765104098</v>
      </c>
      <c r="K702">
        <v>5791.1852282551899</v>
      </c>
      <c r="L702">
        <v>4549.4800704311801</v>
      </c>
      <c r="M702">
        <v>60.523239886099702</v>
      </c>
      <c r="N702">
        <v>0.56157044621514196</v>
      </c>
      <c r="O702">
        <v>7.7669278164765601</v>
      </c>
      <c r="P702">
        <v>117.528695408734</v>
      </c>
      <c r="Q702">
        <v>0.13586377554932999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75</v>
      </c>
      <c r="E703">
        <v>6164.576</v>
      </c>
      <c r="F703">
        <v>875.65</v>
      </c>
      <c r="G703">
        <v>112.745548190229</v>
      </c>
      <c r="H703">
        <v>-0.90012642773934104</v>
      </c>
      <c r="I703">
        <v>25.6505131310129</v>
      </c>
      <c r="J703">
        <v>2.9668435822949299</v>
      </c>
      <c r="K703">
        <v>878.79150217561096</v>
      </c>
      <c r="L703">
        <v>755.05440482594599</v>
      </c>
      <c r="M703">
        <v>50.810444945817103</v>
      </c>
      <c r="N703">
        <v>0.86137600200375597</v>
      </c>
      <c r="O703">
        <v>33.044024438988103</v>
      </c>
      <c r="P703">
        <v>142.52873563218299</v>
      </c>
      <c r="Q703">
        <v>9.4792346579561995E-2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239</v>
      </c>
      <c r="E704">
        <v>6125.2084871400002</v>
      </c>
      <c r="F704">
        <v>772.35</v>
      </c>
      <c r="G704">
        <v>58.376563925132302</v>
      </c>
      <c r="H704">
        <v>12.6482485900976</v>
      </c>
      <c r="I704">
        <v>4.41307331275293</v>
      </c>
      <c r="J704">
        <v>4.3322820260466202</v>
      </c>
      <c r="K704">
        <v>710.31071989391603</v>
      </c>
      <c r="L704">
        <v>671.46378724086696</v>
      </c>
      <c r="M704">
        <v>69.310231497823906</v>
      </c>
      <c r="N704">
        <v>0.85695203928239205</v>
      </c>
      <c r="O704">
        <v>14.429986405127201</v>
      </c>
      <c r="P704">
        <v>91.650124069478906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239</v>
      </c>
      <c r="E705">
        <v>6079.7869591050003</v>
      </c>
      <c r="F705">
        <v>1976.55</v>
      </c>
      <c r="G705">
        <v>-23.601975856288899</v>
      </c>
      <c r="H705">
        <v>11.4870349750342</v>
      </c>
      <c r="I705">
        <v>-21.934213390468798</v>
      </c>
      <c r="J705">
        <v>6.8230285661841403</v>
      </c>
      <c r="K705">
        <v>1879.0497840124799</v>
      </c>
      <c r="L705">
        <v>1971.22896857109</v>
      </c>
      <c r="M705">
        <v>68.749019412763502</v>
      </c>
      <c r="N705">
        <v>1.16826938767565</v>
      </c>
      <c r="O705">
        <v>47.749867192836</v>
      </c>
      <c r="P705">
        <v>23.534374999999901</v>
      </c>
      <c r="Q705">
        <v>1.2698046193415E-2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150</v>
      </c>
      <c r="E706">
        <v>6077.9136864000002</v>
      </c>
      <c r="F706">
        <v>5377.2</v>
      </c>
      <c r="G706">
        <v>197.595550238112</v>
      </c>
      <c r="H706">
        <v>15.4238357139164</v>
      </c>
      <c r="I706">
        <v>109.771354046141</v>
      </c>
      <c r="J706">
        <v>15.8969535502398</v>
      </c>
      <c r="K706">
        <v>4360.94406934156</v>
      </c>
      <c r="L706">
        <v>3128.7457220200599</v>
      </c>
      <c r="M706">
        <v>72.244637788466207</v>
      </c>
      <c r="N706">
        <v>0.75809439758900299</v>
      </c>
      <c r="O706">
        <v>2.4696868258573299</v>
      </c>
      <c r="P706">
        <v>225.89090909090899</v>
      </c>
      <c r="Q706">
        <v>0.21734445014592799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189</v>
      </c>
      <c r="E707">
        <v>6070.3080078900002</v>
      </c>
      <c r="F707">
        <v>498.05</v>
      </c>
      <c r="G707">
        <v>95.866281778248705</v>
      </c>
      <c r="H707">
        <v>7.4140357068139799</v>
      </c>
      <c r="I707">
        <v>22.424520721689799</v>
      </c>
      <c r="J707">
        <v>-1.4523001242787199</v>
      </c>
      <c r="K707">
        <v>458.62152783363001</v>
      </c>
      <c r="L707">
        <v>391.095565244932</v>
      </c>
      <c r="M707">
        <v>60.807222375448497</v>
      </c>
      <c r="N707">
        <v>0.92328935097452502</v>
      </c>
      <c r="O707">
        <v>3.4032727637787401</v>
      </c>
      <c r="P707">
        <v>136.042654028436</v>
      </c>
      <c r="Q707">
        <v>0.16971958303436699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403</v>
      </c>
      <c r="E708">
        <v>6046.9787600379996</v>
      </c>
      <c r="F708">
        <v>64.06</v>
      </c>
      <c r="G708">
        <v>3.4636745973593199</v>
      </c>
      <c r="H708">
        <v>-12.5111798817723</v>
      </c>
      <c r="I708">
        <v>-30.8128405041106</v>
      </c>
      <c r="J708">
        <v>-1.24526332919848</v>
      </c>
      <c r="K708">
        <v>70.6744335280776</v>
      </c>
      <c r="L708">
        <v>67.856739982699807</v>
      </c>
      <c r="M708">
        <v>21.9565133056029</v>
      </c>
      <c r="N708">
        <v>0.482413861432192</v>
      </c>
      <c r="O708">
        <v>37.059007180767999</v>
      </c>
      <c r="P708">
        <v>46.5903890160183</v>
      </c>
      <c r="Q708">
        <v>1.5008707974197E-2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21</v>
      </c>
      <c r="E709">
        <v>6044.1230050499998</v>
      </c>
      <c r="F709">
        <v>510.9</v>
      </c>
      <c r="G709">
        <v>0.69182465827111606</v>
      </c>
      <c r="H709">
        <v>7.0695992288976397</v>
      </c>
      <c r="I709">
        <v>-17.870957022063699</v>
      </c>
      <c r="J709">
        <v>-1.8717380814401099</v>
      </c>
      <c r="K709">
        <v>481.947684530027</v>
      </c>
      <c r="L709">
        <v>463.06416777984401</v>
      </c>
      <c r="M709">
        <v>51.181728589648998</v>
      </c>
      <c r="N709">
        <v>1.5723076786766801</v>
      </c>
      <c r="O709">
        <v>17.2440790761401</v>
      </c>
      <c r="P709">
        <v>30.966418866957099</v>
      </c>
      <c r="Q709">
        <v>0.103210891023024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539</v>
      </c>
      <c r="E710">
        <v>6020.3796620000003</v>
      </c>
      <c r="F710">
        <v>306.5</v>
      </c>
      <c r="G710">
        <v>-3.78579379897291</v>
      </c>
      <c r="H710">
        <v>-5.82223721341858</v>
      </c>
      <c r="I710">
        <v>-28.3464959694684</v>
      </c>
      <c r="J710">
        <v>0.43127570189945702</v>
      </c>
      <c r="K710">
        <v>312.896576731891</v>
      </c>
      <c r="L710">
        <v>319.99477761266297</v>
      </c>
      <c r="M710">
        <v>56.413184804129699</v>
      </c>
      <c r="N710">
        <v>1.4496789762750999</v>
      </c>
      <c r="O710">
        <v>32.228384991843399</v>
      </c>
      <c r="P710">
        <v>30.982905982905901</v>
      </c>
      <c r="Q710">
        <v>0.100502127810789</v>
      </c>
    </row>
    <row r="711" spans="1:17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E711">
        <v>5970.2690561250001</v>
      </c>
      <c r="F711">
        <v>2763.75</v>
      </c>
      <c r="G711">
        <v>1721.31928081457</v>
      </c>
      <c r="H711">
        <v>25.713345391691099</v>
      </c>
      <c r="I711">
        <v>536.04927256018198</v>
      </c>
      <c r="J711">
        <v>5.2445103348655797</v>
      </c>
      <c r="K711">
        <v>2150.68850463336</v>
      </c>
      <c r="L711">
        <v>1039.8193454115899</v>
      </c>
      <c r="M711">
        <v>57.333548555366299</v>
      </c>
      <c r="N711">
        <v>0.89452964856387795</v>
      </c>
      <c r="O711">
        <v>10.346449570330099</v>
      </c>
      <c r="P711">
        <v>1839.4736842105201</v>
      </c>
    </row>
    <row r="712" spans="1:17" hidden="1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E712">
        <v>5964.6705069299996</v>
      </c>
      <c r="F712">
        <v>1474.05</v>
      </c>
      <c r="G712">
        <v>41.172601942331497</v>
      </c>
      <c r="H712">
        <v>22.796494421442102</v>
      </c>
      <c r="I712">
        <v>3.5739738225439401</v>
      </c>
      <c r="J712">
        <v>21.149745927833301</v>
      </c>
      <c r="K712">
        <v>1208.31554619292</v>
      </c>
      <c r="M712">
        <v>87.985124053558593</v>
      </c>
      <c r="N712">
        <v>1.25540553453935</v>
      </c>
      <c r="O712">
        <v>16.1426003188494</v>
      </c>
      <c r="P712">
        <v>90.199999999999903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65</v>
      </c>
      <c r="E713">
        <v>5933.8811045000002</v>
      </c>
      <c r="F713">
        <v>1169.95</v>
      </c>
      <c r="G713">
        <v>105.564106329175</v>
      </c>
      <c r="H713">
        <v>2.5796404272653701</v>
      </c>
      <c r="I713">
        <v>40.2462777487683</v>
      </c>
      <c r="J713">
        <v>-1.6857295719693799</v>
      </c>
      <c r="K713">
        <v>1093.4263336152301</v>
      </c>
      <c r="L713">
        <v>902.62504539789802</v>
      </c>
      <c r="M713">
        <v>61.491602073608597</v>
      </c>
      <c r="N713">
        <v>0.75430834820377402</v>
      </c>
      <c r="O713">
        <v>16.2400102568485</v>
      </c>
      <c r="P713">
        <v>170.79041777571999</v>
      </c>
      <c r="Q713">
        <v>6.3443466910603999E-2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1151</v>
      </c>
      <c r="E714">
        <v>5927.5508282999999</v>
      </c>
      <c r="F714">
        <v>463.7</v>
      </c>
      <c r="G714">
        <v>43.1358769420332</v>
      </c>
      <c r="H714">
        <v>-2.5969878271053299</v>
      </c>
      <c r="I714">
        <v>14.959258560487299</v>
      </c>
      <c r="J714">
        <v>10.072638273040999</v>
      </c>
      <c r="K714">
        <v>443.114944972643</v>
      </c>
      <c r="L714">
        <v>401.76340588800201</v>
      </c>
      <c r="M714">
        <v>60.995451960131298</v>
      </c>
      <c r="N714">
        <v>1.60696978278143</v>
      </c>
      <c r="O714">
        <v>14.5029113651067</v>
      </c>
      <c r="P714">
        <v>81.1328125</v>
      </c>
      <c r="Q714">
        <v>0.13679182817022301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403</v>
      </c>
      <c r="E715">
        <v>5893.2675079699902</v>
      </c>
      <c r="F715">
        <v>191.26</v>
      </c>
      <c r="G715">
        <v>192.09692575231699</v>
      </c>
      <c r="H715">
        <v>-10.3419009416421</v>
      </c>
      <c r="I715">
        <v>10.69359145678</v>
      </c>
      <c r="J715">
        <v>-4.4819499842701296</v>
      </c>
      <c r="K715">
        <v>191.240868164234</v>
      </c>
      <c r="L715">
        <v>147.44754582047301</v>
      </c>
      <c r="M715">
        <v>29.443634616499399</v>
      </c>
      <c r="N715">
        <v>0.93656482445212696</v>
      </c>
      <c r="O715">
        <v>25.431349994771502</v>
      </c>
      <c r="P715">
        <v>216.13223140495799</v>
      </c>
      <c r="Q715">
        <v>4.2734216909661997E-2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403</v>
      </c>
      <c r="E716">
        <v>5835.0921967199902</v>
      </c>
      <c r="F716">
        <v>264.39999999999998</v>
      </c>
      <c r="G716">
        <v>137.24269322397399</v>
      </c>
      <c r="H716">
        <v>-5.7867461842138797</v>
      </c>
      <c r="I716">
        <v>41.249806352579597</v>
      </c>
      <c r="J716">
        <v>-0.657442759382731</v>
      </c>
      <c r="K716">
        <v>259.133687399179</v>
      </c>
      <c r="L716">
        <v>203.66293358122999</v>
      </c>
      <c r="M716">
        <v>43.655567338954299</v>
      </c>
      <c r="N716">
        <v>0.55867277347787103</v>
      </c>
      <c r="O716">
        <v>13.464447806354</v>
      </c>
      <c r="P716">
        <v>169.93363961204599</v>
      </c>
      <c r="Q716">
        <v>0.12776729747356499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140</v>
      </c>
      <c r="E717">
        <v>5823.69</v>
      </c>
      <c r="F717">
        <v>204.34</v>
      </c>
      <c r="G717">
        <v>70.206905643198695</v>
      </c>
      <c r="H717">
        <v>0.16007028346275701</v>
      </c>
      <c r="I717">
        <v>5.8067338920904197</v>
      </c>
      <c r="J717">
        <v>5.4652189294217299</v>
      </c>
      <c r="K717">
        <v>196.81757723385601</v>
      </c>
      <c r="L717">
        <v>178.223148839993</v>
      </c>
      <c r="M717">
        <v>71.798622213426299</v>
      </c>
      <c r="N717">
        <v>1.06562045506294</v>
      </c>
      <c r="O717">
        <v>29.661348732504599</v>
      </c>
      <c r="P717">
        <v>107.873855544252</v>
      </c>
      <c r="Q717">
        <v>7.9236188586500004E-3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65</v>
      </c>
      <c r="E718">
        <v>5806.9534395599903</v>
      </c>
      <c r="F718">
        <v>1419.6</v>
      </c>
      <c r="G718">
        <v>-9.8898049339477705</v>
      </c>
      <c r="H718">
        <v>10.299662412664601</v>
      </c>
      <c r="I718">
        <v>10.376400508135101</v>
      </c>
      <c r="J718">
        <v>7.99637238333022</v>
      </c>
      <c r="K718">
        <v>1275.23790658498</v>
      </c>
      <c r="L718">
        <v>1189.8721719980399</v>
      </c>
      <c r="M718">
        <v>69.746321505066206</v>
      </c>
      <c r="N718">
        <v>0.96492216197023695</v>
      </c>
      <c r="O718">
        <v>3.4798534798534799</v>
      </c>
      <c r="P718">
        <v>41.331076708646499</v>
      </c>
      <c r="Q718">
        <v>3.6824962405799999E-3</v>
      </c>
    </row>
    <row r="719" spans="1:17" hidden="1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1576</v>
      </c>
      <c r="E719">
        <v>5800.1946255250004</v>
      </c>
      <c r="F719">
        <v>4508.05</v>
      </c>
      <c r="G719">
        <v>119.262015195478</v>
      </c>
      <c r="H719">
        <v>16.3079169845888</v>
      </c>
      <c r="I719">
        <v>13.486881784050899</v>
      </c>
      <c r="J719">
        <v>-6.0014110797097198</v>
      </c>
      <c r="K719">
        <v>3902.9433893987998</v>
      </c>
      <c r="L719">
        <v>3300.01857627863</v>
      </c>
      <c r="M719">
        <v>63.115517764780002</v>
      </c>
      <c r="N719">
        <v>1.59119244933196</v>
      </c>
      <c r="O719">
        <v>6.4761925888133298</v>
      </c>
      <c r="P719">
        <v>178.25751496821101</v>
      </c>
      <c r="Q719">
        <v>0.127788313669849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242</v>
      </c>
      <c r="E720">
        <v>5788.2986649599998</v>
      </c>
      <c r="F720">
        <v>788.2</v>
      </c>
      <c r="G720">
        <v>-11.2257398404724</v>
      </c>
      <c r="H720">
        <v>-0.249946703735237</v>
      </c>
      <c r="I720">
        <v>-11.435416752590401</v>
      </c>
      <c r="J720">
        <v>-0.20958363917588599</v>
      </c>
      <c r="K720">
        <v>775.620826486846</v>
      </c>
      <c r="L720">
        <v>758.81738985277298</v>
      </c>
      <c r="M720">
        <v>58.218197589863202</v>
      </c>
      <c r="N720">
        <v>0.654082950946141</v>
      </c>
      <c r="O720">
        <v>10.225831007358501</v>
      </c>
      <c r="P720">
        <v>26.516853932584201</v>
      </c>
      <c r="Q720">
        <v>4.2815707949204002E-2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526</v>
      </c>
      <c r="E721">
        <v>5784.7289318800003</v>
      </c>
      <c r="F721">
        <v>116.15</v>
      </c>
      <c r="G721">
        <v>-19.033672374092198</v>
      </c>
      <c r="H721">
        <v>-2.20841744412549</v>
      </c>
      <c r="I721">
        <v>-13.2282655862984</v>
      </c>
      <c r="J721">
        <v>12.6454707939155</v>
      </c>
      <c r="K721">
        <v>105.55832896767301</v>
      </c>
      <c r="L721">
        <v>108.507897635574</v>
      </c>
      <c r="M721">
        <v>74.977496952088998</v>
      </c>
      <c r="N721">
        <v>2.42280591495199</v>
      </c>
      <c r="O721">
        <v>18.5535944898837</v>
      </c>
      <c r="P721">
        <v>26.9398907103825</v>
      </c>
      <c r="Q721">
        <v>-9.9513917880931002E-2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1407</v>
      </c>
      <c r="E722">
        <v>5756.1259875699998</v>
      </c>
      <c r="F722">
        <v>889.7</v>
      </c>
      <c r="G722">
        <v>17.477363460161001</v>
      </c>
      <c r="H722">
        <v>27.3738659105782</v>
      </c>
      <c r="I722">
        <v>-11.570132120617799</v>
      </c>
      <c r="J722">
        <v>30.094262905181601</v>
      </c>
      <c r="K722">
        <v>742.88499094134704</v>
      </c>
      <c r="L722">
        <v>750.35219165671197</v>
      </c>
      <c r="M722">
        <v>77.908267013472994</v>
      </c>
      <c r="N722">
        <v>2.6493645386378399</v>
      </c>
      <c r="O722">
        <v>22.400809261548801</v>
      </c>
      <c r="P722">
        <v>55.270506108202397</v>
      </c>
      <c r="Q722">
        <v>0.111641371922005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72</v>
      </c>
      <c r="E723">
        <v>5702.7611005440003</v>
      </c>
      <c r="F723">
        <v>94.48</v>
      </c>
      <c r="G723">
        <v>345.36170449738199</v>
      </c>
      <c r="H723">
        <v>18.804701258415999</v>
      </c>
      <c r="I723">
        <v>63.005091440191599</v>
      </c>
      <c r="J723">
        <v>4.7726363926070396</v>
      </c>
      <c r="K723">
        <v>75.660851124388302</v>
      </c>
      <c r="L723">
        <v>55.745283426205297</v>
      </c>
      <c r="M723">
        <v>71.429616315231598</v>
      </c>
      <c r="N723">
        <v>0.69165472880421897</v>
      </c>
      <c r="O723">
        <v>3.1964436917866199</v>
      </c>
      <c r="P723">
        <v>402.55319148936098</v>
      </c>
      <c r="Q723">
        <v>8.6894073578264994E-2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211</v>
      </c>
      <c r="E724">
        <v>5693.5789525999999</v>
      </c>
      <c r="F724">
        <v>628.25</v>
      </c>
      <c r="G724">
        <v>50.065685286151002</v>
      </c>
      <c r="H724">
        <v>-1.6972228334747099</v>
      </c>
      <c r="I724">
        <v>11.9131477713556</v>
      </c>
      <c r="J724">
        <v>0.53000035064461304</v>
      </c>
      <c r="K724">
        <v>585.97724381873104</v>
      </c>
      <c r="L724">
        <v>500.774685933093</v>
      </c>
      <c r="M724">
        <v>54.554073962331898</v>
      </c>
      <c r="N724">
        <v>0.38181220970366198</v>
      </c>
      <c r="O724">
        <v>5.4994031038599198</v>
      </c>
      <c r="P724">
        <v>96.144239775210707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62</v>
      </c>
      <c r="E725">
        <v>5687.7688962399998</v>
      </c>
      <c r="F725">
        <v>1458.4</v>
      </c>
      <c r="G725">
        <v>106.67207754564799</v>
      </c>
      <c r="H725">
        <v>64.407108587909306</v>
      </c>
      <c r="I725">
        <v>76.710042882659394</v>
      </c>
      <c r="J725">
        <v>8.0211884622212004</v>
      </c>
      <c r="K725">
        <v>1100.1814528950999</v>
      </c>
      <c r="L725">
        <v>832.48217700867303</v>
      </c>
      <c r="M725">
        <v>59.942678810684001</v>
      </c>
      <c r="N725">
        <v>0.74380802800564105</v>
      </c>
      <c r="O725">
        <v>9.2087218869994292</v>
      </c>
      <c r="P725">
        <v>141.27719414343599</v>
      </c>
      <c r="Q725">
        <v>9.6750919869041996E-2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333</v>
      </c>
      <c r="E726">
        <v>5683.0007198650001</v>
      </c>
      <c r="F726">
        <v>266.35000000000002</v>
      </c>
      <c r="G726">
        <v>-22.27149185219</v>
      </c>
      <c r="H726">
        <v>9.6549747861642992</v>
      </c>
      <c r="I726">
        <v>1.11597706408963</v>
      </c>
      <c r="J726">
        <v>-0.73231803314789601</v>
      </c>
      <c r="K726">
        <v>243.346210159219</v>
      </c>
      <c r="L726">
        <v>228.810864547492</v>
      </c>
      <c r="M726">
        <v>50.738104253775099</v>
      </c>
      <c r="N726">
        <v>1.1776650104644699</v>
      </c>
      <c r="O726">
        <v>7.7717289281021102</v>
      </c>
      <c r="P726">
        <v>40.925925925925903</v>
      </c>
      <c r="Q726">
        <v>-9.2771290061169007E-2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242</v>
      </c>
      <c r="E727">
        <v>5681.1334667900001</v>
      </c>
      <c r="F727">
        <v>2445.35</v>
      </c>
      <c r="G727">
        <v>156.099413538899</v>
      </c>
      <c r="H727">
        <v>15.809952508018901</v>
      </c>
      <c r="I727">
        <v>40.3633237680896</v>
      </c>
      <c r="J727">
        <v>5.4793090974906304</v>
      </c>
      <c r="K727">
        <v>2035.59720960549</v>
      </c>
      <c r="L727">
        <v>1663.7795149144499</v>
      </c>
      <c r="M727">
        <v>62.320657903284001</v>
      </c>
      <c r="N727">
        <v>2.4612934736017098</v>
      </c>
      <c r="O727">
        <v>7.9600057251518299</v>
      </c>
      <c r="P727">
        <v>199.033934576582</v>
      </c>
      <c r="Q727">
        <v>0.120377786746536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591</v>
      </c>
      <c r="E728">
        <v>5648.7784780350003</v>
      </c>
      <c r="F728">
        <v>5872.35</v>
      </c>
      <c r="G728">
        <v>-18.0453070621294</v>
      </c>
      <c r="H728">
        <v>3.55800138294906</v>
      </c>
      <c r="I728">
        <v>-7.9570813412636099</v>
      </c>
      <c r="J728">
        <v>-6.1054117616411503E-2</v>
      </c>
      <c r="K728">
        <v>5622.9910659276702</v>
      </c>
      <c r="L728">
        <v>5476.9709713655402</v>
      </c>
      <c r="M728">
        <v>54.9365781332354</v>
      </c>
      <c r="N728">
        <v>0.74580301066771604</v>
      </c>
      <c r="O728">
        <v>9.8367774400367693</v>
      </c>
      <c r="P728">
        <v>17.8382229000281</v>
      </c>
      <c r="Q728">
        <v>3.3283823162261E-2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484</v>
      </c>
      <c r="E729">
        <v>5622.0651894800003</v>
      </c>
      <c r="F729">
        <v>1040.95</v>
      </c>
      <c r="G729">
        <v>-31.915502250591999</v>
      </c>
      <c r="H729">
        <v>-6.0082459965058703</v>
      </c>
      <c r="I729">
        <v>-26.960019490191101</v>
      </c>
      <c r="J729">
        <v>-0.22386144658094001</v>
      </c>
      <c r="K729">
        <v>1046.9660937353301</v>
      </c>
      <c r="L729">
        <v>1117.95479287987</v>
      </c>
      <c r="M729">
        <v>50.124789188706103</v>
      </c>
      <c r="N729">
        <v>0.78572080623910801</v>
      </c>
      <c r="O729">
        <v>34.944041500552302</v>
      </c>
      <c r="P729">
        <v>11.5343405121611</v>
      </c>
      <c r="Q729">
        <v>-7.4741578065566E-2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189</v>
      </c>
      <c r="E730">
        <v>5608.1560525650002</v>
      </c>
      <c r="F730">
        <v>220.55</v>
      </c>
      <c r="G730">
        <v>24.895253865719599</v>
      </c>
      <c r="H730">
        <v>22.7291519354862</v>
      </c>
      <c r="I730">
        <v>20.1233025600066</v>
      </c>
      <c r="J730">
        <v>2.44796509731475</v>
      </c>
      <c r="K730">
        <v>188.394564920856</v>
      </c>
      <c r="L730">
        <v>163.49521973690401</v>
      </c>
      <c r="M730">
        <v>75.944423772596906</v>
      </c>
      <c r="N730">
        <v>1.80671396341024</v>
      </c>
      <c r="O730">
        <v>2.3350714123781402</v>
      </c>
      <c r="P730">
        <v>74.970249900832997</v>
      </c>
      <c r="Q730">
        <v>5.6153397850097E-2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403</v>
      </c>
      <c r="E731">
        <v>5604.1282382400004</v>
      </c>
      <c r="F731">
        <v>50.94</v>
      </c>
      <c r="G731">
        <v>-19.297740639774801</v>
      </c>
      <c r="H731">
        <v>-7.1334007448945398</v>
      </c>
      <c r="I731">
        <v>-24.043344746175599</v>
      </c>
      <c r="J731">
        <v>-1.1542254071950999</v>
      </c>
      <c r="K731">
        <v>52.457156942998203</v>
      </c>
      <c r="L731">
        <v>52.560110043403597</v>
      </c>
      <c r="M731">
        <v>43.179761817811297</v>
      </c>
      <c r="N731">
        <v>0.71652923477533204</v>
      </c>
      <c r="O731">
        <v>34.0793089909697</v>
      </c>
      <c r="P731">
        <v>36.935483870967701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297</v>
      </c>
      <c r="E732">
        <v>5590.0484730999997</v>
      </c>
      <c r="F732">
        <v>295.75</v>
      </c>
      <c r="G732">
        <v>210.15973892657701</v>
      </c>
      <c r="H732">
        <v>49.502215417387099</v>
      </c>
      <c r="I732">
        <v>194.237300619058</v>
      </c>
      <c r="J732">
        <v>9.1018086172599499</v>
      </c>
      <c r="K732">
        <v>207.222616291485</v>
      </c>
      <c r="L732">
        <v>135.20891076159799</v>
      </c>
      <c r="M732">
        <v>65.591782768895797</v>
      </c>
      <c r="N732">
        <v>0.83022870372248203</v>
      </c>
      <c r="O732">
        <v>10.4987320371935</v>
      </c>
      <c r="P732">
        <v>284.09090909090901</v>
      </c>
      <c r="Q732">
        <v>0.14345207226623899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125</v>
      </c>
      <c r="E733">
        <v>5513.22198063</v>
      </c>
      <c r="F733">
        <v>456.3</v>
      </c>
      <c r="G733">
        <v>78.185102769871705</v>
      </c>
      <c r="H733">
        <v>50.199091945003502</v>
      </c>
      <c r="I733">
        <v>89.745787881587802</v>
      </c>
      <c r="J733">
        <v>5.59755478044646</v>
      </c>
      <c r="K733">
        <v>352.78728101525701</v>
      </c>
      <c r="M733">
        <v>53.951583536911301</v>
      </c>
      <c r="N733">
        <v>1.0792550987229099</v>
      </c>
      <c r="O733">
        <v>16.151654613192999</v>
      </c>
      <c r="P733">
        <v>169.36245572609201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247</v>
      </c>
      <c r="E734">
        <v>5505.5655900000002</v>
      </c>
      <c r="F734">
        <v>4972.3999999999996</v>
      </c>
      <c r="G734">
        <v>135.236227467763</v>
      </c>
      <c r="H734">
        <v>29.204343825492501</v>
      </c>
      <c r="I734">
        <v>49.772687483112598</v>
      </c>
      <c r="J734">
        <v>-4.6721437306379201</v>
      </c>
      <c r="K734">
        <v>4202.3397771402097</v>
      </c>
      <c r="L734">
        <v>3361.2901463261401</v>
      </c>
      <c r="M734">
        <v>62.847129019228497</v>
      </c>
      <c r="N734">
        <v>3.7221761009431602</v>
      </c>
      <c r="O734">
        <v>8.1369157750784407</v>
      </c>
      <c r="P734">
        <v>164.383889405822</v>
      </c>
      <c r="Q734">
        <v>0.104210139511225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242</v>
      </c>
      <c r="E735">
        <v>5500.9335800449999</v>
      </c>
      <c r="F735">
        <v>163.55000000000001</v>
      </c>
      <c r="G735">
        <v>-25.8296502451587</v>
      </c>
      <c r="H735">
        <v>-2.0216973943820902</v>
      </c>
      <c r="I735">
        <v>-4.3197743358742002</v>
      </c>
      <c r="J735">
        <v>2.2898750400013101</v>
      </c>
      <c r="K735">
        <v>166.118250412002</v>
      </c>
      <c r="L735">
        <v>165.92381591332801</v>
      </c>
      <c r="M735">
        <v>45.864741368191197</v>
      </c>
      <c r="N735">
        <v>0.83655065380751803</v>
      </c>
      <c r="O735">
        <v>34.270865178844304</v>
      </c>
      <c r="P735">
        <v>25.759323337177999</v>
      </c>
      <c r="Q735">
        <v>-6.8457301792164998E-2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403</v>
      </c>
      <c r="E736">
        <v>5429.9923067250002</v>
      </c>
      <c r="F736">
        <v>299.25</v>
      </c>
      <c r="G736">
        <v>-6.4771866236167703</v>
      </c>
      <c r="H736">
        <v>-5.1072834329737704</v>
      </c>
      <c r="I736">
        <v>-14.7696064362926</v>
      </c>
      <c r="J736">
        <v>-0.55674300061369197</v>
      </c>
      <c r="K736">
        <v>298.35750903226301</v>
      </c>
      <c r="L736">
        <v>295.09261157070398</v>
      </c>
      <c r="M736">
        <v>50.1188654481656</v>
      </c>
      <c r="N736">
        <v>1.6000839981881501</v>
      </c>
      <c r="O736">
        <v>29.640768588137</v>
      </c>
      <c r="P736">
        <v>21.317567567567501</v>
      </c>
      <c r="Q736">
        <v>-2.5268813101842001E-2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242</v>
      </c>
      <c r="E737">
        <v>5386.2067125000003</v>
      </c>
      <c r="F737">
        <v>562.5</v>
      </c>
      <c r="G737">
        <v>-18.536646636146401</v>
      </c>
      <c r="H737">
        <v>9.54932679586231</v>
      </c>
      <c r="I737">
        <v>-18.807108766917199</v>
      </c>
      <c r="J737">
        <v>1.7108087562771801</v>
      </c>
      <c r="K737">
        <v>529.22237433760597</v>
      </c>
      <c r="L737">
        <v>528.69308076599896</v>
      </c>
      <c r="M737">
        <v>59.108421635526497</v>
      </c>
      <c r="N737">
        <v>1.29600464613544</v>
      </c>
      <c r="O737">
        <v>17.315555555555498</v>
      </c>
      <c r="P737">
        <v>29.325209794229199</v>
      </c>
      <c r="Q737">
        <v>5.5266518900347998E-2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484</v>
      </c>
      <c r="E738">
        <v>5336.6670652599996</v>
      </c>
      <c r="F738">
        <v>321.8</v>
      </c>
      <c r="G738">
        <v>-14.908094611161101</v>
      </c>
      <c r="H738">
        <v>0.31408010776518003</v>
      </c>
      <c r="I738">
        <v>-34.649751990807999</v>
      </c>
      <c r="J738">
        <v>6.9177249692785603</v>
      </c>
      <c r="K738">
        <v>345.63256621206199</v>
      </c>
      <c r="L738">
        <v>381.16010845094797</v>
      </c>
      <c r="M738">
        <v>47.613928053197696</v>
      </c>
      <c r="N738">
        <v>1.4059516590399399</v>
      </c>
      <c r="O738">
        <v>68.551895587321297</v>
      </c>
      <c r="P738">
        <v>22.520464496478201</v>
      </c>
      <c r="Q738">
        <v>-0.11965235438121501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1426</v>
      </c>
      <c r="E739">
        <v>5324.6807842799999</v>
      </c>
      <c r="F739">
        <v>941.2</v>
      </c>
      <c r="G739">
        <v>39.917497497934697</v>
      </c>
      <c r="H739">
        <v>6.95363047202084E-2</v>
      </c>
      <c r="I739">
        <v>-3.7591401032348699</v>
      </c>
      <c r="J739">
        <v>0.148986883263304</v>
      </c>
      <c r="K739">
        <v>911.59430847592205</v>
      </c>
      <c r="L739">
        <v>850.81499640085303</v>
      </c>
      <c r="M739">
        <v>79.3742572798742</v>
      </c>
      <c r="N739">
        <v>0.43455825018950101</v>
      </c>
      <c r="O739">
        <v>17.4989375265618</v>
      </c>
      <c r="P739">
        <v>71.438979963570105</v>
      </c>
      <c r="Q739">
        <v>0.14546280487347399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239</v>
      </c>
      <c r="E740">
        <v>5312.878747275</v>
      </c>
      <c r="F740">
        <v>583.54999999999995</v>
      </c>
      <c r="G740">
        <v>4.3556671798917499</v>
      </c>
      <c r="H740">
        <v>5.4095281939602904</v>
      </c>
      <c r="I740">
        <v>34.410822421338302</v>
      </c>
      <c r="J740">
        <v>3.0875762030275302</v>
      </c>
      <c r="K740">
        <v>513.214942398017</v>
      </c>
      <c r="L740">
        <v>445.50383182797202</v>
      </c>
      <c r="M740">
        <v>58.741928555497701</v>
      </c>
      <c r="N740">
        <v>0.79508583127471499</v>
      </c>
      <c r="O740">
        <v>5.1923571244966302</v>
      </c>
      <c r="P740">
        <v>62.052207720077703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388</v>
      </c>
      <c r="E741">
        <v>5284.2332095359998</v>
      </c>
      <c r="F741">
        <v>105.76</v>
      </c>
      <c r="G741">
        <v>21.854644056241799</v>
      </c>
      <c r="H741">
        <v>2.17056768988156</v>
      </c>
      <c r="I741">
        <v>-16.734824109636701</v>
      </c>
      <c r="J741">
        <v>1.8513505481972401</v>
      </c>
      <c r="K741">
        <v>103.667703463946</v>
      </c>
      <c r="L741">
        <v>99.4974821950657</v>
      </c>
      <c r="M741">
        <v>58.147346421218202</v>
      </c>
      <c r="N741">
        <v>0.93700909512139496</v>
      </c>
      <c r="O741">
        <v>14.930030257186001</v>
      </c>
      <c r="P741">
        <v>50.334044065387303</v>
      </c>
      <c r="Q741">
        <v>3.3994384776709997E-2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49</v>
      </c>
      <c r="E742">
        <v>5233.7975696000003</v>
      </c>
      <c r="F742">
        <v>734</v>
      </c>
      <c r="G742">
        <v>-22.8517153103871</v>
      </c>
      <c r="H742">
        <v>-10.127499192424899</v>
      </c>
      <c r="I742">
        <v>-52.545726949213602</v>
      </c>
      <c r="J742">
        <v>3.6683265313234501</v>
      </c>
      <c r="K742">
        <v>779.79139162660897</v>
      </c>
      <c r="L742">
        <v>840.97859422625299</v>
      </c>
      <c r="M742">
        <v>45.408401102200401</v>
      </c>
      <c r="N742">
        <v>1.13611246631334</v>
      </c>
      <c r="O742">
        <v>69.373297002724797</v>
      </c>
      <c r="P742">
        <v>8.2516038640218294</v>
      </c>
      <c r="Q742">
        <v>-6.8621673858110001E-3</v>
      </c>
    </row>
    <row r="743" spans="1:17" hidden="1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287</v>
      </c>
      <c r="E743">
        <v>5210.9162910900004</v>
      </c>
      <c r="F743">
        <v>373.95</v>
      </c>
      <c r="G743">
        <v>-10.4519201467086</v>
      </c>
      <c r="H743">
        <v>-0.82593481508109101</v>
      </c>
      <c r="I743">
        <v>-9.7553617605278298</v>
      </c>
      <c r="J743">
        <v>-1.84324622321492</v>
      </c>
      <c r="K743">
        <v>369.228881004686</v>
      </c>
      <c r="L743">
        <v>356.29020374862898</v>
      </c>
      <c r="M743">
        <v>47.026808330766698</v>
      </c>
      <c r="N743">
        <v>1.13997486659</v>
      </c>
      <c r="O743">
        <v>7.2335873779917099</v>
      </c>
      <c r="P743">
        <v>19.4728434504792</v>
      </c>
      <c r="Q743">
        <v>2.2666281706674E-2</v>
      </c>
    </row>
    <row r="744" spans="1:17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333</v>
      </c>
      <c r="E744">
        <v>5199.16892964</v>
      </c>
      <c r="F744">
        <v>1912.1</v>
      </c>
      <c r="G744">
        <v>59.613861787668299</v>
      </c>
      <c r="H744">
        <v>-2.8846911281973102</v>
      </c>
      <c r="I744">
        <v>47.358899424289099</v>
      </c>
      <c r="J744">
        <v>-2.3133674873168699</v>
      </c>
      <c r="K744">
        <v>1681.12614786532</v>
      </c>
      <c r="L744">
        <v>1346.63154159127</v>
      </c>
      <c r="M744">
        <v>46.201366218618197</v>
      </c>
      <c r="N744">
        <v>0.58230228522425698</v>
      </c>
      <c r="O744">
        <v>9.8268918989592606</v>
      </c>
      <c r="P744">
        <v>103.848614072494</v>
      </c>
      <c r="Q744">
        <v>-4.4201646684208999E-2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986</v>
      </c>
      <c r="E745">
        <v>5187.7836241140003</v>
      </c>
      <c r="F745">
        <v>40.67</v>
      </c>
      <c r="G745">
        <v>117.433172533877</v>
      </c>
      <c r="H745">
        <v>16.584918765241</v>
      </c>
      <c r="I745">
        <v>31.376732512267498</v>
      </c>
      <c r="J745">
        <v>0.201213044723725</v>
      </c>
      <c r="K745">
        <v>36.8975454965707</v>
      </c>
      <c r="L745">
        <v>31.219549619533399</v>
      </c>
      <c r="M745">
        <v>52.484736922363197</v>
      </c>
      <c r="N745">
        <v>0.85590353727438495</v>
      </c>
      <c r="O745">
        <v>9.1713793951315292</v>
      </c>
      <c r="P745">
        <v>155.786163522012</v>
      </c>
      <c r="Q745">
        <v>6.5392609630603005E-2</v>
      </c>
    </row>
    <row r="746" spans="1:17" hidden="1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1631</v>
      </c>
      <c r="E746">
        <v>5168.879891351</v>
      </c>
      <c r="F746">
        <v>61.57</v>
      </c>
      <c r="G746">
        <v>-2.8740323647399002</v>
      </c>
      <c r="H746">
        <v>-1.78626372590697</v>
      </c>
      <c r="I746">
        <v>3.40023816098347</v>
      </c>
      <c r="J746">
        <v>1.4146486640492</v>
      </c>
      <c r="K746">
        <v>60.496727754619201</v>
      </c>
      <c r="L746">
        <v>56.3888271222092</v>
      </c>
      <c r="M746">
        <v>56.425916595309197</v>
      </c>
      <c r="N746">
        <v>1.01473005645437</v>
      </c>
      <c r="O746">
        <v>5.2460613935357996</v>
      </c>
      <c r="P746">
        <v>28.807531380753101</v>
      </c>
      <c r="Q746">
        <v>-3.0196124243903E-2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80</v>
      </c>
      <c r="E747">
        <v>5155.901615232</v>
      </c>
      <c r="F747">
        <v>227.52</v>
      </c>
      <c r="G747">
        <v>2.1620434827878001</v>
      </c>
      <c r="H747">
        <v>3.6429735536355201</v>
      </c>
      <c r="I747">
        <v>-11.2550631978224</v>
      </c>
      <c r="J747">
        <v>4.7760603116340201</v>
      </c>
      <c r="K747">
        <v>213.08365958873699</v>
      </c>
      <c r="L747">
        <v>204.66500267116899</v>
      </c>
      <c r="M747">
        <v>59.143385575300698</v>
      </c>
      <c r="N747">
        <v>1.9635932363838999</v>
      </c>
      <c r="O747">
        <v>8.5618846694795998</v>
      </c>
      <c r="P747">
        <v>31.324675324675301</v>
      </c>
      <c r="Q747">
        <v>-9.6871294591530002E-2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388</v>
      </c>
      <c r="E748">
        <v>5089.3543815749999</v>
      </c>
      <c r="F748">
        <v>581.85</v>
      </c>
      <c r="G748">
        <v>-44.257300502662702</v>
      </c>
      <c r="H748">
        <v>-4.9347885857029796</v>
      </c>
      <c r="I748">
        <v>-31.3730439815564</v>
      </c>
      <c r="J748">
        <v>1.39660817603968</v>
      </c>
      <c r="K748">
        <v>572.86257460627496</v>
      </c>
      <c r="L748">
        <v>612.48873927595503</v>
      </c>
      <c r="M748">
        <v>55.640502672907502</v>
      </c>
      <c r="N748">
        <v>1.6943217960360799</v>
      </c>
      <c r="O748">
        <v>37.320615278851903</v>
      </c>
      <c r="P748">
        <v>13.809290953545201</v>
      </c>
      <c r="Q748">
        <v>5.1821211658401999E-2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5075.271675</v>
      </c>
      <c r="F749">
        <v>552.04999999999995</v>
      </c>
      <c r="G749">
        <v>-7.0014398660804904</v>
      </c>
      <c r="H749">
        <v>1.1503114730875099</v>
      </c>
      <c r="I749">
        <v>-3.1291692802073001</v>
      </c>
      <c r="J749">
        <v>8.4863627673796493</v>
      </c>
      <c r="K749">
        <v>508.39752970104001</v>
      </c>
      <c r="L749">
        <v>498.70964399178598</v>
      </c>
      <c r="M749">
        <v>70.784333641841997</v>
      </c>
      <c r="N749">
        <v>1.3294769490239999</v>
      </c>
      <c r="O749">
        <v>16.973100262657301</v>
      </c>
      <c r="P749">
        <v>28.070989444379901</v>
      </c>
      <c r="Q749">
        <v>-7.1803159884359993E-2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189</v>
      </c>
      <c r="E750">
        <v>5065.5477735900004</v>
      </c>
      <c r="F750">
        <v>660.3</v>
      </c>
      <c r="G750">
        <v>17.5712490918343</v>
      </c>
      <c r="H750">
        <v>11.5044299243123</v>
      </c>
      <c r="I750">
        <v>1.9656236314431099</v>
      </c>
      <c r="J750">
        <v>-3.2011914394518799</v>
      </c>
      <c r="K750">
        <v>566.04878070867699</v>
      </c>
      <c r="L750">
        <v>524.42916765825498</v>
      </c>
      <c r="M750">
        <v>89.524790557849201</v>
      </c>
      <c r="N750">
        <v>2.0883739446826799</v>
      </c>
      <c r="O750">
        <v>2.1353930031803698</v>
      </c>
      <c r="P750">
        <v>64.560747663551396</v>
      </c>
      <c r="Q750">
        <v>0.14925372322637601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242</v>
      </c>
      <c r="E751">
        <v>5035.1999765749997</v>
      </c>
      <c r="F751">
        <v>302.14999999999998</v>
      </c>
      <c r="G751">
        <v>21.1341618912545</v>
      </c>
      <c r="H751">
        <v>14.382551774372899</v>
      </c>
      <c r="I751">
        <v>-0.54574065535116301</v>
      </c>
      <c r="J751">
        <v>9.5525866680379998</v>
      </c>
      <c r="K751">
        <v>273.588634226914</v>
      </c>
      <c r="L751">
        <v>258.22364821913601</v>
      </c>
      <c r="M751">
        <v>67.207384638593794</v>
      </c>
      <c r="N751">
        <v>1.2881252712423501</v>
      </c>
      <c r="O751">
        <v>3.0448452755254198</v>
      </c>
      <c r="P751">
        <v>47.859065329092203</v>
      </c>
      <c r="Q751">
        <v>-1.8996417376781E-2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189</v>
      </c>
      <c r="E752">
        <v>5023.8688613049999</v>
      </c>
      <c r="F752">
        <v>125.93</v>
      </c>
      <c r="G752">
        <v>-11.674299596690901</v>
      </c>
      <c r="H752">
        <v>-1.8619709030881999</v>
      </c>
      <c r="I752">
        <v>2.5389113815350801</v>
      </c>
      <c r="J752">
        <v>2.86891029093099</v>
      </c>
      <c r="K752">
        <v>127.103716427774</v>
      </c>
      <c r="L752">
        <v>121.656027092581</v>
      </c>
      <c r="M752">
        <v>48.624002411520202</v>
      </c>
      <c r="N752">
        <v>0.598235577473473</v>
      </c>
      <c r="O752">
        <v>14.349241642182101</v>
      </c>
      <c r="P752">
        <v>23.038593063019</v>
      </c>
      <c r="Q752">
        <v>1.5271137510806001E-2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263</v>
      </c>
      <c r="E753">
        <v>5020.3522112239998</v>
      </c>
      <c r="F753">
        <v>3.92</v>
      </c>
      <c r="G753">
        <v>364.13975936022501</v>
      </c>
      <c r="H753">
        <v>126.25698563891601</v>
      </c>
      <c r="I753">
        <v>131.90071119788001</v>
      </c>
      <c r="J753">
        <v>19.8984061717522</v>
      </c>
      <c r="K753">
        <v>2.4065235717957698</v>
      </c>
      <c r="L753">
        <v>1.7623905079577999</v>
      </c>
      <c r="M753">
        <v>80.707666615909304</v>
      </c>
      <c r="N753">
        <v>1.99512197480047</v>
      </c>
      <c r="O753">
        <v>10.459183673469299</v>
      </c>
      <c r="P753">
        <v>460</v>
      </c>
      <c r="Q753">
        <v>4.2435356809493001E-2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876</v>
      </c>
      <c r="E754">
        <v>5016.2187395999999</v>
      </c>
      <c r="F754">
        <v>206.2</v>
      </c>
      <c r="G754">
        <v>275.63432457761598</v>
      </c>
      <c r="H754">
        <v>46.151473549548903</v>
      </c>
      <c r="I754">
        <v>67.540220615313501</v>
      </c>
      <c r="J754">
        <v>6.5646218394562199</v>
      </c>
      <c r="K754">
        <v>147.50277254363601</v>
      </c>
      <c r="L754">
        <v>114.159505978402</v>
      </c>
      <c r="M754">
        <v>83.994354491784406</v>
      </c>
      <c r="N754">
        <v>1.10480728460955</v>
      </c>
      <c r="O754">
        <v>0.31522793404461502</v>
      </c>
      <c r="P754">
        <v>317.97297297297303</v>
      </c>
      <c r="Q754">
        <v>0.234053087384088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46</v>
      </c>
      <c r="E755">
        <v>5012.4131742930003</v>
      </c>
      <c r="F755">
        <v>62.09</v>
      </c>
      <c r="G755">
        <v>41.047389882313396</v>
      </c>
      <c r="H755">
        <v>8.4418724946552199</v>
      </c>
      <c r="I755">
        <v>-16.159398091737099</v>
      </c>
      <c r="J755">
        <v>3.4465622762993302</v>
      </c>
      <c r="K755">
        <v>63.918742639449</v>
      </c>
      <c r="L755">
        <v>57.670790638604899</v>
      </c>
      <c r="M755">
        <v>31.1080498489593</v>
      </c>
      <c r="N755">
        <v>1.12521869985829</v>
      </c>
      <c r="O755">
        <v>27.234659365437199</v>
      </c>
      <c r="P755">
        <v>77.9083094555874</v>
      </c>
      <c r="Q755">
        <v>0.121973283988884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109</v>
      </c>
      <c r="E756">
        <v>4965.0966686100001</v>
      </c>
      <c r="F756">
        <v>290.35000000000002</v>
      </c>
      <c r="G756">
        <v>90.218481974409997</v>
      </c>
      <c r="H756">
        <v>5.7827332375778298</v>
      </c>
      <c r="I756">
        <v>19.148490746958</v>
      </c>
      <c r="J756">
        <v>5.5113533182763899</v>
      </c>
      <c r="K756">
        <v>270.41672753367601</v>
      </c>
      <c r="L756">
        <v>231.90740090325801</v>
      </c>
      <c r="M756">
        <v>74.583843674831698</v>
      </c>
      <c r="N756">
        <v>0.78555814953825598</v>
      </c>
      <c r="O756">
        <v>10.366798691234701</v>
      </c>
      <c r="P756">
        <v>124.381761978361</v>
      </c>
      <c r="Q756">
        <v>6.6815585292282001E-2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1654</v>
      </c>
      <c r="E757">
        <v>4964.8118929499997</v>
      </c>
      <c r="F757">
        <v>980.7</v>
      </c>
      <c r="G757">
        <v>52.986786141886398</v>
      </c>
      <c r="H757">
        <v>-4.4897989025706</v>
      </c>
      <c r="I757">
        <v>34.763508031653402</v>
      </c>
      <c r="J757">
        <v>3.0089336099895698</v>
      </c>
      <c r="K757">
        <v>889.60641515937698</v>
      </c>
      <c r="L757">
        <v>737.02882239846701</v>
      </c>
      <c r="M757">
        <v>61.1144491574683</v>
      </c>
      <c r="N757">
        <v>0.52124847945196895</v>
      </c>
      <c r="O757">
        <v>6.0008157438564202</v>
      </c>
      <c r="P757">
        <v>83.308411214953196</v>
      </c>
      <c r="Q757">
        <v>-5.7975995739160003E-3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1215</v>
      </c>
      <c r="E758">
        <v>4951.5782614999998</v>
      </c>
      <c r="F758">
        <v>2953.9</v>
      </c>
      <c r="G758">
        <v>-4.07410473272685</v>
      </c>
      <c r="H758">
        <v>-1.00242574369051</v>
      </c>
      <c r="I758">
        <v>-21.471396252954001</v>
      </c>
      <c r="J758">
        <v>0.54621919976369904</v>
      </c>
      <c r="K758">
        <v>2996.0473284873801</v>
      </c>
      <c r="L758">
        <v>2909.7180628678602</v>
      </c>
      <c r="M758">
        <v>52.174252641757498</v>
      </c>
      <c r="N758">
        <v>0.63916018301351996</v>
      </c>
      <c r="O758">
        <v>25.258133315278101</v>
      </c>
      <c r="P758">
        <v>35.493784688775698</v>
      </c>
      <c r="Q758">
        <v>-6.3045401695713002E-2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150</v>
      </c>
      <c r="E759">
        <v>4919.6621359999999</v>
      </c>
      <c r="F759">
        <v>167.56</v>
      </c>
      <c r="G759">
        <v>162.31922441630701</v>
      </c>
      <c r="H759">
        <v>20.132551012887902</v>
      </c>
      <c r="I759">
        <v>8.5413645554121107</v>
      </c>
      <c r="J759">
        <v>-6.52643795389183</v>
      </c>
      <c r="K759">
        <v>149.62362052028499</v>
      </c>
      <c r="L759">
        <v>119.04906222817699</v>
      </c>
      <c r="M759">
        <v>52.066301084485403</v>
      </c>
      <c r="N759">
        <v>1.98355233996623</v>
      </c>
      <c r="O759">
        <v>12.198615421341501</v>
      </c>
      <c r="P759">
        <v>197.61989342806299</v>
      </c>
    </row>
    <row r="760" spans="1:17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624</v>
      </c>
      <c r="E760">
        <v>4895.6563599999999</v>
      </c>
      <c r="F760">
        <v>1130.95</v>
      </c>
      <c r="G760">
        <v>81.118420409771701</v>
      </c>
      <c r="H760">
        <v>-4.5718354468877704</v>
      </c>
      <c r="I760">
        <v>23.761605492065598</v>
      </c>
      <c r="J760">
        <v>3.5764006918520299</v>
      </c>
      <c r="K760">
        <v>1136.97834848516</v>
      </c>
      <c r="L760">
        <v>988.87685368023301</v>
      </c>
      <c r="M760">
        <v>64.048186921350506</v>
      </c>
      <c r="N760">
        <v>0.79158530618093703</v>
      </c>
      <c r="O760">
        <v>32.185330916486102</v>
      </c>
      <c r="P760">
        <v>116.20149111068601</v>
      </c>
      <c r="Q760">
        <v>0.16876055680136401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65</v>
      </c>
      <c r="E761">
        <v>4865.6477142900003</v>
      </c>
      <c r="F761">
        <v>1118.7</v>
      </c>
      <c r="G761">
        <v>-28.778773978907498</v>
      </c>
      <c r="H761">
        <v>3.3281486270093401</v>
      </c>
      <c r="I761">
        <v>-15.7829476251373</v>
      </c>
      <c r="J761">
        <v>6.0417496049621304</v>
      </c>
      <c r="K761">
        <v>1059.1687637145801</v>
      </c>
      <c r="M761">
        <v>68.296800453639804</v>
      </c>
      <c r="N761">
        <v>0.77368353064996198</v>
      </c>
      <c r="O761">
        <v>12.4519531599177</v>
      </c>
      <c r="P761">
        <v>15.3298969072164</v>
      </c>
    </row>
    <row r="762" spans="1:17" hidden="1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346</v>
      </c>
      <c r="E762">
        <v>4861.0046776999998</v>
      </c>
      <c r="F762">
        <v>11441.05</v>
      </c>
      <c r="G762">
        <v>-5.0550138780761698</v>
      </c>
      <c r="H762">
        <v>4.6752262633318402</v>
      </c>
      <c r="I762">
        <v>11.1761994557934</v>
      </c>
      <c r="J762">
        <v>-4.9100156522888199</v>
      </c>
      <c r="K762">
        <v>10688.8148533486</v>
      </c>
      <c r="L762">
        <v>9730.2714382111499</v>
      </c>
      <c r="M762">
        <v>46.127343060363501</v>
      </c>
      <c r="N762">
        <v>0.80798959927438996</v>
      </c>
      <c r="O762">
        <v>16.046167091307101</v>
      </c>
      <c r="P762">
        <v>37.3022111547808</v>
      </c>
      <c r="Q762">
        <v>-7.8980154630638996E-2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189</v>
      </c>
      <c r="E763">
        <v>4840.3822319999999</v>
      </c>
      <c r="F763">
        <v>676.8</v>
      </c>
      <c r="G763">
        <v>95.054792039963601</v>
      </c>
      <c r="H763">
        <v>6.1533190912435503</v>
      </c>
      <c r="I763">
        <v>-7.0344086892846702</v>
      </c>
      <c r="J763">
        <v>-4.2364784592803204</v>
      </c>
      <c r="K763">
        <v>636.90121120361198</v>
      </c>
      <c r="L763">
        <v>576.63007204102996</v>
      </c>
      <c r="M763">
        <v>54.8188088058753</v>
      </c>
      <c r="N763">
        <v>2.9639811969446299</v>
      </c>
      <c r="O763">
        <v>9.9512411347517808</v>
      </c>
      <c r="P763">
        <v>124.440391311556</v>
      </c>
      <c r="Q763">
        <v>0.141184815622143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189</v>
      </c>
      <c r="E764">
        <v>4838.8352230699902</v>
      </c>
      <c r="F764">
        <v>7124.9</v>
      </c>
      <c r="G764">
        <v>61.134191548480104</v>
      </c>
      <c r="H764">
        <v>-10.9263136023861</v>
      </c>
      <c r="I764">
        <v>18.5677782612477</v>
      </c>
      <c r="J764">
        <v>-2.7833963738273799</v>
      </c>
      <c r="K764">
        <v>7604.2146866786497</v>
      </c>
      <c r="L764">
        <v>6447.8449409539799</v>
      </c>
      <c r="M764">
        <v>29.149848112451402</v>
      </c>
      <c r="N764">
        <v>0.84975080463166697</v>
      </c>
      <c r="O764">
        <v>27.481087453858901</v>
      </c>
      <c r="P764">
        <v>97.913888888888806</v>
      </c>
      <c r="Q764">
        <v>0.14055054470912501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484</v>
      </c>
      <c r="E765">
        <v>4837.93203928</v>
      </c>
      <c r="F765">
        <v>1608.8</v>
      </c>
      <c r="G765">
        <v>-16.349177718350401</v>
      </c>
      <c r="H765">
        <v>-0.87680559089900301</v>
      </c>
      <c r="I765">
        <v>11.031724661867001</v>
      </c>
      <c r="J765">
        <v>5.9647014244104399</v>
      </c>
      <c r="K765">
        <v>1440.92482263599</v>
      </c>
      <c r="L765">
        <v>1381.9438675260401</v>
      </c>
      <c r="M765">
        <v>77.411728767304993</v>
      </c>
      <c r="N765">
        <v>0.84856905794613702</v>
      </c>
      <c r="O765">
        <v>6.8840129288910896</v>
      </c>
      <c r="P765">
        <v>50.109633776533698</v>
      </c>
      <c r="Q765">
        <v>-0.14559082074829299</v>
      </c>
    </row>
    <row r="766" spans="1:17" x14ac:dyDescent="0.3">
      <c r="A766" t="s">
        <v>1671</v>
      </c>
      <c r="B766" t="s">
        <v>1672</v>
      </c>
      <c r="C766" t="str">
        <f>IFERROR(VLOOKUP(Table1[[#This Row],[Ticker]],[1]!Table1[[Symbol]:[Industry]],2,FALSE),"-")</f>
        <v>-</v>
      </c>
      <c r="D766" t="s">
        <v>120</v>
      </c>
      <c r="E766">
        <v>4836.0635400000001</v>
      </c>
      <c r="F766">
        <v>521.15</v>
      </c>
      <c r="G766">
        <v>107.04096633384999</v>
      </c>
      <c r="H766">
        <v>-30.247782377526299</v>
      </c>
      <c r="I766">
        <v>59.181702933417498</v>
      </c>
      <c r="J766">
        <v>-4.0364309209795497</v>
      </c>
      <c r="K766">
        <v>486.42096112517902</v>
      </c>
      <c r="L766">
        <v>356.06894390297902</v>
      </c>
      <c r="M766">
        <v>30.228870733627399</v>
      </c>
      <c r="N766">
        <v>0.40154943665403398</v>
      </c>
      <c r="O766">
        <v>39.566343663052798</v>
      </c>
      <c r="P766">
        <v>148.99665551839399</v>
      </c>
      <c r="Q766">
        <v>6.5389864865273997E-2</v>
      </c>
    </row>
    <row r="767" spans="1:17" x14ac:dyDescent="0.3">
      <c r="A767" t="s">
        <v>1673</v>
      </c>
      <c r="B767" t="s">
        <v>1674</v>
      </c>
      <c r="C767" t="str">
        <f>IFERROR(VLOOKUP(Table1[[#This Row],[Ticker]],[1]!Table1[[Symbol]:[Industry]],2,FALSE),"-")</f>
        <v>-</v>
      </c>
      <c r="D767" t="s">
        <v>1675</v>
      </c>
      <c r="E767">
        <v>4834.8920695919996</v>
      </c>
      <c r="F767">
        <v>71.459999999999994</v>
      </c>
      <c r="G767">
        <v>41.548903557176999</v>
      </c>
      <c r="H767">
        <v>2.6609061704692398</v>
      </c>
      <c r="I767">
        <v>4.9188780021743099</v>
      </c>
      <c r="J767">
        <v>-5.5598143235575899</v>
      </c>
      <c r="K767">
        <v>69.408460905313405</v>
      </c>
      <c r="L767">
        <v>61.391665273974901</v>
      </c>
      <c r="M767">
        <v>38.072091333969098</v>
      </c>
      <c r="N767">
        <v>0.72078951586353401</v>
      </c>
      <c r="O767">
        <v>17.814161768821702</v>
      </c>
      <c r="P767">
        <v>77.5403726708074</v>
      </c>
      <c r="Q767">
        <v>6.7645426261270999E-2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E768">
        <v>4826.0846551000004</v>
      </c>
      <c r="F768">
        <v>4410.5</v>
      </c>
      <c r="G768">
        <v>41.4336439851322</v>
      </c>
      <c r="H768">
        <v>-0.95278265824378305</v>
      </c>
      <c r="I768">
        <v>26.981065646753599</v>
      </c>
      <c r="J768">
        <v>1.7232538387051699</v>
      </c>
      <c r="K768">
        <v>4200.9239001571596</v>
      </c>
      <c r="L768">
        <v>3603.76992269229</v>
      </c>
      <c r="M768">
        <v>57.508732779356599</v>
      </c>
      <c r="N768">
        <v>0.81273560785183396</v>
      </c>
      <c r="O768">
        <v>8.3097154517628393</v>
      </c>
      <c r="P768">
        <v>87.680851063829707</v>
      </c>
      <c r="Q768">
        <v>0.13246552182620799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403</v>
      </c>
      <c r="E769">
        <v>4796.5113688800002</v>
      </c>
      <c r="F769">
        <v>129.36000000000001</v>
      </c>
      <c r="G769">
        <v>-33.596426023018999</v>
      </c>
      <c r="H769">
        <v>-0.47579131172383299</v>
      </c>
      <c r="I769">
        <v>-18.399435215003901</v>
      </c>
      <c r="J769">
        <v>2.6339951103029602</v>
      </c>
      <c r="K769">
        <v>123.24379105396299</v>
      </c>
      <c r="M769">
        <v>84.943835212267501</v>
      </c>
      <c r="N769">
        <v>0.94368681676674404</v>
      </c>
      <c r="O769">
        <v>18.738404452690101</v>
      </c>
      <c r="P769">
        <v>18.951724137930999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130</v>
      </c>
      <c r="E770">
        <v>4790.9538056319998</v>
      </c>
      <c r="F770">
        <v>265.83999999999997</v>
      </c>
      <c r="G770">
        <v>6.3021908500108701</v>
      </c>
      <c r="H770">
        <v>20.036695242788401</v>
      </c>
      <c r="I770">
        <v>16.6420484355572</v>
      </c>
      <c r="J770">
        <v>21.237128392742601</v>
      </c>
      <c r="K770">
        <v>218.14161721287999</v>
      </c>
      <c r="L770">
        <v>203.86715190858999</v>
      </c>
      <c r="M770">
        <v>90.725014802498293</v>
      </c>
      <c r="N770">
        <v>3.0039014037649898</v>
      </c>
      <c r="O770">
        <v>3.3666867288594902</v>
      </c>
      <c r="P770">
        <v>67.142408047783604</v>
      </c>
      <c r="Q770">
        <v>9.7269671482323003E-2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4783.9506000000001</v>
      </c>
      <c r="F771">
        <v>428.9</v>
      </c>
      <c r="G771">
        <v>244.13609090248701</v>
      </c>
      <c r="H771">
        <v>-11.2056369403572</v>
      </c>
      <c r="I771">
        <v>-31.4437119870488</v>
      </c>
      <c r="J771">
        <v>-6.5614790105437901</v>
      </c>
      <c r="K771">
        <v>455.04851451794502</v>
      </c>
      <c r="L771">
        <v>412.92130955930099</v>
      </c>
      <c r="M771">
        <v>27.599758508744198</v>
      </c>
      <c r="N771">
        <v>3.4947977200567402</v>
      </c>
      <c r="O771">
        <v>48.869200279785403</v>
      </c>
      <c r="P771">
        <v>270.21212317386301</v>
      </c>
      <c r="Q771">
        <v>0.27737253871652801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505</v>
      </c>
      <c r="E772">
        <v>4759.5420257099904</v>
      </c>
      <c r="F772">
        <v>427.3</v>
      </c>
      <c r="G772">
        <v>36.979007794463101</v>
      </c>
      <c r="H772">
        <v>43.149776274723898</v>
      </c>
      <c r="I772">
        <v>10.201822148681099</v>
      </c>
      <c r="J772">
        <v>18.434023782007898</v>
      </c>
      <c r="K772">
        <v>349.709017401707</v>
      </c>
      <c r="L772">
        <v>317.47514622333</v>
      </c>
      <c r="M772">
        <v>70.743759671699195</v>
      </c>
      <c r="N772">
        <v>2.3356593524866298</v>
      </c>
      <c r="O772">
        <v>5.7570793353615501</v>
      </c>
      <c r="P772">
        <v>81.597960050998694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100</v>
      </c>
      <c r="E773">
        <v>4721.3197536600001</v>
      </c>
      <c r="F773">
        <v>1720.65</v>
      </c>
      <c r="G773">
        <v>88.234247549201399</v>
      </c>
      <c r="H773">
        <v>25.106592873572801</v>
      </c>
      <c r="I773">
        <v>15.456129779075001</v>
      </c>
      <c r="J773">
        <v>0.303026289113008</v>
      </c>
      <c r="K773">
        <v>1466.19726898557</v>
      </c>
      <c r="L773">
        <v>1296.1189114117101</v>
      </c>
      <c r="M773">
        <v>65.807132869641904</v>
      </c>
      <c r="N773">
        <v>1.68719879531422</v>
      </c>
      <c r="O773">
        <v>3.98395955016999</v>
      </c>
      <c r="P773">
        <v>117.80379746835401</v>
      </c>
      <c r="Q773">
        <v>0.125601732745005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4671.2489523120003</v>
      </c>
      <c r="F774">
        <v>36.72</v>
      </c>
      <c r="G774">
        <v>59.0340191789562</v>
      </c>
      <c r="H774">
        <v>-1.43539800117198</v>
      </c>
      <c r="I774">
        <v>-11.8306732477898</v>
      </c>
      <c r="J774">
        <v>11.9768819310429</v>
      </c>
      <c r="K774">
        <v>33.353373569710001</v>
      </c>
      <c r="L774">
        <v>32.448122588645703</v>
      </c>
      <c r="M774">
        <v>77.407701443604694</v>
      </c>
      <c r="N774">
        <v>0.87729726556556897</v>
      </c>
      <c r="O774">
        <v>30.038126361655699</v>
      </c>
      <c r="P774">
        <v>84.894259818731101</v>
      </c>
      <c r="Q774">
        <v>0.118468380020544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297</v>
      </c>
      <c r="E775">
        <v>4663.8503039999996</v>
      </c>
      <c r="F775">
        <v>213.8</v>
      </c>
      <c r="G775">
        <v>242.18933760088601</v>
      </c>
      <c r="H775">
        <v>84.6095430713045</v>
      </c>
      <c r="I775">
        <v>245.866460022594</v>
      </c>
      <c r="J775">
        <v>-1.41541499172626</v>
      </c>
      <c r="K775">
        <v>139.61404898686999</v>
      </c>
      <c r="L775">
        <v>87.894198679589607</v>
      </c>
      <c r="M775">
        <v>64.097212001067106</v>
      </c>
      <c r="N775">
        <v>0.90517570582997198</v>
      </c>
      <c r="O775">
        <v>12.020579981290901</v>
      </c>
      <c r="P775">
        <v>363.975694444444</v>
      </c>
      <c r="Q775">
        <v>0.24138920253162799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46</v>
      </c>
      <c r="E776">
        <v>4659.069888</v>
      </c>
      <c r="F776">
        <v>2428.8000000000002</v>
      </c>
      <c r="G776">
        <v>639.13502899125604</v>
      </c>
      <c r="H776">
        <v>6.6977109582950201</v>
      </c>
      <c r="I776">
        <v>367.70839208474501</v>
      </c>
      <c r="J776">
        <v>1.68636502470793</v>
      </c>
      <c r="K776">
        <v>2225.5858788037099</v>
      </c>
      <c r="L776">
        <v>1141.2689379711801</v>
      </c>
      <c r="M776">
        <v>41.964169703292299</v>
      </c>
      <c r="N776">
        <v>0.76872332305063495</v>
      </c>
      <c r="O776">
        <v>22.859025032938</v>
      </c>
      <c r="P776">
        <v>793.26958440603096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388</v>
      </c>
      <c r="E777">
        <v>4658.2285026500003</v>
      </c>
      <c r="F777">
        <v>1214.9000000000001</v>
      </c>
      <c r="G777">
        <v>-45.562609807596402</v>
      </c>
      <c r="H777">
        <v>9.3060509392858997</v>
      </c>
      <c r="I777">
        <v>-26.2711012663849</v>
      </c>
      <c r="J777">
        <v>-1.82367449212824</v>
      </c>
      <c r="K777">
        <v>1140.8295419614001</v>
      </c>
      <c r="L777">
        <v>1231.8387398244199</v>
      </c>
      <c r="M777">
        <v>52.264165421567903</v>
      </c>
      <c r="N777">
        <v>0.92853280482605904</v>
      </c>
      <c r="O777">
        <v>36.225203720470802</v>
      </c>
      <c r="P777">
        <v>21.751766297539699</v>
      </c>
      <c r="Q777">
        <v>-7.2898158801575005E-2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346</v>
      </c>
      <c r="E778">
        <v>4638.6867504250004</v>
      </c>
      <c r="F778">
        <v>514.15</v>
      </c>
      <c r="G778">
        <v>-31.2519922701597</v>
      </c>
      <c r="H778">
        <v>14.800432198698701</v>
      </c>
      <c r="I778">
        <v>4.2329795684873801</v>
      </c>
      <c r="J778">
        <v>9.8057334746903706</v>
      </c>
      <c r="K778">
        <v>425.887770232099</v>
      </c>
      <c r="L778">
        <v>413.08606603807698</v>
      </c>
      <c r="M778">
        <v>79.066491573143594</v>
      </c>
      <c r="N778">
        <v>1.70058168521636</v>
      </c>
      <c r="O778">
        <v>7.9257026159680999</v>
      </c>
      <c r="P778">
        <v>61.6569721741864</v>
      </c>
      <c r="Q778">
        <v>2.405865380299E-2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46</v>
      </c>
      <c r="E779">
        <v>4630.1630691749997</v>
      </c>
      <c r="F779">
        <v>832.45</v>
      </c>
      <c r="G779">
        <v>-5.9264705728250497</v>
      </c>
      <c r="H779">
        <v>32.801335187558102</v>
      </c>
      <c r="I779">
        <v>6.7552933014006298</v>
      </c>
      <c r="J779">
        <v>4.5292170297430001</v>
      </c>
      <c r="M779">
        <v>53.861299680877899</v>
      </c>
      <c r="O779">
        <v>7.7842513063847596</v>
      </c>
      <c r="P779">
        <v>51.354545454545402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125</v>
      </c>
      <c r="E780">
        <v>4629.9252079999997</v>
      </c>
      <c r="F780">
        <v>6070.6</v>
      </c>
      <c r="G780">
        <v>552.31313827570295</v>
      </c>
      <c r="H780">
        <v>19.685966183006801</v>
      </c>
      <c r="I780">
        <v>119.66465360695901</v>
      </c>
      <c r="J780">
        <v>6.8841530719496902</v>
      </c>
      <c r="K780">
        <v>5389.2411656303502</v>
      </c>
      <c r="L780">
        <v>3951.1145858238201</v>
      </c>
      <c r="M780">
        <v>59.872432804867401</v>
      </c>
      <c r="N780">
        <v>0.78925617176020402</v>
      </c>
      <c r="O780">
        <v>11.5128652851447</v>
      </c>
      <c r="P780">
        <v>578.27932960893804</v>
      </c>
      <c r="Q780">
        <v>0.31138013543793802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280</v>
      </c>
      <c r="E781">
        <v>4621.5371443800004</v>
      </c>
      <c r="F781">
        <v>239.7</v>
      </c>
      <c r="G781">
        <v>44.267389577541401</v>
      </c>
      <c r="H781">
        <v>-13.5031715250754</v>
      </c>
      <c r="I781">
        <v>-17.467930334136401</v>
      </c>
      <c r="J781">
        <v>-3.1210429663526198</v>
      </c>
      <c r="K781">
        <v>244.66723016885999</v>
      </c>
      <c r="L781">
        <v>223.80636583250001</v>
      </c>
      <c r="M781">
        <v>29.874957770736199</v>
      </c>
      <c r="N781">
        <v>0.73163031257666999</v>
      </c>
      <c r="O781">
        <v>21.568627450980301</v>
      </c>
      <c r="P781">
        <v>67.2714584787159</v>
      </c>
      <c r="Q781">
        <v>0.16413133057044099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4596.7056870959996</v>
      </c>
      <c r="F782">
        <v>47.34</v>
      </c>
      <c r="G782">
        <v>80.923129163288493</v>
      </c>
      <c r="H782">
        <v>-8.9339178089701292</v>
      </c>
      <c r="I782">
        <v>-13.645507289514599</v>
      </c>
      <c r="J782">
        <v>-3.2560485926096301</v>
      </c>
      <c r="K782">
        <v>48.418304657489301</v>
      </c>
      <c r="L782">
        <v>45.708860878704002</v>
      </c>
      <c r="M782">
        <v>45.544441411850997</v>
      </c>
      <c r="N782">
        <v>1.7970023439999701</v>
      </c>
      <c r="O782">
        <v>38.149556400506903</v>
      </c>
      <c r="P782">
        <v>119.166666666666</v>
      </c>
      <c r="Q782">
        <v>5.4174295790113E-2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692</v>
      </c>
      <c r="E783">
        <v>4577.1893244000003</v>
      </c>
      <c r="F783">
        <v>693</v>
      </c>
      <c r="G783">
        <v>25.137752812543201</v>
      </c>
      <c r="H783">
        <v>14.038809882365101</v>
      </c>
      <c r="I783">
        <v>-14.6897460585808</v>
      </c>
      <c r="J783">
        <v>5.3482450511276802</v>
      </c>
      <c r="K783">
        <v>656.42796449333002</v>
      </c>
      <c r="L783">
        <v>642.49165381442197</v>
      </c>
      <c r="M783">
        <v>50.687575175772402</v>
      </c>
      <c r="N783">
        <v>2.33534785105957</v>
      </c>
      <c r="O783">
        <v>17.604617604617602</v>
      </c>
      <c r="P783">
        <v>48.936170212765902</v>
      </c>
      <c r="Q783">
        <v>0.102556122023804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189</v>
      </c>
      <c r="E784">
        <v>4533.8846249999997</v>
      </c>
      <c r="F784">
        <v>695</v>
      </c>
      <c r="G784">
        <v>28.0071018018293</v>
      </c>
      <c r="H784">
        <v>9.6459883959360795</v>
      </c>
      <c r="I784">
        <v>-6.84642226795056</v>
      </c>
      <c r="J784">
        <v>7.7270345383227603</v>
      </c>
      <c r="K784">
        <v>641.65984612341697</v>
      </c>
      <c r="L784">
        <v>556.93488951185998</v>
      </c>
      <c r="M784">
        <v>52.760636956715302</v>
      </c>
      <c r="N784">
        <v>1.4391113457434901</v>
      </c>
      <c r="O784">
        <v>11.769784172661801</v>
      </c>
      <c r="P784">
        <v>98.203336660487594</v>
      </c>
      <c r="Q784">
        <v>6.4127659778499005E-2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239</v>
      </c>
      <c r="E785">
        <v>4510.1933669999999</v>
      </c>
      <c r="F785">
        <v>4617.75</v>
      </c>
      <c r="G785">
        <v>38.686588498355498</v>
      </c>
      <c r="H785">
        <v>13.268390993338601</v>
      </c>
      <c r="I785">
        <v>9.1151405859811305</v>
      </c>
      <c r="J785">
        <v>4.0664129943643301</v>
      </c>
      <c r="K785">
        <v>4073.8187985044601</v>
      </c>
      <c r="L785">
        <v>3570.67896424533</v>
      </c>
      <c r="M785">
        <v>68.971954695392895</v>
      </c>
      <c r="N785">
        <v>1.7486170858055201</v>
      </c>
      <c r="O785">
        <v>2.8422933246710902</v>
      </c>
      <c r="P785">
        <v>69.455606319149993</v>
      </c>
      <c r="Q785">
        <v>0.122082293901131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130</v>
      </c>
      <c r="E786">
        <v>4505.9418158999997</v>
      </c>
      <c r="F786">
        <v>430.5</v>
      </c>
      <c r="G786">
        <v>-0.60565815504982301</v>
      </c>
      <c r="I786">
        <v>-13.584725695323501</v>
      </c>
      <c r="K786">
        <v>425.76520424318301</v>
      </c>
      <c r="L786">
        <v>384.46648021701702</v>
      </c>
      <c r="M786">
        <v>38.331602171758398</v>
      </c>
      <c r="N786">
        <v>1</v>
      </c>
      <c r="O786">
        <v>7.2938443670151001</v>
      </c>
      <c r="P786">
        <v>29.6491492245143</v>
      </c>
      <c r="Q786">
        <v>9.3594908740256E-2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49</v>
      </c>
      <c r="E787">
        <v>4501.7390237</v>
      </c>
      <c r="F787">
        <v>447.4</v>
      </c>
      <c r="G787">
        <v>-52.189041628650003</v>
      </c>
      <c r="H787">
        <v>-7.66316316064799</v>
      </c>
      <c r="I787">
        <v>-38.965071735011101</v>
      </c>
      <c r="J787">
        <v>-1.4471397287065899</v>
      </c>
      <c r="K787">
        <v>470.945365777603</v>
      </c>
      <c r="L787">
        <v>507.84500529732401</v>
      </c>
      <c r="M787">
        <v>35.092325246127601</v>
      </c>
      <c r="N787">
        <v>0.82778879951292705</v>
      </c>
      <c r="O787">
        <v>54.447921323200703</v>
      </c>
      <c r="P787">
        <v>7.4963959634790802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1451</v>
      </c>
      <c r="E788">
        <v>4495.1891836799996</v>
      </c>
      <c r="F788">
        <v>376.8</v>
      </c>
      <c r="G788">
        <v>-13.3288696456992</v>
      </c>
      <c r="H788">
        <v>11.4690319975786</v>
      </c>
      <c r="I788">
        <v>-2.3734586522518799</v>
      </c>
      <c r="J788">
        <v>7.7359059646717601</v>
      </c>
      <c r="K788">
        <v>348.34863598739003</v>
      </c>
      <c r="L788">
        <v>348.07730776325599</v>
      </c>
      <c r="M788">
        <v>67.618321663575699</v>
      </c>
      <c r="N788">
        <v>2.8753229891503702</v>
      </c>
      <c r="O788">
        <v>11.4649681528662</v>
      </c>
      <c r="P788">
        <v>32.094653812445202</v>
      </c>
      <c r="Q788">
        <v>6.0570310239585E-2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239</v>
      </c>
      <c r="E789">
        <v>4480.9534598399996</v>
      </c>
      <c r="F789">
        <v>1427.4</v>
      </c>
      <c r="G789">
        <v>-6.6037226972408902</v>
      </c>
      <c r="H789">
        <v>14.692550361102599</v>
      </c>
      <c r="I789">
        <v>0.14148866713859001</v>
      </c>
      <c r="J789">
        <v>0.82292677558742999</v>
      </c>
      <c r="K789">
        <v>1308.1231098836899</v>
      </c>
      <c r="L789">
        <v>1200.9551384640399</v>
      </c>
      <c r="M789">
        <v>61.939432194957199</v>
      </c>
      <c r="N789">
        <v>2.81808082798926</v>
      </c>
      <c r="O789">
        <v>6.9496987529774099</v>
      </c>
      <c r="P789">
        <v>48.085901027077497</v>
      </c>
      <c r="Q789">
        <v>0.12489051894762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542</v>
      </c>
      <c r="E790">
        <v>4476.7021699799998</v>
      </c>
      <c r="F790">
        <v>810.3</v>
      </c>
      <c r="G790">
        <v>-32.810335179395501</v>
      </c>
      <c r="H790">
        <v>12.6617473726358</v>
      </c>
      <c r="I790">
        <v>-11.811788802119599</v>
      </c>
      <c r="J790">
        <v>-4.5054572715291901</v>
      </c>
      <c r="K790">
        <v>760.68460843523599</v>
      </c>
      <c r="L790">
        <v>757.754342788651</v>
      </c>
      <c r="M790">
        <v>51.314325099687899</v>
      </c>
      <c r="N790">
        <v>1.36958041444629</v>
      </c>
      <c r="O790">
        <v>11.5451067505862</v>
      </c>
      <c r="P790">
        <v>23.3427201461298</v>
      </c>
      <c r="Q790">
        <v>-0.119656943358005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65</v>
      </c>
      <c r="E791">
        <v>4465.3366612500004</v>
      </c>
      <c r="F791">
        <v>362.15</v>
      </c>
      <c r="G791">
        <v>-4.0481601028621199</v>
      </c>
      <c r="H791">
        <v>20.6074942646834</v>
      </c>
      <c r="I791">
        <v>7.0367204863195596</v>
      </c>
      <c r="J791">
        <v>8.1641945584563196</v>
      </c>
      <c r="K791">
        <v>312.48386761597601</v>
      </c>
      <c r="L791">
        <v>299.349969262733</v>
      </c>
      <c r="M791">
        <v>71.764773100259603</v>
      </c>
      <c r="N791">
        <v>2.7715047188194601</v>
      </c>
      <c r="O791">
        <v>4.3628330802153803</v>
      </c>
      <c r="P791">
        <v>44.802079168332597</v>
      </c>
      <c r="Q791">
        <v>-5.422196199926E-2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713</v>
      </c>
      <c r="E792">
        <v>4449.3999170859997</v>
      </c>
      <c r="F792">
        <v>270.04000000000002</v>
      </c>
      <c r="G792">
        <v>1.2324982616547699</v>
      </c>
      <c r="H792">
        <v>-3.7694428670330397E-2</v>
      </c>
      <c r="I792">
        <v>0.51565566102408</v>
      </c>
      <c r="J792">
        <v>0.31248692507727899</v>
      </c>
      <c r="K792">
        <v>258.09007512503501</v>
      </c>
      <c r="L792">
        <v>240.78535910651499</v>
      </c>
      <c r="M792">
        <v>58.987597709054498</v>
      </c>
      <c r="N792">
        <v>0.65349595000929805</v>
      </c>
      <c r="O792">
        <v>0.72211524218632706</v>
      </c>
      <c r="P792">
        <v>30.359642770938901</v>
      </c>
      <c r="Q792">
        <v>3.7892634135868998E-2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E793">
        <v>4444.6532246339902</v>
      </c>
      <c r="F793">
        <v>56.02</v>
      </c>
      <c r="G793">
        <v>63.425473645939398</v>
      </c>
      <c r="H793">
        <v>-8.8216942518126409</v>
      </c>
      <c r="I793">
        <v>-21.398519445432701</v>
      </c>
      <c r="J793">
        <v>3.7239140647989402</v>
      </c>
      <c r="K793">
        <v>56.210378885606097</v>
      </c>
      <c r="L793">
        <v>54.530412299898799</v>
      </c>
      <c r="M793">
        <v>67.080244220933096</v>
      </c>
      <c r="N793">
        <v>0.65645434688126703</v>
      </c>
      <c r="O793">
        <v>38.343448768297002</v>
      </c>
      <c r="P793">
        <v>100.071428571428</v>
      </c>
      <c r="Q793">
        <v>-5.1607917170056999E-2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1730</v>
      </c>
      <c r="E794">
        <v>4403.9149637840001</v>
      </c>
      <c r="F794">
        <v>146.86000000000001</v>
      </c>
      <c r="G794">
        <v>-8.1895579088511798</v>
      </c>
      <c r="H794">
        <v>45.000116410778297</v>
      </c>
      <c r="I794">
        <v>9.5907696774125206</v>
      </c>
      <c r="J794">
        <v>19.2037460241154</v>
      </c>
      <c r="K794">
        <v>112.664379425617</v>
      </c>
      <c r="L794">
        <v>106.09776493381</v>
      </c>
      <c r="M794">
        <v>75.749362679069193</v>
      </c>
      <c r="N794">
        <v>3.7867306308275199</v>
      </c>
      <c r="O794">
        <v>7.5854555358844999</v>
      </c>
      <c r="P794">
        <v>85.429292929292899</v>
      </c>
      <c r="Q794">
        <v>7.7328433134975005E-2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130</v>
      </c>
      <c r="E795">
        <v>4401.9745703999997</v>
      </c>
      <c r="F795">
        <v>1008.4</v>
      </c>
      <c r="G795">
        <v>162.92668221654799</v>
      </c>
      <c r="H795">
        <v>12.5312055273978</v>
      </c>
      <c r="I795">
        <v>88.600881214881994</v>
      </c>
      <c r="J795">
        <v>2.5522923800724899</v>
      </c>
      <c r="K795">
        <v>884.07166858713094</v>
      </c>
      <c r="L795">
        <v>727.15294574264794</v>
      </c>
      <c r="M795">
        <v>80.628344813544601</v>
      </c>
      <c r="N795">
        <v>2.1171031604627202</v>
      </c>
      <c r="O795">
        <v>6.5747719159063802</v>
      </c>
      <c r="P795">
        <v>190.52146355517101</v>
      </c>
      <c r="Q795">
        <v>8.5443887778728994E-2</v>
      </c>
    </row>
    <row r="796" spans="1:17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542</v>
      </c>
      <c r="E796">
        <v>4367.8483695000004</v>
      </c>
      <c r="F796">
        <v>390.6</v>
      </c>
      <c r="G796">
        <v>11.655177862427699</v>
      </c>
      <c r="H796">
        <v>5.2010583260059997</v>
      </c>
      <c r="I796">
        <v>-7.3602525270790196</v>
      </c>
      <c r="J796">
        <v>5.5915055869569299</v>
      </c>
      <c r="K796">
        <v>376.82707331135202</v>
      </c>
      <c r="L796">
        <v>359.42952425164498</v>
      </c>
      <c r="M796">
        <v>57.423762400892102</v>
      </c>
      <c r="N796">
        <v>1.2967527512332799</v>
      </c>
      <c r="O796">
        <v>8.8453661034305995</v>
      </c>
      <c r="P796">
        <v>39.5</v>
      </c>
      <c r="Q796">
        <v>-5.8418596903405E-2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95</v>
      </c>
      <c r="E797">
        <v>4354.8</v>
      </c>
      <c r="F797">
        <v>7258</v>
      </c>
      <c r="G797">
        <v>58.636257790555902</v>
      </c>
      <c r="H797">
        <v>11.854899033156499</v>
      </c>
      <c r="I797">
        <v>-13.076550097398901</v>
      </c>
      <c r="J797">
        <v>2.5340001964763501</v>
      </c>
      <c r="K797">
        <v>6788.8812731002799</v>
      </c>
      <c r="L797">
        <v>6208.6933265206198</v>
      </c>
      <c r="M797">
        <v>51.816862567751002</v>
      </c>
      <c r="N797">
        <v>0.73007706290039798</v>
      </c>
      <c r="O797">
        <v>17.112152108018702</v>
      </c>
      <c r="P797">
        <v>102.961367989821</v>
      </c>
      <c r="Q797">
        <v>7.6366827809634996E-2</v>
      </c>
    </row>
    <row r="798" spans="1:17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629</v>
      </c>
      <c r="E798">
        <v>4351.2772732000003</v>
      </c>
      <c r="F798">
        <v>210.68</v>
      </c>
      <c r="G798">
        <v>66.209039214372694</v>
      </c>
      <c r="H798">
        <v>21.3123055580614</v>
      </c>
      <c r="I798">
        <v>20.878453646211</v>
      </c>
      <c r="J798">
        <v>-2.4887562176246498</v>
      </c>
      <c r="K798">
        <v>184.72166078976801</v>
      </c>
      <c r="L798">
        <v>162.48896693499401</v>
      </c>
      <c r="M798">
        <v>66.107280658744202</v>
      </c>
      <c r="N798">
        <v>2.5424474948276101</v>
      </c>
      <c r="O798">
        <v>4.9933548509587897</v>
      </c>
      <c r="P798">
        <v>94.533702677747002</v>
      </c>
      <c r="Q798">
        <v>6.5351019066947999E-2</v>
      </c>
    </row>
    <row r="799" spans="1:17" hidden="1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242</v>
      </c>
      <c r="E799">
        <v>4342.9610827500001</v>
      </c>
      <c r="F799">
        <v>628.5</v>
      </c>
      <c r="G799">
        <v>87.337728903372295</v>
      </c>
      <c r="H799">
        <v>22.012903168183701</v>
      </c>
      <c r="I799">
        <v>65.935036792524997</v>
      </c>
      <c r="J799">
        <v>13.9513315598993</v>
      </c>
      <c r="K799">
        <v>535.19770090115401</v>
      </c>
      <c r="L799">
        <v>443.92139870051398</v>
      </c>
      <c r="M799">
        <v>73.141468953921205</v>
      </c>
      <c r="N799">
        <v>1.16054476960667</v>
      </c>
      <c r="O799">
        <v>4.2004773269689704</v>
      </c>
      <c r="P799">
        <v>116.83629463515599</v>
      </c>
      <c r="Q799">
        <v>6.7916388499400002E-2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542</v>
      </c>
      <c r="E800">
        <v>4282.2733236800004</v>
      </c>
      <c r="F800">
        <v>1623.2</v>
      </c>
      <c r="G800">
        <v>-26.170047087429801</v>
      </c>
      <c r="H800">
        <v>3.5313831059381098</v>
      </c>
      <c r="I800">
        <v>-2.6700078986568201</v>
      </c>
      <c r="J800">
        <v>2.7417758572272102</v>
      </c>
      <c r="K800">
        <v>1538.29355823316</v>
      </c>
      <c r="L800">
        <v>1481.9404389675699</v>
      </c>
      <c r="M800">
        <v>53.103953961234097</v>
      </c>
      <c r="N800">
        <v>2.9437615063799898</v>
      </c>
      <c r="O800">
        <v>14.545342533267601</v>
      </c>
      <c r="P800">
        <v>38.0272108843537</v>
      </c>
      <c r="Q800">
        <v>4.8199121729822998E-2</v>
      </c>
    </row>
    <row r="801" spans="1:17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542</v>
      </c>
      <c r="E801">
        <v>4266.6005549649999</v>
      </c>
      <c r="F801">
        <v>381.85</v>
      </c>
      <c r="G801">
        <v>9.2653341745158908</v>
      </c>
      <c r="H801">
        <v>3.12900619422336</v>
      </c>
      <c r="I801">
        <v>-4.4803156830754096</v>
      </c>
      <c r="J801">
        <v>7.6405248150583194E-2</v>
      </c>
      <c r="K801">
        <v>373.55037572137797</v>
      </c>
      <c r="L801">
        <v>354.03065479492801</v>
      </c>
      <c r="M801">
        <v>47.3223054319093</v>
      </c>
      <c r="N801">
        <v>1.0711758064928301</v>
      </c>
      <c r="O801">
        <v>20.164986251145699</v>
      </c>
      <c r="P801">
        <v>43.552631578947299</v>
      </c>
      <c r="Q801">
        <v>0.13515833260413199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873</v>
      </c>
      <c r="E802">
        <v>4260.5603017249996</v>
      </c>
      <c r="F802">
        <v>915.85</v>
      </c>
      <c r="G802">
        <v>-40.238775674599303</v>
      </c>
      <c r="H802">
        <v>2.9304730723987902</v>
      </c>
      <c r="I802">
        <v>-19.6022748671495</v>
      </c>
      <c r="J802">
        <v>4.1854908656109897</v>
      </c>
      <c r="K802">
        <v>846.80753486574201</v>
      </c>
      <c r="L802">
        <v>911.15854091928702</v>
      </c>
      <c r="M802">
        <v>81.922477854649898</v>
      </c>
      <c r="N802">
        <v>1.7550162738337201</v>
      </c>
      <c r="O802">
        <v>19.206201888955601</v>
      </c>
      <c r="P802">
        <v>27.413745130773499</v>
      </c>
      <c r="Q802">
        <v>-0.105337133302966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484</v>
      </c>
      <c r="E803">
        <v>4259.5327871999998</v>
      </c>
      <c r="F803">
        <v>691.2</v>
      </c>
      <c r="G803">
        <v>-5.7732841180357504</v>
      </c>
      <c r="H803">
        <v>-3.6784994348634301</v>
      </c>
      <c r="I803">
        <v>-21.294268215056199</v>
      </c>
      <c r="J803">
        <v>-5.7759335570669696</v>
      </c>
      <c r="K803">
        <v>704.04731629767502</v>
      </c>
      <c r="L803">
        <v>694.813121185005</v>
      </c>
      <c r="M803">
        <v>31.680244983644101</v>
      </c>
      <c r="N803">
        <v>1.0424148162103299</v>
      </c>
      <c r="O803">
        <v>19.712094907407302</v>
      </c>
      <c r="P803">
        <v>21.5403551960611</v>
      </c>
      <c r="Q803">
        <v>0.13253471849214901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304</v>
      </c>
      <c r="E804">
        <v>4235.9055315919904</v>
      </c>
      <c r="F804">
        <v>198.52</v>
      </c>
      <c r="G804">
        <v>-28.1446916346164</v>
      </c>
      <c r="H804">
        <v>6.6456358416460297</v>
      </c>
      <c r="I804">
        <v>-15.570426114819201</v>
      </c>
      <c r="J804">
        <v>6.8491619318263899</v>
      </c>
      <c r="K804">
        <v>184.52967613420901</v>
      </c>
      <c r="M804">
        <v>77.870362809029899</v>
      </c>
      <c r="N804">
        <v>1.3751832060685301</v>
      </c>
      <c r="O804">
        <v>18.375982268788999</v>
      </c>
      <c r="P804">
        <v>35.508532423208102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236</v>
      </c>
      <c r="E805">
        <v>4221.7991126799998</v>
      </c>
      <c r="F805">
        <v>387.4</v>
      </c>
      <c r="G805">
        <v>121.843172642683</v>
      </c>
      <c r="H805">
        <v>14.0988579859303</v>
      </c>
      <c r="I805">
        <v>38.829940077919602</v>
      </c>
      <c r="J805">
        <v>8.2020442264319797</v>
      </c>
      <c r="K805">
        <v>340.944244795467</v>
      </c>
      <c r="L805">
        <v>282.963937481031</v>
      </c>
      <c r="M805">
        <v>71.464377944116407</v>
      </c>
      <c r="N805">
        <v>1.0389596019123699</v>
      </c>
      <c r="O805">
        <v>4.71089313371193</v>
      </c>
      <c r="P805">
        <v>151.44913593969699</v>
      </c>
      <c r="Q805">
        <v>0.13615608140416699</v>
      </c>
    </row>
    <row r="806" spans="1:17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916</v>
      </c>
      <c r="E806">
        <v>4212.6991915250001</v>
      </c>
      <c r="F806">
        <v>340.45</v>
      </c>
      <c r="G806">
        <v>60.1603664334637</v>
      </c>
      <c r="H806">
        <v>9.5075757785908692</v>
      </c>
      <c r="I806">
        <v>22.754661716635301</v>
      </c>
      <c r="J806">
        <v>4.57124311976533</v>
      </c>
      <c r="K806">
        <v>288.68798076906597</v>
      </c>
      <c r="L806">
        <v>241.98661812267699</v>
      </c>
      <c r="M806">
        <v>73.038142812393005</v>
      </c>
      <c r="N806">
        <v>1.1743779506575101</v>
      </c>
      <c r="O806">
        <v>1.33646644147451</v>
      </c>
      <c r="P806">
        <v>128.72018810883401</v>
      </c>
      <c r="Q806">
        <v>3.7487674692905003E-2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130</v>
      </c>
      <c r="E807">
        <v>4208.7028501499999</v>
      </c>
      <c r="F807">
        <v>2073.65</v>
      </c>
      <c r="G807">
        <v>53.222178825612303</v>
      </c>
      <c r="H807">
        <v>-8.4099882560883703</v>
      </c>
      <c r="I807">
        <v>36.2829825662483</v>
      </c>
      <c r="J807">
        <v>1.2984322668197601</v>
      </c>
      <c r="K807">
        <v>2058.7830124839102</v>
      </c>
      <c r="L807">
        <v>1713.2862341653699</v>
      </c>
      <c r="M807">
        <v>45.231611062233398</v>
      </c>
      <c r="N807">
        <v>0.94875227754342295</v>
      </c>
      <c r="O807">
        <v>9.7099317628336497</v>
      </c>
      <c r="P807">
        <v>78.608957795004301</v>
      </c>
      <c r="Q807">
        <v>0.31394891624856403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46</v>
      </c>
      <c r="E808">
        <v>4204.1117922049998</v>
      </c>
      <c r="F808">
        <v>607.54999999999995</v>
      </c>
      <c r="G808">
        <v>31.301049682805701</v>
      </c>
      <c r="H808">
        <v>11.9808228176349</v>
      </c>
      <c r="I808">
        <v>-36.7691173089354</v>
      </c>
      <c r="J808">
        <v>4.9475493925695302</v>
      </c>
      <c r="K808">
        <v>554.70520120704805</v>
      </c>
      <c r="L808">
        <v>569.94781559518003</v>
      </c>
      <c r="M808">
        <v>65.105924144469398</v>
      </c>
      <c r="N808">
        <v>1.6032757651568701</v>
      </c>
      <c r="O808">
        <v>66.085095876882505</v>
      </c>
      <c r="P808">
        <v>59.023687998952902</v>
      </c>
      <c r="Q808">
        <v>0.10378383507877099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280</v>
      </c>
      <c r="E809">
        <v>4191.7075742850002</v>
      </c>
      <c r="F809">
        <v>496.65</v>
      </c>
      <c r="G809">
        <v>-18.3804780925541</v>
      </c>
      <c r="H809">
        <v>-9.5407680078126997</v>
      </c>
      <c r="I809">
        <v>-38.082296127850299</v>
      </c>
      <c r="J809">
        <v>-1.0822686281399201</v>
      </c>
      <c r="K809">
        <v>512.16385760032199</v>
      </c>
      <c r="L809">
        <v>511.55743542715197</v>
      </c>
      <c r="M809">
        <v>40.3743436501763</v>
      </c>
      <c r="N809">
        <v>0.70355967242333295</v>
      </c>
      <c r="O809">
        <v>40.742977952280199</v>
      </c>
      <c r="P809">
        <v>11.107382550335499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24</v>
      </c>
      <c r="E810">
        <v>4176.702755925</v>
      </c>
      <c r="F810">
        <v>133.35</v>
      </c>
      <c r="G810">
        <v>-19.905004828423898</v>
      </c>
      <c r="H810">
        <v>-1.80710411522729</v>
      </c>
      <c r="I810">
        <v>-29.833600385010602</v>
      </c>
      <c r="J810">
        <v>-1.6876753267878599</v>
      </c>
      <c r="K810">
        <v>134.341563358532</v>
      </c>
      <c r="L810">
        <v>128.71839536509901</v>
      </c>
      <c r="M810">
        <v>32.698539853747398</v>
      </c>
      <c r="N810">
        <v>0.84368822715845404</v>
      </c>
      <c r="O810">
        <v>22.572178477690201</v>
      </c>
      <c r="P810">
        <v>21.337579617834301</v>
      </c>
      <c r="Q810">
        <v>2.9639653627489999E-3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239</v>
      </c>
      <c r="E811">
        <v>4167.1792896400002</v>
      </c>
      <c r="F811">
        <v>4108.3999999999996</v>
      </c>
      <c r="G811">
        <v>64.369883914561299</v>
      </c>
      <c r="H811">
        <v>54.302156136300901</v>
      </c>
      <c r="I811">
        <v>58.973085129862199</v>
      </c>
      <c r="J811">
        <v>9.8375799863713205</v>
      </c>
      <c r="K811">
        <v>3148.9234399908701</v>
      </c>
      <c r="L811">
        <v>2645.2612524680999</v>
      </c>
      <c r="M811">
        <v>80.826759878883493</v>
      </c>
      <c r="N811">
        <v>0.64352077542836505</v>
      </c>
      <c r="O811">
        <v>3.3248953363839999</v>
      </c>
      <c r="P811">
        <v>95.164125219704502</v>
      </c>
      <c r="Q811">
        <v>0.11229265700337999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304</v>
      </c>
      <c r="E812">
        <v>4166.6966626599997</v>
      </c>
      <c r="F812">
        <v>189.35</v>
      </c>
      <c r="G812">
        <v>6.6362726098764302</v>
      </c>
      <c r="H812">
        <v>-2.1619092494535201</v>
      </c>
      <c r="I812">
        <v>-7.2284473148397996</v>
      </c>
      <c r="J812">
        <v>-2.8864937278768998</v>
      </c>
      <c r="K812">
        <v>191.225834774405</v>
      </c>
      <c r="M812">
        <v>49.395973779666903</v>
      </c>
      <c r="N812">
        <v>1.26169580371371</v>
      </c>
      <c r="O812">
        <v>25.613942434644802</v>
      </c>
      <c r="P812">
        <v>48.801571709233698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1451</v>
      </c>
      <c r="E813">
        <v>4149.5863821749999</v>
      </c>
      <c r="F813">
        <v>7847.45</v>
      </c>
      <c r="G813">
        <v>-4.0829052431482102</v>
      </c>
      <c r="H813">
        <v>4.3842891987630601</v>
      </c>
      <c r="I813">
        <v>-8.7594692290547194</v>
      </c>
      <c r="J813">
        <v>-1.3803134389567899</v>
      </c>
      <c r="K813">
        <v>7313.0333470289497</v>
      </c>
      <c r="L813">
        <v>6955.9996867425998</v>
      </c>
      <c r="M813">
        <v>54.463022068704198</v>
      </c>
      <c r="N813">
        <v>0.971877841916862</v>
      </c>
      <c r="O813">
        <v>9.8445992010143399</v>
      </c>
      <c r="P813">
        <v>35.066823865543299</v>
      </c>
      <c r="Q813">
        <v>-1.8115951147577001E-2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140</v>
      </c>
      <c r="E814">
        <v>4147.9401840500004</v>
      </c>
      <c r="F814">
        <v>89.05</v>
      </c>
      <c r="G814">
        <v>75.648768369234105</v>
      </c>
      <c r="H814">
        <v>19.826960790799699</v>
      </c>
      <c r="I814">
        <v>87.463774260943396</v>
      </c>
      <c r="J814">
        <v>5.4344685499198899</v>
      </c>
      <c r="K814">
        <v>71.7395719704149</v>
      </c>
      <c r="M814">
        <v>84.202573039658105</v>
      </c>
      <c r="N814">
        <v>1.27042655614853</v>
      </c>
      <c r="O814">
        <v>3.3127456485120699</v>
      </c>
      <c r="P814">
        <v>147.361111111111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100</v>
      </c>
      <c r="E815">
        <v>4134.6158154300001</v>
      </c>
      <c r="F815">
        <v>3297.9</v>
      </c>
      <c r="G815">
        <v>97.542353235420293</v>
      </c>
      <c r="H815">
        <v>23.280106537194101</v>
      </c>
      <c r="I815">
        <v>5.6540870215813399</v>
      </c>
      <c r="J815">
        <v>1.7489967163515601</v>
      </c>
      <c r="K815">
        <v>2765.7479982648902</v>
      </c>
      <c r="L815">
        <v>2460.8924419330201</v>
      </c>
      <c r="M815">
        <v>74.845377568025</v>
      </c>
      <c r="N815">
        <v>1.9871504236966899</v>
      </c>
      <c r="O815">
        <v>5.7339519087904396</v>
      </c>
      <c r="P815">
        <v>128.25206768868699</v>
      </c>
      <c r="Q815">
        <v>0.21106511050780699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239</v>
      </c>
      <c r="E816">
        <v>4134.26801385</v>
      </c>
      <c r="F816">
        <v>901.35</v>
      </c>
      <c r="G816">
        <v>178.440543780024</v>
      </c>
      <c r="H816">
        <v>32.755483349333097</v>
      </c>
      <c r="I816">
        <v>160.86727654742401</v>
      </c>
      <c r="J816">
        <v>7.9278329175951798</v>
      </c>
      <c r="K816">
        <v>710.89181940151605</v>
      </c>
      <c r="L816">
        <v>526.531800145067</v>
      </c>
      <c r="M816">
        <v>81.308503975497302</v>
      </c>
      <c r="N816">
        <v>0.95454917593718702</v>
      </c>
      <c r="O816">
        <v>2.5961058412381499</v>
      </c>
      <c r="P816">
        <v>246.379986165552</v>
      </c>
      <c r="Q816">
        <v>8.9714824436849E-2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242</v>
      </c>
      <c r="E817">
        <v>4123.3014937500002</v>
      </c>
      <c r="F817">
        <v>2344.6999999999998</v>
      </c>
      <c r="G817">
        <v>70.094796759414393</v>
      </c>
      <c r="H817">
        <v>15.0559347031051</v>
      </c>
      <c r="I817">
        <v>41.748155392834697</v>
      </c>
      <c r="J817">
        <v>9.8649212055406004</v>
      </c>
      <c r="K817">
        <v>1939.5091373696</v>
      </c>
      <c r="L817">
        <v>1572.98219778927</v>
      </c>
      <c r="M817">
        <v>71.9176819621063</v>
      </c>
      <c r="N817">
        <v>3.28835201701746</v>
      </c>
      <c r="O817">
        <v>3.6358595982428401</v>
      </c>
      <c r="P817">
        <v>136.53972257250899</v>
      </c>
      <c r="Q817">
        <v>5.2261491565602003E-2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1407</v>
      </c>
      <c r="E818">
        <v>4105.2229791</v>
      </c>
      <c r="F818">
        <v>568.5</v>
      </c>
      <c r="G818">
        <v>5.2161482491140099</v>
      </c>
      <c r="H818">
        <v>28.392547687708099</v>
      </c>
      <c r="I818">
        <v>5.9084566448135698</v>
      </c>
      <c r="J818">
        <v>8.0922514406622401</v>
      </c>
      <c r="K818">
        <v>479.06676838063601</v>
      </c>
      <c r="L818">
        <v>456.55317398146701</v>
      </c>
      <c r="M818">
        <v>88.088015093793601</v>
      </c>
      <c r="N818">
        <v>2.24150113336598</v>
      </c>
      <c r="O818">
        <v>2.4802110817941898</v>
      </c>
      <c r="P818">
        <v>53.255155681358602</v>
      </c>
      <c r="Q818">
        <v>-1.8210949785640002E-2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1781</v>
      </c>
      <c r="E819">
        <v>4096.7135281800001</v>
      </c>
      <c r="F819">
        <v>244.92</v>
      </c>
      <c r="G819">
        <v>-33.803129987886798</v>
      </c>
      <c r="H819">
        <v>3.95910764085819</v>
      </c>
      <c r="I819">
        <v>-14.400920879492199</v>
      </c>
      <c r="J819">
        <v>-0.37493636060861102</v>
      </c>
      <c r="K819">
        <v>233.49887736727601</v>
      </c>
      <c r="M819">
        <v>60.857756372633403</v>
      </c>
      <c r="N819">
        <v>0.938529238108742</v>
      </c>
      <c r="O819">
        <v>14.7313408459905</v>
      </c>
      <c r="P819">
        <v>24.5778229908443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1426</v>
      </c>
      <c r="E820">
        <v>4088.5458887489999</v>
      </c>
      <c r="F820">
        <v>75.39</v>
      </c>
      <c r="G820">
        <v>28.713243430112001</v>
      </c>
      <c r="H820">
        <v>-6.8086029638609302</v>
      </c>
      <c r="I820">
        <v>14.5721760581682</v>
      </c>
      <c r="J820">
        <v>-4.09667237194948</v>
      </c>
      <c r="K820">
        <v>78.437150822701497</v>
      </c>
      <c r="L820">
        <v>70.259863964927803</v>
      </c>
      <c r="M820">
        <v>27.846200595150801</v>
      </c>
      <c r="N820">
        <v>0.99109958823682698</v>
      </c>
      <c r="O820">
        <v>20.307733121103499</v>
      </c>
      <c r="P820">
        <v>75.734265734265705</v>
      </c>
      <c r="Q820">
        <v>0.16396607935930901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242</v>
      </c>
      <c r="E821">
        <v>4086.3291127000002</v>
      </c>
      <c r="F821">
        <v>2404.4499999999998</v>
      </c>
      <c r="G821">
        <v>103.85462895929</v>
      </c>
      <c r="H821">
        <v>23.338736452313999</v>
      </c>
      <c r="I821">
        <v>61.922548437653198</v>
      </c>
      <c r="J821">
        <v>0.53201272439377001</v>
      </c>
      <c r="K821">
        <v>1972.5057776850001</v>
      </c>
      <c r="L821">
        <v>1605.1310996805</v>
      </c>
      <c r="M821">
        <v>83.927386622662894</v>
      </c>
      <c r="N821">
        <v>2.07905314325156</v>
      </c>
      <c r="O821">
        <v>2.7677847324751998</v>
      </c>
      <c r="P821">
        <v>136.19351669941</v>
      </c>
      <c r="Q821">
        <v>-6.4744528265856E-2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1788</v>
      </c>
      <c r="E822">
        <v>4078.320768</v>
      </c>
      <c r="F822">
        <v>23.04</v>
      </c>
      <c r="G822">
        <v>23.555343775809501</v>
      </c>
      <c r="H822">
        <v>4.2533216013388602</v>
      </c>
      <c r="I822">
        <v>-20.196062995668001</v>
      </c>
      <c r="J822">
        <v>3.5795641950155299</v>
      </c>
      <c r="K822">
        <v>21.913610437446</v>
      </c>
      <c r="L822">
        <v>20.9327738146104</v>
      </c>
      <c r="M822">
        <v>59.519169992978703</v>
      </c>
      <c r="N822">
        <v>1.2322142897928099</v>
      </c>
      <c r="O822">
        <v>21.3107638888888</v>
      </c>
      <c r="P822">
        <v>54.630872483221403</v>
      </c>
      <c r="Q822">
        <v>-6.3554333963508E-2</v>
      </c>
    </row>
    <row r="823" spans="1:17" hidden="1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140</v>
      </c>
      <c r="E823">
        <v>4070.7540842150001</v>
      </c>
      <c r="F823">
        <v>404.95</v>
      </c>
      <c r="G823">
        <v>83.233003644838504</v>
      </c>
      <c r="H823">
        <v>-0.180648285021035</v>
      </c>
      <c r="I823">
        <v>36.521993296531697</v>
      </c>
      <c r="J823">
        <v>-4.1428380142862196</v>
      </c>
      <c r="K823">
        <v>389.20000804750799</v>
      </c>
      <c r="L823">
        <v>314.30637617270003</v>
      </c>
      <c r="M823">
        <v>39.578252669519102</v>
      </c>
      <c r="N823">
        <v>0.43386818809091299</v>
      </c>
      <c r="O823">
        <v>15.816767502160699</v>
      </c>
      <c r="P823">
        <v>111.406943356825</v>
      </c>
      <c r="Q823">
        <v>8.3178534190013004E-2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1025</v>
      </c>
      <c r="E824">
        <v>4060.8879999999999</v>
      </c>
      <c r="F824">
        <v>118</v>
      </c>
      <c r="G824">
        <v>-24.1361027087403</v>
      </c>
      <c r="I824">
        <v>-11.375150871085101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130</v>
      </c>
      <c r="E825">
        <v>4053.4631552870001</v>
      </c>
      <c r="F825">
        <v>134.88999999999999</v>
      </c>
      <c r="G825">
        <v>48.8677386348364</v>
      </c>
      <c r="H825">
        <v>0.68019241166630295</v>
      </c>
      <c r="I825">
        <v>42.572955860315403</v>
      </c>
      <c r="J825">
        <v>3.86544498089633</v>
      </c>
      <c r="K825">
        <v>121.09066949735301</v>
      </c>
      <c r="L825">
        <v>100.787011539524</v>
      </c>
      <c r="M825">
        <v>54.8812187228543</v>
      </c>
      <c r="N825">
        <v>1.07846101805836</v>
      </c>
      <c r="O825">
        <v>8.9406182815627595</v>
      </c>
      <c r="P825">
        <v>97.7859237536656</v>
      </c>
      <c r="Q825">
        <v>0.149089609574558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120</v>
      </c>
      <c r="E826">
        <v>4041.5427409499998</v>
      </c>
      <c r="F826">
        <v>324.35000000000002</v>
      </c>
      <c r="G826">
        <v>-36.254505872749696</v>
      </c>
      <c r="H826">
        <v>-7.2813528798094502</v>
      </c>
      <c r="I826">
        <v>-23.493554035094501</v>
      </c>
      <c r="J826">
        <v>-1.8170968896667601</v>
      </c>
      <c r="K826">
        <v>331.96643208582202</v>
      </c>
      <c r="M826">
        <v>39.545598220401999</v>
      </c>
      <c r="N826">
        <v>0.64248812276093803</v>
      </c>
      <c r="O826">
        <v>21.119161399722501</v>
      </c>
      <c r="P826">
        <v>7.7395781431655903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E827">
        <v>4017.9988631199999</v>
      </c>
      <c r="F827">
        <v>388.3</v>
      </c>
      <c r="G827">
        <v>67.275795172212099</v>
      </c>
      <c r="H827">
        <v>4.3076103761064299</v>
      </c>
      <c r="I827">
        <v>77.805332633475203</v>
      </c>
      <c r="J827">
        <v>-0.20262376627690001</v>
      </c>
      <c r="K827">
        <v>331.59285868038597</v>
      </c>
      <c r="L827">
        <v>241.330950664955</v>
      </c>
      <c r="M827">
        <v>46.752669164792302</v>
      </c>
      <c r="N827">
        <v>0.86498241359657002</v>
      </c>
      <c r="O827">
        <v>13.2629410249806</v>
      </c>
      <c r="P827">
        <v>142.6875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242</v>
      </c>
      <c r="E828">
        <v>4004.402609575</v>
      </c>
      <c r="F828">
        <v>744.85</v>
      </c>
      <c r="G828">
        <v>636.00098053263105</v>
      </c>
      <c r="H828">
        <v>33.3761832011308</v>
      </c>
      <c r="I828">
        <v>125.466466114285</v>
      </c>
      <c r="J828">
        <v>1.5147842312078299</v>
      </c>
      <c r="K828">
        <v>617.24124438867398</v>
      </c>
      <c r="L828">
        <v>402.46023398140699</v>
      </c>
      <c r="M828">
        <v>50.173930962179902</v>
      </c>
      <c r="N828">
        <v>0.45457096410803599</v>
      </c>
      <c r="O828">
        <v>22.011143183191201</v>
      </c>
      <c r="P828">
        <v>678.31765935214196</v>
      </c>
      <c r="Q828">
        <v>0.21327074786222799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916</v>
      </c>
      <c r="E829">
        <v>3992.7479812000001</v>
      </c>
      <c r="F829">
        <v>325.60000000000002</v>
      </c>
      <c r="G829">
        <v>-31.5977080405282</v>
      </c>
      <c r="H829">
        <v>6.1150358343073803</v>
      </c>
      <c r="I829">
        <v>-36.433407003202703</v>
      </c>
      <c r="J829">
        <v>0.11378200972116</v>
      </c>
      <c r="K829">
        <v>316.84817052650402</v>
      </c>
      <c r="L829">
        <v>336.59246405871698</v>
      </c>
      <c r="M829">
        <v>54.373364570386997</v>
      </c>
      <c r="N829">
        <v>1.1359366328437199</v>
      </c>
      <c r="O829">
        <v>38.175675675675599</v>
      </c>
      <c r="P829">
        <v>21.515208061205399</v>
      </c>
      <c r="Q829">
        <v>8.1952566854850001E-3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624</v>
      </c>
      <c r="E830">
        <v>3980.5266301199899</v>
      </c>
      <c r="F830">
        <v>573.4</v>
      </c>
      <c r="G830">
        <v>10.2156336933608</v>
      </c>
      <c r="H830">
        <v>21.019365019312598</v>
      </c>
      <c r="I830">
        <v>22.8580318854914</v>
      </c>
      <c r="J830">
        <v>4.8128134019489499</v>
      </c>
      <c r="M830">
        <v>77.100559717492203</v>
      </c>
      <c r="O830">
        <v>3.2438088594349601</v>
      </c>
      <c r="P830">
        <v>54.3887991383952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3966.4361025899998</v>
      </c>
      <c r="F831">
        <v>735.15</v>
      </c>
      <c r="G831">
        <v>87.091918053340606</v>
      </c>
      <c r="H831">
        <v>-5.8421617809697901</v>
      </c>
      <c r="I831">
        <v>32.734871086791202</v>
      </c>
      <c r="J831">
        <v>-1.7568479348016901</v>
      </c>
      <c r="K831">
        <v>729.72170796763601</v>
      </c>
      <c r="L831">
        <v>603.91147008548796</v>
      </c>
      <c r="M831">
        <v>39.911308526056601</v>
      </c>
      <c r="N831">
        <v>0.271551315405963</v>
      </c>
      <c r="O831">
        <v>19.703461878528199</v>
      </c>
      <c r="P831">
        <v>126.863138404567</v>
      </c>
      <c r="Q831">
        <v>7.5834158988901001E-2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153</v>
      </c>
      <c r="E832">
        <v>3943.6109154750002</v>
      </c>
      <c r="F832">
        <v>835.35</v>
      </c>
      <c r="G832">
        <v>45.782316044333001</v>
      </c>
      <c r="H832">
        <v>-1.2326301229496099</v>
      </c>
      <c r="I832">
        <v>4.3075980566294696</v>
      </c>
      <c r="J832">
        <v>7.5591573741982501</v>
      </c>
      <c r="K832">
        <v>811.06562086129202</v>
      </c>
      <c r="L832">
        <v>732.06531007813703</v>
      </c>
      <c r="M832">
        <v>58.955289657860398</v>
      </c>
      <c r="N832">
        <v>1.4225535613429701</v>
      </c>
      <c r="O832">
        <v>16.549949123122001</v>
      </c>
      <c r="P832">
        <v>72.557322867176197</v>
      </c>
      <c r="Q832">
        <v>-6.3490848784911999E-2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3942.59339331</v>
      </c>
      <c r="F833">
        <v>430.95</v>
      </c>
      <c r="G833">
        <v>231.32414474228401</v>
      </c>
      <c r="H833">
        <v>12.732216054106299</v>
      </c>
      <c r="I833">
        <v>-10.7966181789742</v>
      </c>
      <c r="J833">
        <v>2.4901275608861702</v>
      </c>
      <c r="K833">
        <v>383.97449909090301</v>
      </c>
      <c r="L833">
        <v>342.32597351456701</v>
      </c>
      <c r="M833">
        <v>65.375798460039604</v>
      </c>
      <c r="N833">
        <v>1.3851720012052999</v>
      </c>
      <c r="O833">
        <v>12.12437637777</v>
      </c>
      <c r="P833">
        <v>267.07836456558698</v>
      </c>
      <c r="Q833">
        <v>9.4756027038483001E-2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130</v>
      </c>
      <c r="E834">
        <v>3927.7008361199901</v>
      </c>
      <c r="F834">
        <v>221.64</v>
      </c>
      <c r="G834">
        <v>-1.39334950621706</v>
      </c>
      <c r="H834">
        <v>-5.0485879317868898</v>
      </c>
      <c r="I834">
        <v>-22.707771673245201</v>
      </c>
      <c r="J834">
        <v>-2.5754742788148799</v>
      </c>
      <c r="K834">
        <v>219.31587809758199</v>
      </c>
      <c r="L834">
        <v>217.029577801447</v>
      </c>
      <c r="M834">
        <v>56.350015871863498</v>
      </c>
      <c r="N834">
        <v>0.97169706182299298</v>
      </c>
      <c r="O834">
        <v>25.4286229922396</v>
      </c>
      <c r="P834">
        <v>32.798082684241997</v>
      </c>
      <c r="Q834">
        <v>7.0124778703084006E-2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21</v>
      </c>
      <c r="E835">
        <v>3918.5139571</v>
      </c>
      <c r="F835">
        <v>663.8</v>
      </c>
      <c r="G835">
        <v>-14.0297521171144</v>
      </c>
      <c r="H835">
        <v>16.872192070310401</v>
      </c>
      <c r="I835">
        <v>-21.0582460955195</v>
      </c>
      <c r="J835">
        <v>4.5275803533120804</v>
      </c>
      <c r="K835">
        <v>601.45741692181696</v>
      </c>
      <c r="L835">
        <v>589.490561963951</v>
      </c>
      <c r="M835">
        <v>67.978362233458498</v>
      </c>
      <c r="N835">
        <v>2.0075631794677902</v>
      </c>
      <c r="O835">
        <v>19.2377222054835</v>
      </c>
      <c r="P835">
        <v>47.511111111111099</v>
      </c>
      <c r="Q835">
        <v>9.1607165791836004E-2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986</v>
      </c>
      <c r="E836">
        <v>3908.1229020000001</v>
      </c>
      <c r="F836">
        <v>3116.6</v>
      </c>
      <c r="G836">
        <v>-12.4693509240648</v>
      </c>
      <c r="H836">
        <v>30.582340601669198</v>
      </c>
      <c r="I836">
        <v>9.4422910350997</v>
      </c>
      <c r="J836">
        <v>-0.67943780926947295</v>
      </c>
      <c r="K836">
        <v>2794.7702613808401</v>
      </c>
      <c r="L836">
        <v>2637.7030486676299</v>
      </c>
      <c r="M836">
        <v>54.509515617204599</v>
      </c>
      <c r="N836">
        <v>1.56776406584395</v>
      </c>
      <c r="O836">
        <v>9.0611563883719395</v>
      </c>
      <c r="P836">
        <v>42.362506851817997</v>
      </c>
      <c r="Q836">
        <v>4.4683618079473998E-2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414</v>
      </c>
      <c r="E837">
        <v>3876.9182025</v>
      </c>
      <c r="F837">
        <v>650.5</v>
      </c>
      <c r="G837">
        <v>77.268662682733193</v>
      </c>
      <c r="H837">
        <v>1.10643843485615</v>
      </c>
      <c r="I837">
        <v>39.607411042943497</v>
      </c>
      <c r="J837">
        <v>2.4329253400433499</v>
      </c>
      <c r="K837">
        <v>614.03661463613003</v>
      </c>
      <c r="L837">
        <v>482.425172368706</v>
      </c>
      <c r="M837">
        <v>45.440843620771602</v>
      </c>
      <c r="N837">
        <v>0.34066617082614897</v>
      </c>
      <c r="O837">
        <v>12.144504227517199</v>
      </c>
      <c r="P837">
        <v>115.71878627093299</v>
      </c>
      <c r="Q837">
        <v>0.14369458074095201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1426</v>
      </c>
      <c r="E838">
        <v>3874.112231396</v>
      </c>
      <c r="F838">
        <v>144.68</v>
      </c>
      <c r="G838">
        <v>-66.013164797658703</v>
      </c>
      <c r="H838">
        <v>9.8200838506470305</v>
      </c>
      <c r="I838">
        <v>-16.806443544216101</v>
      </c>
      <c r="J838">
        <v>2.3211757817720899</v>
      </c>
      <c r="K838">
        <v>128.10388360703999</v>
      </c>
      <c r="L838">
        <v>140.72313325333599</v>
      </c>
      <c r="M838">
        <v>74.900937277750202</v>
      </c>
      <c r="N838">
        <v>1.28437077158993</v>
      </c>
      <c r="O838">
        <v>71.412773016311803</v>
      </c>
      <c r="P838">
        <v>38.516036381043499</v>
      </c>
      <c r="Q838">
        <v>-5.0127190598866E-2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182</v>
      </c>
      <c r="E839">
        <v>3873.2819063749998</v>
      </c>
      <c r="F839">
        <v>271.25</v>
      </c>
      <c r="G839">
        <v>15.2246282935238</v>
      </c>
      <c r="H839">
        <v>-1.4338779542150499</v>
      </c>
      <c r="I839">
        <v>5.9222118560637602</v>
      </c>
      <c r="J839">
        <v>-1.7449543904951501</v>
      </c>
      <c r="K839">
        <v>251.31318018802099</v>
      </c>
      <c r="L839">
        <v>231.06454486759799</v>
      </c>
      <c r="M839">
        <v>65.676642029070095</v>
      </c>
      <c r="N839">
        <v>0.68405800608238998</v>
      </c>
      <c r="O839">
        <v>1.3824884792626699</v>
      </c>
      <c r="P839">
        <v>41.2760416666666</v>
      </c>
      <c r="Q839">
        <v>-6.7037500579463005E-2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1825</v>
      </c>
      <c r="E840">
        <v>3864.98</v>
      </c>
      <c r="F840">
        <v>1380.35</v>
      </c>
      <c r="G840">
        <v>256.77632569244298</v>
      </c>
      <c r="H840">
        <v>55.346627286280302</v>
      </c>
      <c r="I840">
        <v>120.977360341512</v>
      </c>
      <c r="J840">
        <v>24.992834863253002</v>
      </c>
      <c r="K840">
        <v>1025.51700104262</v>
      </c>
      <c r="L840">
        <v>760.43511121300105</v>
      </c>
      <c r="M840">
        <v>78.543391696763805</v>
      </c>
      <c r="N840">
        <v>1.48314558356308</v>
      </c>
      <c r="O840">
        <v>5.6217625964429301</v>
      </c>
      <c r="P840">
        <v>290.97861492706397</v>
      </c>
      <c r="Q840">
        <v>0.11260890333198301</v>
      </c>
    </row>
    <row r="841" spans="1:17" hidden="1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189</v>
      </c>
      <c r="E841">
        <v>3863.1787193999999</v>
      </c>
      <c r="F841">
        <v>566.79999999999995</v>
      </c>
      <c r="G841">
        <v>28.9710059579388</v>
      </c>
      <c r="H841">
        <v>8.9000273314978102</v>
      </c>
      <c r="I841">
        <v>34.774439348154203</v>
      </c>
      <c r="J841">
        <v>-1.3953905690958499</v>
      </c>
      <c r="K841">
        <v>518.24053475758103</v>
      </c>
      <c r="L841">
        <v>443.65223104738698</v>
      </c>
      <c r="M841">
        <v>52.807106938381601</v>
      </c>
      <c r="N841">
        <v>1.5468062427217399</v>
      </c>
      <c r="O841">
        <v>7.6129146083274701</v>
      </c>
      <c r="P841">
        <v>70.543102151346403</v>
      </c>
      <c r="Q841">
        <v>0.12211682524222101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242</v>
      </c>
      <c r="E842">
        <v>3849.0938008199901</v>
      </c>
      <c r="F842">
        <v>154.66999999999999</v>
      </c>
      <c r="G842">
        <v>42.047236498471399</v>
      </c>
      <c r="H842">
        <v>57.835094388789997</v>
      </c>
      <c r="I842">
        <v>26.620675064185601</v>
      </c>
      <c r="J842">
        <v>18.881411390663999</v>
      </c>
      <c r="K842">
        <v>113.926973911386</v>
      </c>
      <c r="L842">
        <v>100.817669281043</v>
      </c>
      <c r="M842">
        <v>80.294178858385095</v>
      </c>
      <c r="N842">
        <v>2.2332501392370299</v>
      </c>
      <c r="O842">
        <v>6.3554664770155904</v>
      </c>
      <c r="P842">
        <v>89.546568627450895</v>
      </c>
      <c r="Q842">
        <v>2.6435651537166999E-2</v>
      </c>
    </row>
    <row r="843" spans="1:17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239</v>
      </c>
      <c r="E843">
        <v>3848.2676930580001</v>
      </c>
      <c r="F843">
        <v>165.53</v>
      </c>
      <c r="G843">
        <v>-2.7661536185773898</v>
      </c>
      <c r="H843">
        <v>16.646050799693601</v>
      </c>
      <c r="I843">
        <v>-5.8212589900652096</v>
      </c>
      <c r="J843">
        <v>18.127533955751201</v>
      </c>
      <c r="K843">
        <v>136.70452839960899</v>
      </c>
      <c r="L843">
        <v>139.19673253097201</v>
      </c>
      <c r="M843">
        <v>83.618297751327503</v>
      </c>
      <c r="N843">
        <v>2.3221360129223001</v>
      </c>
      <c r="O843">
        <v>6.1439014075998104</v>
      </c>
      <c r="P843">
        <v>47.728692547969601</v>
      </c>
      <c r="Q843">
        <v>-2.7610307743641E-2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E844">
        <v>3841.302228</v>
      </c>
      <c r="F844">
        <v>84.72</v>
      </c>
      <c r="G844">
        <v>26.146960080297099</v>
      </c>
      <c r="H844">
        <v>0.75230623869076496</v>
      </c>
      <c r="I844">
        <v>14.6353512280348</v>
      </c>
      <c r="J844">
        <v>-5.4083003107660899</v>
      </c>
      <c r="K844">
        <v>88.095283192326406</v>
      </c>
      <c r="L844">
        <v>79.775198391066098</v>
      </c>
      <c r="M844">
        <v>27.0340304509708</v>
      </c>
      <c r="N844">
        <v>0.836152879103497</v>
      </c>
      <c r="O844">
        <v>24.822946175637401</v>
      </c>
      <c r="P844">
        <v>59.623174752708401</v>
      </c>
      <c r="Q844">
        <v>8.3131274593696999E-2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E845">
        <v>3831.4116250050001</v>
      </c>
      <c r="F845">
        <v>988.05</v>
      </c>
      <c r="G845">
        <v>80.936180097664604</v>
      </c>
      <c r="H845">
        <v>-1.02857604780014</v>
      </c>
      <c r="I845">
        <v>9.0858345516180599</v>
      </c>
      <c r="J845">
        <v>-1.9616419999691199</v>
      </c>
      <c r="K845">
        <v>987.01322005128998</v>
      </c>
      <c r="L845">
        <v>873.31633989750799</v>
      </c>
      <c r="M845">
        <v>45.308329658354701</v>
      </c>
      <c r="N845">
        <v>0.90190616318802497</v>
      </c>
      <c r="O845">
        <v>39.264207276959603</v>
      </c>
      <c r="P845">
        <v>118.918020679468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140</v>
      </c>
      <c r="E846">
        <v>3831.3684705999999</v>
      </c>
      <c r="F846">
        <v>425.15</v>
      </c>
      <c r="G846">
        <v>-14.752023423991499</v>
      </c>
      <c r="H846">
        <v>-4.3634014466645601</v>
      </c>
      <c r="I846">
        <v>-9.9951297139663904</v>
      </c>
      <c r="J846">
        <v>-2.1264756173591</v>
      </c>
      <c r="K846">
        <v>427.04518393240897</v>
      </c>
      <c r="L846">
        <v>421.43512092678299</v>
      </c>
      <c r="M846">
        <v>49.264527656521899</v>
      </c>
      <c r="N846">
        <v>8.8998349389874803E-2</v>
      </c>
      <c r="O846">
        <v>11.7370339880042</v>
      </c>
      <c r="P846">
        <v>14.8588410104011</v>
      </c>
      <c r="Q846">
        <v>9.4922447294240007E-3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1840</v>
      </c>
      <c r="E847">
        <v>3772.3072499999998</v>
      </c>
      <c r="F847">
        <v>1483.7</v>
      </c>
      <c r="G847">
        <v>70.5912654840252</v>
      </c>
      <c r="H847">
        <v>21.555234185482199</v>
      </c>
      <c r="I847">
        <v>25.370146568855599</v>
      </c>
      <c r="J847">
        <v>7.1032611040717804</v>
      </c>
      <c r="K847">
        <v>1162.96974310311</v>
      </c>
      <c r="L847">
        <v>1030.0008691792</v>
      </c>
      <c r="M847">
        <v>90.695105639786206</v>
      </c>
      <c r="N847">
        <v>3.0382855416516001</v>
      </c>
      <c r="O847">
        <v>3.99676484464515</v>
      </c>
      <c r="P847">
        <v>144.431630971993</v>
      </c>
      <c r="Q847">
        <v>9.3137157628757003E-2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46</v>
      </c>
      <c r="E848">
        <v>3756.9367475849999</v>
      </c>
      <c r="F848">
        <v>676.55</v>
      </c>
      <c r="G848">
        <v>115.261588584948</v>
      </c>
      <c r="H848">
        <v>32.5948569121893</v>
      </c>
      <c r="I848">
        <v>42.680126348697698</v>
      </c>
      <c r="J848">
        <v>5.0127852567195799</v>
      </c>
      <c r="K848">
        <v>541.29081696517903</v>
      </c>
      <c r="M848">
        <v>68.382327018903496</v>
      </c>
      <c r="N848">
        <v>2.2744561120178002</v>
      </c>
      <c r="O848">
        <v>5.3876284088389701</v>
      </c>
      <c r="P848">
        <v>174.46247464503</v>
      </c>
    </row>
    <row r="849" spans="1:17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388</v>
      </c>
      <c r="E849">
        <v>3754.5432695099998</v>
      </c>
      <c r="F849">
        <v>521.1</v>
      </c>
      <c r="G849">
        <v>12.0115372848781</v>
      </c>
      <c r="H849">
        <v>10.262231577718399</v>
      </c>
      <c r="I849">
        <v>3.4387856695341701</v>
      </c>
      <c r="J849">
        <v>-4.6973175800178</v>
      </c>
      <c r="K849">
        <v>471.76560322314702</v>
      </c>
      <c r="L849">
        <v>432.10105160506401</v>
      </c>
      <c r="M849">
        <v>61.948629873154701</v>
      </c>
      <c r="N849">
        <v>1.6098652742275401</v>
      </c>
      <c r="O849">
        <v>6.4478986758779602</v>
      </c>
      <c r="P849">
        <v>49.719867835081097</v>
      </c>
      <c r="Q849">
        <v>-4.3672797171380999E-2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72</v>
      </c>
      <c r="E850">
        <v>3754.0544861599901</v>
      </c>
      <c r="F850">
        <v>248.2</v>
      </c>
      <c r="G850">
        <v>93.3122945714927</v>
      </c>
      <c r="H850">
        <v>13.8166833966525</v>
      </c>
      <c r="I850">
        <v>25.135186274460601</v>
      </c>
      <c r="J850">
        <v>5.75005594515331</v>
      </c>
      <c r="K850">
        <v>217.48906966163401</v>
      </c>
      <c r="L850">
        <v>181.31114763687401</v>
      </c>
      <c r="M850">
        <v>58.830535005713202</v>
      </c>
      <c r="N850">
        <v>0.55559350619422199</v>
      </c>
      <c r="O850">
        <v>8.7429492344883002</v>
      </c>
      <c r="P850">
        <v>129.708468301712</v>
      </c>
      <c r="Q850">
        <v>0.106549492094599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189</v>
      </c>
      <c r="E851">
        <v>3753.5925246749998</v>
      </c>
      <c r="F851">
        <v>239.19</v>
      </c>
      <c r="G851">
        <v>-15.058200769584699</v>
      </c>
      <c r="H851">
        <v>6.09924177520986</v>
      </c>
      <c r="I851">
        <v>-16.671149314113201</v>
      </c>
      <c r="J851">
        <v>11.1972673598101</v>
      </c>
      <c r="K851">
        <v>223.273073586979</v>
      </c>
      <c r="L851">
        <v>233.196370877953</v>
      </c>
      <c r="M851">
        <v>73.461766832442194</v>
      </c>
      <c r="N851">
        <v>1.46783344397833</v>
      </c>
      <c r="O851">
        <v>25.0052259709854</v>
      </c>
      <c r="P851">
        <v>25.526108632904698</v>
      </c>
      <c r="Q851">
        <v>6.3676536062978004E-2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37</v>
      </c>
      <c r="E852">
        <v>3753.070811</v>
      </c>
      <c r="F852">
        <v>533.75</v>
      </c>
      <c r="G852">
        <v>-11.2297730681308</v>
      </c>
      <c r="H852">
        <v>0.78313600904663105</v>
      </c>
      <c r="I852">
        <v>1.90825267601006</v>
      </c>
      <c r="J852">
        <v>-4.2371291125698196</v>
      </c>
      <c r="K852">
        <v>531.045632031173</v>
      </c>
      <c r="M852">
        <v>34.472340736234003</v>
      </c>
      <c r="N852">
        <v>0.91821209045810304</v>
      </c>
      <c r="O852">
        <v>13.3489461358313</v>
      </c>
      <c r="P852">
        <v>23.969341539890799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1451</v>
      </c>
      <c r="E853">
        <v>3747.915</v>
      </c>
      <c r="F853">
        <v>337.65</v>
      </c>
      <c r="G853">
        <v>-51.981034238371798</v>
      </c>
      <c r="H853">
        <v>4.11851491521832</v>
      </c>
      <c r="I853">
        <v>-20.3765097275624</v>
      </c>
      <c r="J853">
        <v>4.9822274388661896</v>
      </c>
      <c r="K853">
        <v>327.28369636192201</v>
      </c>
      <c r="L853">
        <v>350.52494057427401</v>
      </c>
      <c r="M853">
        <v>58.247494230925099</v>
      </c>
      <c r="N853">
        <v>1.1721447570712999</v>
      </c>
      <c r="O853">
        <v>42.084999259588301</v>
      </c>
      <c r="P853">
        <v>16.270661157024801</v>
      </c>
      <c r="Q853">
        <v>-6.862675057769E-3</v>
      </c>
    </row>
    <row r="854" spans="1:17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287</v>
      </c>
      <c r="E854">
        <v>3746.9334192849901</v>
      </c>
      <c r="F854">
        <v>436.45</v>
      </c>
      <c r="G854">
        <v>4.7373331208960696</v>
      </c>
      <c r="H854">
        <v>0.108612127733411</v>
      </c>
      <c r="I854">
        <v>2.0438321581758201</v>
      </c>
      <c r="J854">
        <v>3.4803243475849301</v>
      </c>
      <c r="K854">
        <v>425.91423291714102</v>
      </c>
      <c r="L854">
        <v>405.25272718219298</v>
      </c>
      <c r="M854">
        <v>66.300690550881399</v>
      </c>
      <c r="N854">
        <v>1.6919554106730399</v>
      </c>
      <c r="O854">
        <v>15.6833543361209</v>
      </c>
      <c r="P854">
        <v>42.584122835674599</v>
      </c>
    </row>
    <row r="855" spans="1:17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297</v>
      </c>
      <c r="E855">
        <v>3744.2065206000002</v>
      </c>
      <c r="F855">
        <v>1371.5</v>
      </c>
      <c r="G855">
        <v>43.891508261357998</v>
      </c>
      <c r="H855">
        <v>-3.0459948432117199</v>
      </c>
      <c r="I855">
        <v>17.085808492612198</v>
      </c>
      <c r="J855">
        <v>-0.99321460769026204</v>
      </c>
      <c r="K855">
        <v>1324.3546140026399</v>
      </c>
      <c r="L855">
        <v>1150.06572919978</v>
      </c>
      <c r="M855">
        <v>59.181015070392903</v>
      </c>
      <c r="N855">
        <v>1.7709906424272199</v>
      </c>
      <c r="O855">
        <v>3.17170980678089</v>
      </c>
      <c r="P855">
        <v>80.924741112063799</v>
      </c>
      <c r="Q855">
        <v>6.7295788616796998E-2</v>
      </c>
    </row>
    <row r="856" spans="1:17" hidden="1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65</v>
      </c>
      <c r="E856">
        <v>3731.6971087000002</v>
      </c>
      <c r="F856">
        <v>513.70000000000005</v>
      </c>
      <c r="G856">
        <v>203.418149271695</v>
      </c>
      <c r="H856">
        <v>20.0264058891057</v>
      </c>
      <c r="I856">
        <v>50.005966000229897</v>
      </c>
      <c r="J856">
        <v>9.7065843257148803</v>
      </c>
      <c r="K856">
        <v>439.57398512774603</v>
      </c>
      <c r="L856">
        <v>337.90373104342598</v>
      </c>
      <c r="M856">
        <v>70.132358629747998</v>
      </c>
      <c r="N856">
        <v>0.62595677248053605</v>
      </c>
      <c r="O856">
        <v>3.1730582051781</v>
      </c>
      <c r="P856">
        <v>243.38235294117601</v>
      </c>
      <c r="Q856">
        <v>0.16918182941427501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1025</v>
      </c>
      <c r="E857">
        <v>3730.8735000000001</v>
      </c>
      <c r="F857">
        <v>66.88</v>
      </c>
      <c r="G857">
        <v>-31.6123906468241</v>
      </c>
      <c r="H857">
        <v>-2.1166896150233101</v>
      </c>
      <c r="I857">
        <v>-15.5923635943634</v>
      </c>
      <c r="J857">
        <v>1.49075398292394</v>
      </c>
      <c r="K857">
        <v>66.151569114893306</v>
      </c>
      <c r="L857">
        <v>67.585455942233196</v>
      </c>
      <c r="M857">
        <v>80.428401478298795</v>
      </c>
      <c r="N857">
        <v>0.78766265481753694</v>
      </c>
      <c r="O857">
        <v>11.677631578947301</v>
      </c>
      <c r="P857">
        <v>5.3228346456692899</v>
      </c>
      <c r="Q857">
        <v>-6.679688381315E-3</v>
      </c>
    </row>
    <row r="858" spans="1:17" hidden="1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130</v>
      </c>
      <c r="E858">
        <v>3726.6930695900001</v>
      </c>
      <c r="F858">
        <v>208.1</v>
      </c>
      <c r="G858">
        <v>144.92100936022501</v>
      </c>
      <c r="H858">
        <v>17.369397945606501</v>
      </c>
      <c r="I858">
        <v>-1.1573845525230899</v>
      </c>
      <c r="J858">
        <v>10.0647314459375</v>
      </c>
      <c r="K858">
        <v>178.441863799619</v>
      </c>
      <c r="L858">
        <v>159.901023790908</v>
      </c>
      <c r="M858">
        <v>85.013109284518407</v>
      </c>
      <c r="N858">
        <v>2.1571966773614601</v>
      </c>
      <c r="O858">
        <v>7.4483421432003798</v>
      </c>
      <c r="P858">
        <v>173.097112860892</v>
      </c>
      <c r="Q858">
        <v>8.8039444042851994E-2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713</v>
      </c>
      <c r="E859">
        <v>3724.7253936799998</v>
      </c>
      <c r="F859">
        <v>167.53</v>
      </c>
      <c r="G859">
        <v>12.591094130578201</v>
      </c>
      <c r="H859">
        <v>3.19625634570275</v>
      </c>
      <c r="I859">
        <v>13.367080941973301</v>
      </c>
      <c r="J859">
        <v>1.9263793072335</v>
      </c>
      <c r="K859">
        <v>155.818549973019</v>
      </c>
      <c r="L859">
        <v>141.420114842424</v>
      </c>
      <c r="M859">
        <v>58.331342908403499</v>
      </c>
      <c r="N859">
        <v>0.68081979962578798</v>
      </c>
      <c r="O859">
        <v>0.220855966095623</v>
      </c>
      <c r="P859">
        <v>48.453699601240501</v>
      </c>
      <c r="Q859">
        <v>8.2626113561340003E-3</v>
      </c>
    </row>
    <row r="860" spans="1:17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297</v>
      </c>
      <c r="E860">
        <v>3723.5000353</v>
      </c>
      <c r="F860">
        <v>1390.75</v>
      </c>
      <c r="G860">
        <v>3.1451307252927299</v>
      </c>
      <c r="H860">
        <v>8.7470095814544599</v>
      </c>
      <c r="I860">
        <v>-15.8066237911014</v>
      </c>
      <c r="J860">
        <v>0.46674368219502499</v>
      </c>
      <c r="K860">
        <v>1339.4661392467799</v>
      </c>
      <c r="L860">
        <v>1286.1948555747299</v>
      </c>
      <c r="M860">
        <v>51.397593229774301</v>
      </c>
      <c r="N860">
        <v>1.0179852036738199</v>
      </c>
      <c r="O860">
        <v>31.076757145425098</v>
      </c>
      <c r="P860">
        <v>47.1693121693121</v>
      </c>
      <c r="Q860">
        <v>5.9038143172036997E-2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E861">
        <v>3716.9045369999999</v>
      </c>
      <c r="F861">
        <v>392.35</v>
      </c>
      <c r="G861">
        <v>90.715251701581707</v>
      </c>
      <c r="H861">
        <v>21.1548618040813</v>
      </c>
      <c r="I861">
        <v>24.9063390557769</v>
      </c>
      <c r="J861">
        <v>8.9260510415023901</v>
      </c>
      <c r="K861">
        <v>305.49795024617703</v>
      </c>
      <c r="L861">
        <v>250.02030119140301</v>
      </c>
      <c r="M861">
        <v>77.932753960390002</v>
      </c>
      <c r="N861">
        <v>1.3831904092757401</v>
      </c>
      <c r="O861">
        <v>0.93029183127308901</v>
      </c>
      <c r="P861">
        <v>153.866062762859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65</v>
      </c>
      <c r="E862">
        <v>3711.0870825000002</v>
      </c>
      <c r="F862">
        <v>527.1</v>
      </c>
      <c r="G862">
        <v>11.9797175192209</v>
      </c>
      <c r="H862">
        <v>-6.62404853119327</v>
      </c>
      <c r="I862">
        <v>2.5435369986701701</v>
      </c>
      <c r="J862">
        <v>-1.1608093403220201</v>
      </c>
      <c r="K862">
        <v>539.24959783575298</v>
      </c>
      <c r="L862">
        <v>492.04786463809302</v>
      </c>
      <c r="M862">
        <v>39.933467911201099</v>
      </c>
      <c r="N862">
        <v>0.66634019137101796</v>
      </c>
      <c r="O862">
        <v>16.799468791500601</v>
      </c>
      <c r="P862">
        <v>40.316784240649497</v>
      </c>
      <c r="Q862">
        <v>3.092465528594E-2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239</v>
      </c>
      <c r="E863">
        <v>3710.1157559199901</v>
      </c>
      <c r="F863">
        <v>1157.5999999999999</v>
      </c>
      <c r="G863">
        <v>184.97421427274099</v>
      </c>
      <c r="H863">
        <v>15.8900715714874</v>
      </c>
      <c r="I863">
        <v>53.605780322304298</v>
      </c>
      <c r="J863">
        <v>15.322513185239</v>
      </c>
      <c r="K863">
        <v>955.08114113721194</v>
      </c>
      <c r="L863">
        <v>768.53635480811101</v>
      </c>
      <c r="M863">
        <v>82.473061740467898</v>
      </c>
      <c r="N863">
        <v>1.20363718548875</v>
      </c>
      <c r="O863">
        <v>2.7988942639944798</v>
      </c>
      <c r="P863">
        <v>216.06825938566499</v>
      </c>
      <c r="Q863">
        <v>0.200505421438195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476</v>
      </c>
      <c r="E864">
        <v>3645.087544125</v>
      </c>
      <c r="F864">
        <v>3000.75</v>
      </c>
      <c r="G864">
        <v>23.323098485479498</v>
      </c>
      <c r="H864">
        <v>11.530493163006</v>
      </c>
      <c r="I864">
        <v>11.188821869489599</v>
      </c>
      <c r="J864">
        <v>1.94532405548807</v>
      </c>
      <c r="K864">
        <v>2686.69924466054</v>
      </c>
      <c r="L864">
        <v>2379.1292520709299</v>
      </c>
      <c r="M864">
        <v>65.715962949420003</v>
      </c>
      <c r="N864">
        <v>1.51028539284555</v>
      </c>
      <c r="O864">
        <v>5.2203615762725901</v>
      </c>
      <c r="P864">
        <v>56.427566074128102</v>
      </c>
      <c r="Q864">
        <v>3.3003413440270003E-2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65</v>
      </c>
      <c r="E865">
        <v>3630.5471047299998</v>
      </c>
      <c r="F865">
        <v>362.05</v>
      </c>
      <c r="G865">
        <v>29.326214568111901</v>
      </c>
      <c r="H865">
        <v>10.1533701651102</v>
      </c>
      <c r="I865">
        <v>-2.44831080700961</v>
      </c>
      <c r="J865">
        <v>4.0906628957197704</v>
      </c>
      <c r="K865">
        <v>341.02747729016397</v>
      </c>
      <c r="L865">
        <v>311.81744554382101</v>
      </c>
      <c r="M865">
        <v>57.131601428269299</v>
      </c>
      <c r="N865">
        <v>0.60955290382094396</v>
      </c>
      <c r="O865">
        <v>6.8775031073056097</v>
      </c>
      <c r="P865">
        <v>71.587677725118496</v>
      </c>
      <c r="Q865">
        <v>5.9807999730576003E-2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130</v>
      </c>
      <c r="E866">
        <v>3605.3199097500001</v>
      </c>
      <c r="F866">
        <v>1238.45</v>
      </c>
      <c r="G866">
        <v>-11.116026549519299</v>
      </c>
      <c r="H866">
        <v>3.6685711214297498</v>
      </c>
      <c r="I866">
        <v>-9.6839825518586906</v>
      </c>
      <c r="J866">
        <v>5.1521054414698204</v>
      </c>
      <c r="K866">
        <v>1205.6566260163399</v>
      </c>
      <c r="L866">
        <v>1132.5000568140099</v>
      </c>
      <c r="M866">
        <v>53.681463167908198</v>
      </c>
      <c r="N866">
        <v>0.59178758661793995</v>
      </c>
      <c r="O866">
        <v>9.7339416205741003</v>
      </c>
      <c r="P866">
        <v>29.680628272251301</v>
      </c>
      <c r="Q866">
        <v>-2.6073420780000001E-4</v>
      </c>
    </row>
    <row r="867" spans="1:17" hidden="1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1881</v>
      </c>
      <c r="E867">
        <v>3603.2201004799999</v>
      </c>
      <c r="F867">
        <v>312.39999999999998</v>
      </c>
      <c r="G867">
        <v>38.139759360225099</v>
      </c>
      <c r="H867">
        <v>17.199480314192499</v>
      </c>
      <c r="I867">
        <v>87.414190016879004</v>
      </c>
      <c r="J867">
        <v>6.5511575280546497</v>
      </c>
      <c r="K867">
        <v>275.54261271227</v>
      </c>
      <c r="M867">
        <v>62.616975420334803</v>
      </c>
      <c r="N867">
        <v>0.91638862868325199</v>
      </c>
      <c r="O867">
        <v>5.6338028169014196</v>
      </c>
      <c r="P867">
        <v>188.591224018475</v>
      </c>
    </row>
    <row r="868" spans="1:17" hidden="1" x14ac:dyDescent="0.3">
      <c r="A868" t="s">
        <v>1882</v>
      </c>
      <c r="B868" t="s">
        <v>1883</v>
      </c>
      <c r="C868" t="str">
        <f>IFERROR(VLOOKUP(Table1[[#This Row],[Ticker]],[1]!Table1[[Symbol]:[Industry]],2,FALSE),"-")</f>
        <v>-</v>
      </c>
      <c r="D868" t="s">
        <v>46</v>
      </c>
      <c r="E868">
        <v>3596.0969669249998</v>
      </c>
      <c r="F868">
        <v>3316.75</v>
      </c>
      <c r="G868">
        <v>76.040052615357098</v>
      </c>
      <c r="H868">
        <v>23.815740208184302</v>
      </c>
      <c r="I868">
        <v>61.163833143973903</v>
      </c>
      <c r="J868">
        <v>5.1250254995171698</v>
      </c>
      <c r="K868">
        <v>2937.2569925685698</v>
      </c>
      <c r="L868">
        <v>2386.8550267178598</v>
      </c>
      <c r="M868">
        <v>56.2226472371309</v>
      </c>
      <c r="N868">
        <v>2.2202119379593399</v>
      </c>
      <c r="O868">
        <v>11.793171025853599</v>
      </c>
      <c r="P868">
        <v>128.71771885666999</v>
      </c>
      <c r="Q868">
        <v>0.128561505624807</v>
      </c>
    </row>
    <row r="869" spans="1:17" x14ac:dyDescent="0.3">
      <c r="A869" t="s">
        <v>1884</v>
      </c>
      <c r="B869" t="s">
        <v>1885</v>
      </c>
      <c r="C869" t="str">
        <f>IFERROR(VLOOKUP(Table1[[#This Row],[Ticker]],[1]!Table1[[Symbol]:[Industry]],2,FALSE),"-")</f>
        <v>-</v>
      </c>
      <c r="D869" t="s">
        <v>476</v>
      </c>
      <c r="E869">
        <v>3588.3847571599999</v>
      </c>
      <c r="F869">
        <v>4153.45</v>
      </c>
      <c r="G869">
        <v>20.511693388981801</v>
      </c>
      <c r="H869">
        <v>5.9364261928442801</v>
      </c>
      <c r="I869">
        <v>4.94507606408943</v>
      </c>
      <c r="J869">
        <v>-1.0165485293355101</v>
      </c>
      <c r="K869">
        <v>3760.84975309945</v>
      </c>
      <c r="L869">
        <v>3448.04731915006</v>
      </c>
      <c r="M869">
        <v>58.692117334863703</v>
      </c>
      <c r="N869">
        <v>1.10676805443699</v>
      </c>
      <c r="O869">
        <v>5.7434181222838898</v>
      </c>
      <c r="P869">
        <v>47.809608540925197</v>
      </c>
      <c r="Q869">
        <v>6.0679267938089997E-2</v>
      </c>
    </row>
    <row r="870" spans="1:17" hidden="1" x14ac:dyDescent="0.3">
      <c r="A870" t="s">
        <v>1886</v>
      </c>
      <c r="B870" t="s">
        <v>1887</v>
      </c>
      <c r="C870" t="str">
        <f>IFERROR(VLOOKUP(Table1[[#This Row],[Ticker]],[1]!Table1[[Symbol]:[Industry]],2,FALSE),"-")</f>
        <v>-</v>
      </c>
      <c r="D870" t="s">
        <v>297</v>
      </c>
      <c r="E870">
        <v>3577.1012080649998</v>
      </c>
      <c r="F870">
        <v>292.05</v>
      </c>
      <c r="G870">
        <v>58.572976916271799</v>
      </c>
      <c r="H870">
        <v>7.8596289723395593E-2</v>
      </c>
      <c r="I870">
        <v>23.9490453133191</v>
      </c>
      <c r="J870">
        <v>3.4460818581433701</v>
      </c>
      <c r="K870">
        <v>289.25871722874098</v>
      </c>
      <c r="M870">
        <v>51.509586021877702</v>
      </c>
      <c r="N870">
        <v>0.61362848504755096</v>
      </c>
      <c r="O870">
        <v>33.350453689436698</v>
      </c>
      <c r="P870">
        <v>88.055376690276802</v>
      </c>
    </row>
    <row r="871" spans="1:17" hidden="1" x14ac:dyDescent="0.3">
      <c r="A871" t="s">
        <v>1888</v>
      </c>
      <c r="B871" t="s">
        <v>1889</v>
      </c>
      <c r="C871" t="str">
        <f>IFERROR(VLOOKUP(Table1[[#This Row],[Ticker]],[1]!Table1[[Symbol]:[Industry]],2,FALSE),"-")</f>
        <v>-</v>
      </c>
      <c r="D871" t="s">
        <v>629</v>
      </c>
      <c r="E871">
        <v>3574.7253375</v>
      </c>
      <c r="F871">
        <v>1412.5</v>
      </c>
      <c r="G871">
        <v>9.9559625041187001</v>
      </c>
      <c r="H871">
        <v>14.698795882567</v>
      </c>
      <c r="I871">
        <v>30.491236764618101</v>
      </c>
      <c r="J871">
        <v>-1.69399557854423</v>
      </c>
      <c r="K871">
        <v>1237.56625868831</v>
      </c>
      <c r="L871">
        <v>1079.2793418767101</v>
      </c>
      <c r="M871">
        <v>67.327930007362696</v>
      </c>
      <c r="N871">
        <v>0.68406614171204205</v>
      </c>
      <c r="O871">
        <v>2.65486725663717</v>
      </c>
      <c r="P871">
        <v>74.1354866547494</v>
      </c>
      <c r="Q871">
        <v>0.10824452761267001</v>
      </c>
    </row>
    <row r="872" spans="1:17" hidden="1" x14ac:dyDescent="0.3">
      <c r="A872" t="s">
        <v>1890</v>
      </c>
      <c r="B872" t="s">
        <v>1891</v>
      </c>
      <c r="C872" t="str">
        <f>IFERROR(VLOOKUP(Table1[[#This Row],[Ticker]],[1]!Table1[[Symbol]:[Industry]],2,FALSE),"-")</f>
        <v>-</v>
      </c>
      <c r="D872" t="s">
        <v>189</v>
      </c>
      <c r="E872">
        <v>3574.4058136799999</v>
      </c>
      <c r="F872">
        <v>1766.7</v>
      </c>
      <c r="G872">
        <v>-8.9956797004661304</v>
      </c>
      <c r="H872">
        <v>6.7000577291587602</v>
      </c>
      <c r="I872">
        <v>-0.98480726893015103</v>
      </c>
      <c r="J872">
        <v>10.435511045844599</v>
      </c>
      <c r="K872">
        <v>1581.2779297683601</v>
      </c>
      <c r="M872">
        <v>82.600531943906603</v>
      </c>
      <c r="N872">
        <v>1.79948541454652</v>
      </c>
      <c r="O872">
        <v>4.4348219844908501</v>
      </c>
      <c r="P872">
        <v>46.748068776476401</v>
      </c>
    </row>
    <row r="873" spans="1:17" x14ac:dyDescent="0.3">
      <c r="A873" t="s">
        <v>1892</v>
      </c>
      <c r="B873" t="s">
        <v>1893</v>
      </c>
      <c r="C873" t="str">
        <f>IFERROR(VLOOKUP(Table1[[#This Row],[Ticker]],[1]!Table1[[Symbol]:[Industry]],2,FALSE),"-")</f>
        <v>-</v>
      </c>
      <c r="D873" t="s">
        <v>189</v>
      </c>
      <c r="E873">
        <v>3531.4403805000002</v>
      </c>
      <c r="F873">
        <v>1341.75</v>
      </c>
      <c r="G873">
        <v>25.599459256061301</v>
      </c>
      <c r="H873">
        <v>-2.8518471018994198</v>
      </c>
      <c r="I873">
        <v>4.7169293126452496</v>
      </c>
      <c r="J873">
        <v>2.5018156226611201</v>
      </c>
      <c r="K873">
        <v>1248.0797321769401</v>
      </c>
      <c r="L873">
        <v>1121.0483622384199</v>
      </c>
      <c r="M873">
        <v>66.130561884136497</v>
      </c>
      <c r="N873">
        <v>1.31984745253104</v>
      </c>
      <c r="O873">
        <v>3.0706167318799999</v>
      </c>
      <c r="P873">
        <v>63.229927007299203</v>
      </c>
      <c r="Q873">
        <v>0.122211176110205</v>
      </c>
    </row>
    <row r="874" spans="1:17" x14ac:dyDescent="0.3">
      <c r="A874" t="s">
        <v>1894</v>
      </c>
      <c r="B874" t="s">
        <v>1895</v>
      </c>
      <c r="C874" t="str">
        <f>IFERROR(VLOOKUP(Table1[[#This Row],[Ticker]],[1]!Table1[[Symbol]:[Industry]],2,FALSE),"-")</f>
        <v>-</v>
      </c>
      <c r="D874" t="s">
        <v>62</v>
      </c>
      <c r="E874">
        <v>3527.4880499999999</v>
      </c>
      <c r="F874">
        <v>822.45</v>
      </c>
      <c r="G874">
        <v>-54.989628113966198</v>
      </c>
      <c r="H874">
        <v>16.313533099798001</v>
      </c>
      <c r="I874">
        <v>-9.9642960126030609</v>
      </c>
      <c r="J874">
        <v>5.3446724771086904</v>
      </c>
      <c r="K874">
        <v>744.96781897634401</v>
      </c>
      <c r="L874">
        <v>804.60686235739797</v>
      </c>
      <c r="M874">
        <v>65.757311149252899</v>
      </c>
      <c r="N874">
        <v>1.4720035611292599</v>
      </c>
      <c r="O874">
        <v>60.4960787889841</v>
      </c>
      <c r="P874">
        <v>32.910471881060097</v>
      </c>
    </row>
    <row r="875" spans="1:17" hidden="1" x14ac:dyDescent="0.3">
      <c r="A875" t="s">
        <v>1896</v>
      </c>
      <c r="B875" t="s">
        <v>1897</v>
      </c>
      <c r="C875" t="str">
        <f>IFERROR(VLOOKUP(Table1[[#This Row],[Ticker]],[1]!Table1[[Symbol]:[Industry]],2,FALSE),"-")</f>
        <v>-</v>
      </c>
      <c r="D875" t="s">
        <v>214</v>
      </c>
      <c r="E875">
        <v>3525.3726151000001</v>
      </c>
      <c r="F875">
        <v>2258.9</v>
      </c>
      <c r="G875">
        <v>138.16874656144</v>
      </c>
      <c r="H875">
        <v>22.514855639803301</v>
      </c>
      <c r="I875">
        <v>64.069338648860693</v>
      </c>
      <c r="J875">
        <v>4.4013301483604401</v>
      </c>
      <c r="K875">
        <v>1891.7214034138899</v>
      </c>
      <c r="L875">
        <v>1402.9535639923799</v>
      </c>
      <c r="M875">
        <v>53.756226665062101</v>
      </c>
      <c r="N875">
        <v>1.4341124698701899</v>
      </c>
      <c r="O875">
        <v>11.5587232723892</v>
      </c>
      <c r="P875">
        <v>193.363636363636</v>
      </c>
    </row>
    <row r="876" spans="1:17" hidden="1" x14ac:dyDescent="0.3">
      <c r="A876" t="s">
        <v>1898</v>
      </c>
      <c r="B876" t="s">
        <v>1899</v>
      </c>
      <c r="C876" t="str">
        <f>IFERROR(VLOOKUP(Table1[[#This Row],[Ticker]],[1]!Table1[[Symbol]:[Industry]],2,FALSE),"-")</f>
        <v>-</v>
      </c>
      <c r="D876" t="s">
        <v>49</v>
      </c>
      <c r="E876">
        <v>3525.3327487000001</v>
      </c>
      <c r="F876">
        <v>563.5</v>
      </c>
      <c r="G876">
        <v>53.256609352254401</v>
      </c>
      <c r="H876">
        <v>8.5176125984426196</v>
      </c>
      <c r="I876">
        <v>23.9553141408452</v>
      </c>
      <c r="J876">
        <v>1.6442571720406101</v>
      </c>
      <c r="K876">
        <v>513.835233201866</v>
      </c>
      <c r="L876">
        <v>442.17929288266401</v>
      </c>
      <c r="M876">
        <v>66.335756569676093</v>
      </c>
      <c r="N876">
        <v>1.09277621976461</v>
      </c>
      <c r="O876">
        <v>3.0346051464063799</v>
      </c>
      <c r="P876">
        <v>90.146785895056496</v>
      </c>
      <c r="Q876">
        <v>3.2228472446114001E-2</v>
      </c>
    </row>
    <row r="877" spans="1:17" x14ac:dyDescent="0.3">
      <c r="A877" t="s">
        <v>1900</v>
      </c>
      <c r="B877" t="s">
        <v>1901</v>
      </c>
      <c r="C877" t="str">
        <f>IFERROR(VLOOKUP(Table1[[#This Row],[Ticker]],[1]!Table1[[Symbol]:[Industry]],2,FALSE),"-")</f>
        <v>-</v>
      </c>
      <c r="D877" t="s">
        <v>125</v>
      </c>
      <c r="E877">
        <v>3525.2620127949999</v>
      </c>
      <c r="F877">
        <v>536.04999999999995</v>
      </c>
      <c r="G877">
        <v>-38.6727917102112</v>
      </c>
      <c r="H877">
        <v>3.5768208400450598</v>
      </c>
      <c r="I877">
        <v>-12.498744558899199</v>
      </c>
      <c r="J877">
        <v>-1.0192351537838</v>
      </c>
      <c r="K877">
        <v>518.16469265740704</v>
      </c>
      <c r="L877">
        <v>512.04146885879697</v>
      </c>
      <c r="M877">
        <v>50.627697088632502</v>
      </c>
      <c r="N877">
        <v>1.4149921121959499</v>
      </c>
      <c r="O877">
        <v>36.573080869321899</v>
      </c>
      <c r="P877">
        <v>19.321090706733401</v>
      </c>
    </row>
    <row r="878" spans="1:17" hidden="1" x14ac:dyDescent="0.3">
      <c r="A878" t="s">
        <v>1902</v>
      </c>
      <c r="B878" t="s">
        <v>1903</v>
      </c>
      <c r="C878" t="str">
        <f>IFERROR(VLOOKUP(Table1[[#This Row],[Ticker]],[1]!Table1[[Symbol]:[Industry]],2,FALSE),"-")</f>
        <v>-</v>
      </c>
      <c r="D878" t="s">
        <v>629</v>
      </c>
      <c r="E878">
        <v>3521.5754385300002</v>
      </c>
      <c r="F878">
        <v>1769.55</v>
      </c>
      <c r="G878">
        <v>65.022873442605899</v>
      </c>
      <c r="H878">
        <v>-4.1245779546533399</v>
      </c>
      <c r="I878">
        <v>11.188683103060299</v>
      </c>
      <c r="J878">
        <v>-2.0741645735020802</v>
      </c>
      <c r="K878">
        <v>1783.73913505108</v>
      </c>
      <c r="L878">
        <v>1492.9668207039599</v>
      </c>
      <c r="M878">
        <v>35.378127837016699</v>
      </c>
      <c r="N878">
        <v>1.23872036212027</v>
      </c>
      <c r="O878">
        <v>23.4777203243762</v>
      </c>
      <c r="P878">
        <v>93.271987548808099</v>
      </c>
      <c r="Q878">
        <v>0.14596968421207199</v>
      </c>
    </row>
    <row r="879" spans="1:17" x14ac:dyDescent="0.3">
      <c r="A879" t="s">
        <v>1904</v>
      </c>
      <c r="B879" t="s">
        <v>1905</v>
      </c>
      <c r="C879" t="str">
        <f>IFERROR(VLOOKUP(Table1[[#This Row],[Ticker]],[1]!Table1[[Symbol]:[Industry]],2,FALSE),"-")</f>
        <v>-</v>
      </c>
      <c r="D879" t="s">
        <v>1474</v>
      </c>
      <c r="E879">
        <v>3517.61496455</v>
      </c>
      <c r="F879">
        <v>155.5</v>
      </c>
      <c r="G879">
        <v>-8.3867156775963405</v>
      </c>
      <c r="H879">
        <v>2.0127082145789799</v>
      </c>
      <c r="I879">
        <v>-13.833409453252701</v>
      </c>
      <c r="J879">
        <v>0.27497133396592</v>
      </c>
      <c r="K879">
        <v>152.017578430707</v>
      </c>
      <c r="L879">
        <v>147.23626751825299</v>
      </c>
      <c r="M879">
        <v>51.994601688624101</v>
      </c>
      <c r="N879">
        <v>1.0132420002092499</v>
      </c>
      <c r="O879">
        <v>13.1189710610932</v>
      </c>
      <c r="P879">
        <v>22.8278041074249</v>
      </c>
      <c r="Q879">
        <v>3.1881527059523997E-2</v>
      </c>
    </row>
    <row r="880" spans="1:17" hidden="1" x14ac:dyDescent="0.3">
      <c r="A880" t="s">
        <v>1906</v>
      </c>
      <c r="B880" t="s">
        <v>1907</v>
      </c>
      <c r="C880" t="str">
        <f>IFERROR(VLOOKUP(Table1[[#This Row],[Ticker]],[1]!Table1[[Symbol]:[Industry]],2,FALSE),"-")</f>
        <v>-</v>
      </c>
      <c r="D880" t="s">
        <v>1407</v>
      </c>
      <c r="E880">
        <v>3504.6644965199998</v>
      </c>
      <c r="F880">
        <v>800.4</v>
      </c>
      <c r="G880">
        <v>-3.8852330201467198</v>
      </c>
      <c r="H880">
        <v>54.458431292632604</v>
      </c>
      <c r="I880">
        <v>5.3293566073646996</v>
      </c>
      <c r="J880">
        <v>17.0659700875586</v>
      </c>
      <c r="K880">
        <v>617.73252548762105</v>
      </c>
      <c r="L880">
        <v>607.64650949078896</v>
      </c>
      <c r="M880">
        <v>76.2546145640367</v>
      </c>
      <c r="N880">
        <v>2.4211226159041899</v>
      </c>
      <c r="O880">
        <v>5.8283358320839502</v>
      </c>
      <c r="P880">
        <v>78.183437221727502</v>
      </c>
      <c r="Q880">
        <v>-4.4326991934693E-2</v>
      </c>
    </row>
    <row r="881" spans="1:17" hidden="1" x14ac:dyDescent="0.3">
      <c r="A881" t="s">
        <v>1908</v>
      </c>
      <c r="B881" t="s">
        <v>1909</v>
      </c>
      <c r="C881" t="str">
        <f>IFERROR(VLOOKUP(Table1[[#This Row],[Ticker]],[1]!Table1[[Symbol]:[Industry]],2,FALSE),"-")</f>
        <v>-</v>
      </c>
      <c r="D881" t="s">
        <v>1474</v>
      </c>
      <c r="E881">
        <v>3504.1672829449999</v>
      </c>
      <c r="F881">
        <v>2066.0500000000002</v>
      </c>
      <c r="G881">
        <v>58.489535144978397</v>
      </c>
      <c r="H881">
        <v>-0.11720411238848299</v>
      </c>
      <c r="I881">
        <v>5.2922073872104898</v>
      </c>
      <c r="J881">
        <v>5.5123085581543503</v>
      </c>
      <c r="K881">
        <v>1875.47224531754</v>
      </c>
      <c r="L881">
        <v>1638.1362814301999</v>
      </c>
      <c r="M881">
        <v>57.626165827744998</v>
      </c>
      <c r="N881">
        <v>0.86215439778841496</v>
      </c>
      <c r="O881">
        <v>3.5744536676266301</v>
      </c>
      <c r="P881">
        <v>95.648674242424207</v>
      </c>
      <c r="Q881">
        <v>0.106587847810955</v>
      </c>
    </row>
    <row r="882" spans="1:17" x14ac:dyDescent="0.3">
      <c r="A882" t="s">
        <v>1910</v>
      </c>
      <c r="B882" t="s">
        <v>1911</v>
      </c>
      <c r="C882" t="str">
        <f>IFERROR(VLOOKUP(Table1[[#This Row],[Ticker]],[1]!Table1[[Symbol]:[Industry]],2,FALSE),"-")</f>
        <v>-</v>
      </c>
      <c r="D882" t="s">
        <v>46</v>
      </c>
      <c r="E882">
        <v>3493.6730883999999</v>
      </c>
      <c r="F882">
        <v>2061.4</v>
      </c>
      <c r="G882">
        <v>9.8488694320253902</v>
      </c>
      <c r="H882">
        <v>18.252881346539901</v>
      </c>
      <c r="I882">
        <v>10.995464832410599</v>
      </c>
      <c r="J882">
        <v>1.28145723500331</v>
      </c>
      <c r="K882">
        <v>1722.2236016520101</v>
      </c>
      <c r="L882">
        <v>1636.7157296119201</v>
      </c>
      <c r="M882">
        <v>84.263509082043896</v>
      </c>
      <c r="N882">
        <v>2.4479633296544199</v>
      </c>
      <c r="O882">
        <v>1.38740661686231</v>
      </c>
      <c r="P882">
        <v>45.785007072135798</v>
      </c>
      <c r="Q882">
        <v>2.3148654041090001E-2</v>
      </c>
    </row>
    <row r="883" spans="1:17" x14ac:dyDescent="0.3">
      <c r="A883" t="s">
        <v>1912</v>
      </c>
      <c r="B883" t="s">
        <v>1913</v>
      </c>
      <c r="C883" t="str">
        <f>IFERROR(VLOOKUP(Table1[[#This Row],[Ticker]],[1]!Table1[[Symbol]:[Industry]],2,FALSE),"-")</f>
        <v>-</v>
      </c>
      <c r="D883" t="s">
        <v>109</v>
      </c>
      <c r="E883">
        <v>3484.7590427999999</v>
      </c>
      <c r="F883">
        <v>20.87</v>
      </c>
      <c r="G883">
        <v>-34.525448517236498</v>
      </c>
      <c r="H883">
        <v>-15.5851511726498</v>
      </c>
      <c r="I883">
        <v>-34.046258499089298</v>
      </c>
      <c r="J883">
        <v>-4.4914229069161697</v>
      </c>
      <c r="K883">
        <v>22.949472019369601</v>
      </c>
      <c r="L883">
        <v>25.597467544641301</v>
      </c>
      <c r="M883">
        <v>40.499942296388298</v>
      </c>
      <c r="N883">
        <v>1.05930177050842</v>
      </c>
      <c r="O883">
        <v>116.339242932438</v>
      </c>
      <c r="P883">
        <v>24.9700598802395</v>
      </c>
    </row>
    <row r="884" spans="1:17" hidden="1" x14ac:dyDescent="0.3">
      <c r="A884" t="s">
        <v>1914</v>
      </c>
      <c r="B884" t="s">
        <v>1915</v>
      </c>
      <c r="C884" t="str">
        <f>IFERROR(VLOOKUP(Table1[[#This Row],[Ticker]],[1]!Table1[[Symbol]:[Industry]],2,FALSE),"-")</f>
        <v>-</v>
      </c>
      <c r="D884" t="s">
        <v>46</v>
      </c>
      <c r="E884">
        <v>3479.6938989599998</v>
      </c>
      <c r="F884">
        <v>517.6</v>
      </c>
      <c r="G884">
        <v>196.99156508874299</v>
      </c>
      <c r="H884">
        <v>40.013643001604301</v>
      </c>
      <c r="I884">
        <v>74.845518750530999</v>
      </c>
      <c r="J884">
        <v>13.9467846938149</v>
      </c>
      <c r="K884">
        <v>370.28250597335801</v>
      </c>
      <c r="L884">
        <v>287.05563076033502</v>
      </c>
      <c r="M884">
        <v>90.927109571246902</v>
      </c>
      <c r="N884">
        <v>1.7096935933200801</v>
      </c>
      <c r="O884">
        <v>4.07650695517773</v>
      </c>
      <c r="P884">
        <v>236.21305618707299</v>
      </c>
      <c r="Q884">
        <v>3.0920339386899E-2</v>
      </c>
    </row>
    <row r="885" spans="1:17" hidden="1" x14ac:dyDescent="0.3">
      <c r="A885" t="s">
        <v>1916</v>
      </c>
      <c r="B885" t="s">
        <v>1917</v>
      </c>
      <c r="C885" t="str">
        <f>IFERROR(VLOOKUP(Table1[[#This Row],[Ticker]],[1]!Table1[[Symbol]:[Industry]],2,FALSE),"-")</f>
        <v>-</v>
      </c>
      <c r="D885" t="s">
        <v>297</v>
      </c>
      <c r="E885">
        <v>3467.6707500000002</v>
      </c>
      <c r="F885">
        <v>1788.75</v>
      </c>
      <c r="G885">
        <v>554.27283920813295</v>
      </c>
      <c r="H885">
        <v>13.477748523225999</v>
      </c>
      <c r="I885">
        <v>109.654493809283</v>
      </c>
      <c r="J885">
        <v>7.2085606031381602</v>
      </c>
      <c r="K885">
        <v>1520.19250410466</v>
      </c>
      <c r="L885">
        <v>1105.6393123123901</v>
      </c>
      <c r="M885">
        <v>73.272254991676704</v>
      </c>
      <c r="N885">
        <v>0.95938813462758099</v>
      </c>
      <c r="O885">
        <v>3.3682739343116701</v>
      </c>
      <c r="P885">
        <v>635.10273972602704</v>
      </c>
      <c r="Q885">
        <v>0.29309154410669103</v>
      </c>
    </row>
    <row r="886" spans="1:17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130</v>
      </c>
      <c r="E886">
        <v>3457.9801259999999</v>
      </c>
      <c r="F886">
        <v>600.29999999999995</v>
      </c>
      <c r="G886">
        <v>-36.700570530554202</v>
      </c>
      <c r="H886">
        <v>5.8711031598733801</v>
      </c>
      <c r="I886">
        <v>-12.6978838849094</v>
      </c>
      <c r="J886">
        <v>2.1877932046918298</v>
      </c>
      <c r="K886">
        <v>554.06390012390102</v>
      </c>
      <c r="L886">
        <v>546.11778014695301</v>
      </c>
      <c r="M886">
        <v>73.211857003634194</v>
      </c>
      <c r="N886">
        <v>2.2881638911023399</v>
      </c>
      <c r="O886">
        <v>24.937531234382799</v>
      </c>
      <c r="P886">
        <v>30.499999999999901</v>
      </c>
      <c r="Q886">
        <v>0.18412509765291299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479</v>
      </c>
      <c r="E887">
        <v>3406.3786169599998</v>
      </c>
      <c r="F887">
        <v>323.2</v>
      </c>
      <c r="G887">
        <v>-54.5694888101008</v>
      </c>
      <c r="H887">
        <v>9.1109755692565599</v>
      </c>
      <c r="I887">
        <v>-24.539212079280901</v>
      </c>
      <c r="J887">
        <v>7.7639511975396402</v>
      </c>
      <c r="K887">
        <v>299.40813745970598</v>
      </c>
      <c r="M887">
        <v>70.563240507352603</v>
      </c>
      <c r="N887">
        <v>1.77133665471389</v>
      </c>
      <c r="O887">
        <v>59.158415841584102</v>
      </c>
      <c r="P887">
        <v>31.3287281592848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-</v>
      </c>
      <c r="D888" t="s">
        <v>716</v>
      </c>
      <c r="E888">
        <v>3381.1585052</v>
      </c>
      <c r="F888">
        <v>824.6</v>
      </c>
      <c r="G888">
        <v>-5.3433247112138202</v>
      </c>
      <c r="H888">
        <v>4.5128859954979097</v>
      </c>
      <c r="I888">
        <v>5.3947476973774098</v>
      </c>
      <c r="J888">
        <v>-4.6333859011773697</v>
      </c>
      <c r="K888">
        <v>735.50680827712097</v>
      </c>
      <c r="L888">
        <v>685.47033318755803</v>
      </c>
      <c r="M888">
        <v>64.163182447185804</v>
      </c>
      <c r="N888">
        <v>1.48386069117393</v>
      </c>
      <c r="O888">
        <v>5.8210041232112397</v>
      </c>
      <c r="P888">
        <v>46.9351389878831</v>
      </c>
      <c r="Q888">
        <v>-1.2251466057077999E-2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400</v>
      </c>
      <c r="E889">
        <v>3378.7881682500001</v>
      </c>
      <c r="F889">
        <v>4412.6499999999996</v>
      </c>
      <c r="G889">
        <v>14.0550995847161</v>
      </c>
      <c r="H889">
        <v>2.4843161527163402</v>
      </c>
      <c r="I889">
        <v>-13.3828918031139</v>
      </c>
      <c r="J889">
        <v>4.3772327876652497</v>
      </c>
      <c r="K889">
        <v>4232.0006520349198</v>
      </c>
      <c r="L889">
        <v>4040.9515519011102</v>
      </c>
      <c r="M889">
        <v>56.062891015382903</v>
      </c>
      <c r="N889">
        <v>1.3740896300730401</v>
      </c>
      <c r="O889">
        <v>15.508821229873201</v>
      </c>
      <c r="P889">
        <v>60.168784029038001</v>
      </c>
      <c r="Q889">
        <v>6.2204810848688001E-2</v>
      </c>
    </row>
    <row r="890" spans="1:17" hidden="1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287</v>
      </c>
      <c r="E890">
        <v>3369.8851356800001</v>
      </c>
      <c r="F890">
        <v>636.4</v>
      </c>
      <c r="G890">
        <v>-3.8305142362910098</v>
      </c>
      <c r="H890">
        <v>-1.2501810176100101</v>
      </c>
      <c r="I890">
        <v>-17.529383410919699</v>
      </c>
      <c r="J890">
        <v>-1.70798159253024</v>
      </c>
      <c r="K890">
        <v>633.71424444534398</v>
      </c>
      <c r="L890">
        <v>613.72554737839698</v>
      </c>
      <c r="M890">
        <v>46.7690637806054</v>
      </c>
      <c r="N890">
        <v>1.69970919090965</v>
      </c>
      <c r="O890">
        <v>13.5527969830295</v>
      </c>
      <c r="P890">
        <v>25.572217837411099</v>
      </c>
      <c r="Q890">
        <v>-0.15482335196807601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49</v>
      </c>
      <c r="E891">
        <v>3364.1523309899999</v>
      </c>
      <c r="F891">
        <v>247.22</v>
      </c>
      <c r="G891">
        <v>32.433628967750202</v>
      </c>
      <c r="H891">
        <v>-0.84107795162998</v>
      </c>
      <c r="I891">
        <v>29.678649401749801</v>
      </c>
      <c r="J891">
        <v>1.2119427454268801</v>
      </c>
      <c r="K891">
        <v>240.458801859495</v>
      </c>
      <c r="L891">
        <v>209.58589031101599</v>
      </c>
      <c r="M891">
        <v>47.100483760103998</v>
      </c>
      <c r="N891">
        <v>0.82512335221435495</v>
      </c>
      <c r="O891">
        <v>13.2594450287193</v>
      </c>
      <c r="P891">
        <v>70.496551724137902</v>
      </c>
      <c r="Q891">
        <v>-3.4547061564719997E-2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65</v>
      </c>
      <c r="E892">
        <v>3354.597800992</v>
      </c>
      <c r="F892">
        <v>130.63999999999999</v>
      </c>
      <c r="G892">
        <v>53.095085820706203</v>
      </c>
      <c r="H892">
        <v>13.9839306261196</v>
      </c>
      <c r="I892">
        <v>28.746530959009501</v>
      </c>
      <c r="J892">
        <v>6.9387640226543503</v>
      </c>
      <c r="K892">
        <v>104.68077339606501</v>
      </c>
      <c r="L892">
        <v>93.378469226429601</v>
      </c>
      <c r="M892">
        <v>88.589605522422403</v>
      </c>
      <c r="N892">
        <v>1.7945513160648101</v>
      </c>
      <c r="O892">
        <v>3.9497856705450198</v>
      </c>
      <c r="P892">
        <v>80.941828254847593</v>
      </c>
      <c r="Q892">
        <v>-5.5333668213048998E-2</v>
      </c>
    </row>
    <row r="893" spans="1:17" hidden="1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189</v>
      </c>
      <c r="E893">
        <v>3352.6224355999998</v>
      </c>
      <c r="F893">
        <v>557</v>
      </c>
      <c r="G893">
        <v>29.111330570875499</v>
      </c>
      <c r="H893">
        <v>-0.62138045822483401</v>
      </c>
      <c r="I893">
        <v>3.74568707369323</v>
      </c>
      <c r="J893">
        <v>1.78995796790932</v>
      </c>
      <c r="K893">
        <v>544.59051983616803</v>
      </c>
      <c r="L893">
        <v>481.79516264531998</v>
      </c>
      <c r="M893">
        <v>42.709190680538498</v>
      </c>
      <c r="N893">
        <v>1.41553660717139</v>
      </c>
      <c r="O893">
        <v>12.908438061041201</v>
      </c>
      <c r="P893">
        <v>62.012798138452503</v>
      </c>
      <c r="Q893">
        <v>5.8839080466836002E-2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239</v>
      </c>
      <c r="E894">
        <v>3339.8886090000001</v>
      </c>
      <c r="F894">
        <v>489.25</v>
      </c>
      <c r="G894">
        <v>-52.556735792645803</v>
      </c>
      <c r="H894">
        <v>10.7033871230367</v>
      </c>
      <c r="I894">
        <v>-25.404361395774401</v>
      </c>
      <c r="J894">
        <v>-1.25049502672825</v>
      </c>
      <c r="K894">
        <v>460.57059481925</v>
      </c>
      <c r="L894">
        <v>498.403247303515</v>
      </c>
      <c r="M894">
        <v>56.171652023354198</v>
      </c>
      <c r="N894">
        <v>1.9825747919072101</v>
      </c>
      <c r="O894">
        <v>40.010219724067397</v>
      </c>
      <c r="P894">
        <v>22.3125</v>
      </c>
      <c r="Q894">
        <v>-6.5741050897399997E-2</v>
      </c>
    </row>
    <row r="895" spans="1:17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484</v>
      </c>
      <c r="E895">
        <v>3338.8857257700001</v>
      </c>
      <c r="F895">
        <v>527.65</v>
      </c>
      <c r="G895">
        <v>-0.295436834780826</v>
      </c>
      <c r="H895">
        <v>-4.8046897107455404</v>
      </c>
      <c r="I895">
        <v>22.963114498550699</v>
      </c>
      <c r="J895">
        <v>2.9530919892232301</v>
      </c>
      <c r="K895">
        <v>503.54733495082598</v>
      </c>
      <c r="L895">
        <v>442.13433143086002</v>
      </c>
      <c r="M895">
        <v>40.047164290139101</v>
      </c>
      <c r="N895">
        <v>0.77441423869377002</v>
      </c>
      <c r="O895">
        <v>8.3388609873969504</v>
      </c>
      <c r="P895">
        <v>60.379939209726402</v>
      </c>
      <c r="Q895">
        <v>-3.3056724401170003E-2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65</v>
      </c>
      <c r="E896">
        <v>3332.3903340000002</v>
      </c>
      <c r="F896">
        <v>414.05</v>
      </c>
      <c r="G896">
        <v>46.310060502488803</v>
      </c>
      <c r="H896">
        <v>7.71222477231347</v>
      </c>
      <c r="I896">
        <v>22.100711197880301</v>
      </c>
      <c r="J896">
        <v>3.79051749323208</v>
      </c>
      <c r="K896">
        <v>382.42411994596</v>
      </c>
      <c r="L896">
        <v>338.445333069252</v>
      </c>
      <c r="M896">
        <v>71.279608815682295</v>
      </c>
      <c r="N896">
        <v>0.65423044144009002</v>
      </c>
      <c r="O896">
        <v>2.4030914140804098</v>
      </c>
      <c r="P896">
        <v>77.475353621945999</v>
      </c>
      <c r="Q896">
        <v>-4.2720920957830998E-2</v>
      </c>
    </row>
    <row r="897" spans="1:17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1093</v>
      </c>
      <c r="E897">
        <v>3312.2593369249998</v>
      </c>
      <c r="F897">
        <v>458.15</v>
      </c>
      <c r="G897">
        <v>-43.525799090668897</v>
      </c>
      <c r="H897">
        <v>18.622807993650799</v>
      </c>
      <c r="I897">
        <v>-19.081230111374701</v>
      </c>
      <c r="J897">
        <v>4.5606044732208604</v>
      </c>
      <c r="K897">
        <v>407.97869924474003</v>
      </c>
      <c r="L897">
        <v>430.35849225185899</v>
      </c>
      <c r="M897">
        <v>64.474827035661207</v>
      </c>
      <c r="N897">
        <v>1.56072957779176</v>
      </c>
      <c r="O897">
        <v>44.952526465131498</v>
      </c>
      <c r="P897">
        <v>45.4444444444444</v>
      </c>
      <c r="Q897">
        <v>-5.4755282429070004E-3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242</v>
      </c>
      <c r="E898">
        <v>3305.6004542000001</v>
      </c>
      <c r="F898">
        <v>322.85000000000002</v>
      </c>
      <c r="G898">
        <v>33.431572519441502</v>
      </c>
      <c r="H898">
        <v>13.540030981257701</v>
      </c>
      <c r="I898">
        <v>28.068179496962099</v>
      </c>
      <c r="J898">
        <v>5.5464930051753401</v>
      </c>
      <c r="K898">
        <v>284.58241917173098</v>
      </c>
      <c r="L898">
        <v>248.124600671857</v>
      </c>
      <c r="M898">
        <v>69.915533841647203</v>
      </c>
      <c r="N898">
        <v>0.70757268162245701</v>
      </c>
      <c r="O898">
        <v>3.1283877961901698</v>
      </c>
      <c r="P898">
        <v>74.702380952380906</v>
      </c>
      <c r="Q898">
        <v>5.4848022926356002E-2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80</v>
      </c>
      <c r="E899">
        <v>3304.2493307999998</v>
      </c>
      <c r="F899">
        <v>256.3</v>
      </c>
      <c r="G899">
        <v>103.75704886945501</v>
      </c>
      <c r="H899">
        <v>-10.6618639369162</v>
      </c>
      <c r="I899">
        <v>32.608499714082697</v>
      </c>
      <c r="J899">
        <v>2.55997707191678</v>
      </c>
      <c r="K899">
        <v>215.95484520417801</v>
      </c>
      <c r="L899">
        <v>177.744270764265</v>
      </c>
      <c r="M899">
        <v>73.151530583711804</v>
      </c>
      <c r="N899">
        <v>1.0242671487564401</v>
      </c>
      <c r="O899">
        <v>6.8825595005852502</v>
      </c>
      <c r="P899">
        <v>140.544345377756</v>
      </c>
      <c r="Q899">
        <v>3.6686408394417003E-2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242</v>
      </c>
      <c r="E900">
        <v>3296.99332155</v>
      </c>
      <c r="F900">
        <v>1050.25</v>
      </c>
      <c r="G900">
        <v>-45.659538564072797</v>
      </c>
      <c r="H900">
        <v>26.839622813375801</v>
      </c>
      <c r="I900">
        <v>-18.264307538857199</v>
      </c>
      <c r="J900">
        <v>6.1539776343895998</v>
      </c>
      <c r="K900">
        <v>929.73246417790097</v>
      </c>
      <c r="L900">
        <v>1001.18389304204</v>
      </c>
      <c r="M900">
        <v>62.628354091377197</v>
      </c>
      <c r="N900">
        <v>1.78857174980889</v>
      </c>
      <c r="O900">
        <v>27.107831468697899</v>
      </c>
      <c r="P900">
        <v>39.725936273531502</v>
      </c>
      <c r="Q900">
        <v>-6.0038593633774999E-2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125</v>
      </c>
      <c r="E901">
        <v>3282.1966980399998</v>
      </c>
      <c r="F901">
        <v>107.09</v>
      </c>
      <c r="G901">
        <v>107.038782161528</v>
      </c>
      <c r="H901">
        <v>-6.0617164882918102</v>
      </c>
      <c r="I901">
        <v>-27.495771615868598</v>
      </c>
      <c r="J901">
        <v>-4.2609007264727197</v>
      </c>
      <c r="K901">
        <v>107.392028352596</v>
      </c>
      <c r="L901">
        <v>100.27888313273</v>
      </c>
      <c r="M901">
        <v>53.262303893647903</v>
      </c>
      <c r="N901">
        <v>1.6204009413312701</v>
      </c>
      <c r="O901">
        <v>50.994490615370196</v>
      </c>
      <c r="P901">
        <v>136.92477876106099</v>
      </c>
      <c r="Q901">
        <v>0.179954266665702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130</v>
      </c>
      <c r="E902">
        <v>3280.8635509999999</v>
      </c>
      <c r="F902">
        <v>19</v>
      </c>
      <c r="G902">
        <v>65.755920976386705</v>
      </c>
      <c r="H902">
        <v>-12.9520633947356</v>
      </c>
      <c r="I902">
        <v>18.753591142363302</v>
      </c>
      <c r="J902">
        <v>1.3026744181257599</v>
      </c>
      <c r="K902">
        <v>19.9344978957837</v>
      </c>
      <c r="L902">
        <v>17.8683465101963</v>
      </c>
      <c r="M902">
        <v>45.430519361861997</v>
      </c>
      <c r="N902">
        <v>1.45188032459477</v>
      </c>
      <c r="O902">
        <v>78.684210526315795</v>
      </c>
      <c r="P902">
        <v>117.64032073310401</v>
      </c>
      <c r="Q902">
        <v>8.4005337313247996E-2</v>
      </c>
    </row>
    <row r="903" spans="1:17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</v>
      </c>
      <c r="E903">
        <v>3278.14530384</v>
      </c>
      <c r="F903">
        <v>250.8</v>
      </c>
      <c r="G903">
        <v>-2.0365655530983102</v>
      </c>
      <c r="H903">
        <v>6.1273961129383103E-2</v>
      </c>
      <c r="I903">
        <v>-26.106572881203899</v>
      </c>
      <c r="J903">
        <v>0.34897018931236101</v>
      </c>
      <c r="K903">
        <v>238.117140087118</v>
      </c>
      <c r="L903">
        <v>235.95982749545001</v>
      </c>
      <c r="M903">
        <v>51.0432285478648</v>
      </c>
      <c r="N903">
        <v>1.4122818880956001</v>
      </c>
      <c r="O903">
        <v>21.6108452950558</v>
      </c>
      <c r="P903">
        <v>31.757289204097699</v>
      </c>
      <c r="Q903">
        <v>-1.9032735227683999E-2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140</v>
      </c>
      <c r="E904">
        <v>3276.8088785999998</v>
      </c>
      <c r="F904">
        <v>639.9</v>
      </c>
      <c r="G904">
        <v>68.490556626739902</v>
      </c>
      <c r="H904">
        <v>31.917825429869801</v>
      </c>
      <c r="I904">
        <v>40.262005386016902</v>
      </c>
      <c r="J904">
        <v>8.69077201178564</v>
      </c>
      <c r="K904">
        <v>508.02313700409599</v>
      </c>
      <c r="L904">
        <v>443.15006628586002</v>
      </c>
      <c r="M904">
        <v>78.6452123517887</v>
      </c>
      <c r="N904">
        <v>0.95427411691230701</v>
      </c>
      <c r="O904">
        <v>1.1720581340834499</v>
      </c>
      <c r="P904">
        <v>105.129027087674</v>
      </c>
      <c r="Q904">
        <v>0.17662194270960499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484</v>
      </c>
      <c r="E905">
        <v>3275.67742524</v>
      </c>
      <c r="F905">
        <v>751.35</v>
      </c>
      <c r="G905">
        <v>135.002531689016</v>
      </c>
      <c r="H905">
        <v>9.8164429413905996</v>
      </c>
      <c r="I905">
        <v>0.269251371399782</v>
      </c>
      <c r="J905">
        <v>-2.8013562515680599</v>
      </c>
      <c r="K905">
        <v>664.12601297871095</v>
      </c>
      <c r="L905">
        <v>582.895931935882</v>
      </c>
      <c r="M905">
        <v>60.373935031148797</v>
      </c>
      <c r="N905">
        <v>4.7067547138815904</v>
      </c>
      <c r="O905">
        <v>9.7158448126705093</v>
      </c>
      <c r="P905">
        <v>163.12379618280499</v>
      </c>
      <c r="Q905">
        <v>0.14584139450625</v>
      </c>
    </row>
    <row r="906" spans="1:17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986</v>
      </c>
      <c r="E906">
        <v>3270.3525377149999</v>
      </c>
      <c r="F906">
        <v>404.05</v>
      </c>
      <c r="G906">
        <v>-17.120812528618998</v>
      </c>
      <c r="H906">
        <v>-7.8648368025260304E-2</v>
      </c>
      <c r="I906">
        <v>-12.776507920679499</v>
      </c>
      <c r="J906">
        <v>-2.80829976584111</v>
      </c>
      <c r="K906">
        <v>399.49996969414099</v>
      </c>
      <c r="L906">
        <v>394.761081879681</v>
      </c>
      <c r="M906">
        <v>40.4245425714902</v>
      </c>
      <c r="N906">
        <v>0.847211553955453</v>
      </c>
      <c r="O906">
        <v>21.272119787154999</v>
      </c>
      <c r="P906">
        <v>19.523739091850299</v>
      </c>
      <c r="Q906">
        <v>-4.0655983762068998E-2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239</v>
      </c>
      <c r="E907">
        <v>3253.6916820000001</v>
      </c>
      <c r="F907">
        <v>335.7</v>
      </c>
      <c r="G907">
        <v>31.967686017488798</v>
      </c>
      <c r="H907">
        <v>4.0661617265424796</v>
      </c>
      <c r="I907">
        <v>-24.006932114221499</v>
      </c>
      <c r="J907">
        <v>-2.41874818631354</v>
      </c>
      <c r="K907">
        <v>328.85181281145998</v>
      </c>
      <c r="L907">
        <v>299.34865263427002</v>
      </c>
      <c r="M907">
        <v>42.037254092126297</v>
      </c>
      <c r="N907">
        <v>1.4045097269389</v>
      </c>
      <c r="O907">
        <v>19.615728328865</v>
      </c>
      <c r="P907">
        <v>59.401709401709297</v>
      </c>
      <c r="Q907">
        <v>8.2198222480354993E-2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E908">
        <v>3247.45</v>
      </c>
      <c r="F908">
        <v>607</v>
      </c>
      <c r="G908">
        <v>379.97309269355799</v>
      </c>
      <c r="H908">
        <v>-9.0536658800958403</v>
      </c>
      <c r="I908">
        <v>136.54085102926001</v>
      </c>
      <c r="J908">
        <v>-6.4877819448496803</v>
      </c>
      <c r="K908">
        <v>599.532996568371</v>
      </c>
      <c r="L908">
        <v>417.273262664264</v>
      </c>
      <c r="M908">
        <v>39.038746747849203</v>
      </c>
      <c r="N908">
        <v>2.4639132978253602</v>
      </c>
      <c r="O908">
        <v>30.584843492586401</v>
      </c>
      <c r="P908">
        <v>808.68263473053901</v>
      </c>
      <c r="Q908">
        <v>0.231769885518716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117</v>
      </c>
      <c r="E909">
        <v>3242.8885584149998</v>
      </c>
      <c r="F909">
        <v>50.49</v>
      </c>
      <c r="G909">
        <v>128.15985986273699</v>
      </c>
      <c r="H909">
        <v>21.9848102883293</v>
      </c>
      <c r="I909">
        <v>5.28289173715351</v>
      </c>
      <c r="J909">
        <v>10.2816700114711</v>
      </c>
      <c r="K909">
        <v>43.816303493176697</v>
      </c>
      <c r="L909">
        <v>38.848891960217401</v>
      </c>
      <c r="M909">
        <v>67.464426406868398</v>
      </c>
      <c r="N909">
        <v>1.7284764854711701</v>
      </c>
      <c r="O909">
        <v>34.581105169340397</v>
      </c>
      <c r="P909">
        <v>171.451612903225</v>
      </c>
      <c r="Q909">
        <v>7.2417646725301002E-2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140</v>
      </c>
      <c r="E910">
        <v>3230.1873824999998</v>
      </c>
      <c r="F910">
        <v>425</v>
      </c>
      <c r="G910">
        <v>-14.632813264742101</v>
      </c>
      <c r="H910">
        <v>-9.9928489400730491</v>
      </c>
      <c r="I910">
        <v>-35.868687312023297</v>
      </c>
      <c r="J910">
        <v>-2.9159934567275498</v>
      </c>
      <c r="K910">
        <v>461.87648607629598</v>
      </c>
      <c r="L910">
        <v>466.24321674211001</v>
      </c>
      <c r="M910">
        <v>28.325745126623001</v>
      </c>
      <c r="N910">
        <v>0.50617764096950402</v>
      </c>
      <c r="O910">
        <v>37.647058823529399</v>
      </c>
      <c r="P910">
        <v>17.4682144831398</v>
      </c>
      <c r="Q910">
        <v>4.7238943433913001E-2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821</v>
      </c>
      <c r="E911">
        <v>3225.9555</v>
      </c>
      <c r="F911">
        <v>37.85</v>
      </c>
      <c r="G911">
        <v>195.72762733524701</v>
      </c>
      <c r="H911">
        <v>2.6629723406689001</v>
      </c>
      <c r="I911">
        <v>16.346675630164899</v>
      </c>
      <c r="J911">
        <v>-3.1653507816067501</v>
      </c>
      <c r="K911">
        <v>36.759364379041401</v>
      </c>
      <c r="L911">
        <v>30.916594231013601</v>
      </c>
      <c r="M911">
        <v>61.462330192902201</v>
      </c>
      <c r="N911">
        <v>1.50509737053824</v>
      </c>
      <c r="O911">
        <v>19.550858652575901</v>
      </c>
      <c r="P911">
        <v>247.24770642201801</v>
      </c>
      <c r="Q911">
        <v>0.121500607238211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65</v>
      </c>
      <c r="E912">
        <v>3225.9383852400001</v>
      </c>
      <c r="F912">
        <v>129.52000000000001</v>
      </c>
      <c r="G912">
        <v>22.441646152677901</v>
      </c>
      <c r="H912">
        <v>4.9987253306555504</v>
      </c>
      <c r="I912">
        <v>-15.898538333076401</v>
      </c>
      <c r="J912">
        <v>11.568804884034201</v>
      </c>
      <c r="K912">
        <v>120.322672135364</v>
      </c>
      <c r="L912">
        <v>116.36419723139301</v>
      </c>
      <c r="M912">
        <v>64.486222709556301</v>
      </c>
      <c r="N912">
        <v>1.46917899349022</v>
      </c>
      <c r="O912">
        <v>20.0586781964175</v>
      </c>
      <c r="P912">
        <v>49.907407407407398</v>
      </c>
      <c r="Q912">
        <v>-9.1950514463765995E-2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591</v>
      </c>
      <c r="E913">
        <v>3222.1115948699999</v>
      </c>
      <c r="F913">
        <v>1078.45</v>
      </c>
      <c r="G913">
        <v>24.531696650258699</v>
      </c>
      <c r="H913">
        <v>2.04821517697982</v>
      </c>
      <c r="I913">
        <v>1.9108423698969801</v>
      </c>
      <c r="J913">
        <v>2.49943897893495</v>
      </c>
      <c r="K913">
        <v>1081.6025407470399</v>
      </c>
      <c r="L913">
        <v>1010.48857014084</v>
      </c>
      <c r="M913">
        <v>49.551458420511501</v>
      </c>
      <c r="N913">
        <v>0.86909774889712499</v>
      </c>
      <c r="O913">
        <v>17.200611989429198</v>
      </c>
      <c r="P913">
        <v>56.240492575153901</v>
      </c>
      <c r="Q913">
        <v>2.7297863261413001E-2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905</v>
      </c>
      <c r="E914">
        <v>3220.6065882299999</v>
      </c>
      <c r="F914">
        <v>375.3</v>
      </c>
      <c r="G914">
        <v>41.301951505776401</v>
      </c>
      <c r="H914">
        <v>39.902101963219799</v>
      </c>
      <c r="I914">
        <v>7.5759523554366197</v>
      </c>
      <c r="J914">
        <v>16.644469482842698</v>
      </c>
      <c r="K914">
        <v>297.091707933831</v>
      </c>
      <c r="L914">
        <v>287.01608385344502</v>
      </c>
      <c r="M914">
        <v>80.364863481026404</v>
      </c>
      <c r="N914">
        <v>2.7691064918753998</v>
      </c>
      <c r="O914">
        <v>4.7162270183852897</v>
      </c>
      <c r="P914">
        <v>85.838078732359506</v>
      </c>
      <c r="Q914">
        <v>7.161610651302E-2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103</v>
      </c>
      <c r="E915">
        <v>3219.4521651599998</v>
      </c>
      <c r="F915">
        <v>854.7</v>
      </c>
      <c r="G915">
        <v>96.767972853635001</v>
      </c>
      <c r="H915">
        <v>-9.3035726767459401</v>
      </c>
      <c r="I915">
        <v>33.504484782786001</v>
      </c>
      <c r="J915">
        <v>-8.0118277463763992</v>
      </c>
      <c r="K915">
        <v>871.10789776321303</v>
      </c>
      <c r="L915">
        <v>743.71561925518097</v>
      </c>
      <c r="M915">
        <v>37.4778527288425</v>
      </c>
      <c r="N915">
        <v>0.70716867842671205</v>
      </c>
      <c r="O915">
        <v>18.872118872118801</v>
      </c>
      <c r="P915">
        <v>131.94029850746199</v>
      </c>
      <c r="Q915">
        <v>4.1885483821072003E-2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189</v>
      </c>
      <c r="E916">
        <v>3214.0148429999999</v>
      </c>
      <c r="F916">
        <v>2126.8000000000002</v>
      </c>
      <c r="G916">
        <v>-29.545142964934598</v>
      </c>
      <c r="H916">
        <v>1.49608627849251</v>
      </c>
      <c r="I916">
        <v>-13.2448355414031</v>
      </c>
      <c r="J916">
        <v>5.6016417740516502</v>
      </c>
      <c r="K916">
        <v>2002.5546972504201</v>
      </c>
      <c r="L916">
        <v>2039.15704550889</v>
      </c>
      <c r="M916">
        <v>64.120060510774707</v>
      </c>
      <c r="N916">
        <v>1.66617561769884</v>
      </c>
      <c r="O916">
        <v>15.666729358660801</v>
      </c>
      <c r="P916">
        <v>22.0790402663375</v>
      </c>
      <c r="Q916">
        <v>2.2096158024647001E-2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346</v>
      </c>
      <c r="E917">
        <v>3206.6894345999999</v>
      </c>
      <c r="F917">
        <v>257.7</v>
      </c>
      <c r="G917">
        <v>55.503683633572898</v>
      </c>
      <c r="H917">
        <v>0.75280022804990798</v>
      </c>
      <c r="I917">
        <v>56.960433374275198</v>
      </c>
      <c r="J917">
        <v>0.84587678102630803</v>
      </c>
      <c r="K917">
        <v>226.338209181797</v>
      </c>
      <c r="L917">
        <v>180.91373611759201</v>
      </c>
      <c r="M917">
        <v>53.198041351383502</v>
      </c>
      <c r="N917">
        <v>1.1621881134597201</v>
      </c>
      <c r="O917">
        <v>10.5937136204889</v>
      </c>
      <c r="P917">
        <v>129.07684785990401</v>
      </c>
      <c r="Q917">
        <v>0.15936364915812401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75</v>
      </c>
      <c r="E918">
        <v>3205.6716999999999</v>
      </c>
      <c r="F918">
        <v>1195.7</v>
      </c>
      <c r="G918">
        <v>502.29841446923399</v>
      </c>
      <c r="H918">
        <v>-6.9902100622936496</v>
      </c>
      <c r="I918">
        <v>92.541780937324802</v>
      </c>
      <c r="J918">
        <v>-6.4441570636454699</v>
      </c>
      <c r="K918">
        <v>1242.9009519946801</v>
      </c>
      <c r="L918">
        <v>880.69035018106899</v>
      </c>
      <c r="M918">
        <v>38.522805531520802</v>
      </c>
      <c r="N918">
        <v>0.96893591763514697</v>
      </c>
      <c r="O918">
        <v>32.809233085221997</v>
      </c>
      <c r="P918">
        <v>528.15865510900903</v>
      </c>
      <c r="Q918">
        <v>0.18452167271685899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539</v>
      </c>
      <c r="E919">
        <v>3201.13371336</v>
      </c>
      <c r="F919">
        <v>54.96</v>
      </c>
      <c r="G919">
        <v>47.557480879212399</v>
      </c>
      <c r="H919">
        <v>24.3050700073372</v>
      </c>
      <c r="I919">
        <v>18.070162271866</v>
      </c>
      <c r="J919">
        <v>11.2890102424504</v>
      </c>
      <c r="K919">
        <v>48.726051289093398</v>
      </c>
      <c r="L919">
        <v>44.1829459260913</v>
      </c>
      <c r="M919">
        <v>60.292295952937401</v>
      </c>
      <c r="N919">
        <v>1.3130272621454799</v>
      </c>
      <c r="O919">
        <v>8.8064046579330295</v>
      </c>
      <c r="P919">
        <v>83.812709030100294</v>
      </c>
      <c r="Q919">
        <v>-6.2146575728198997E-2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65</v>
      </c>
      <c r="E920">
        <v>3193.6524922250001</v>
      </c>
      <c r="F920">
        <v>346.45</v>
      </c>
      <c r="G920">
        <v>-18.047984285494501</v>
      </c>
      <c r="H920">
        <v>2.6305897453506599</v>
      </c>
      <c r="I920">
        <v>-23.5310364753357</v>
      </c>
      <c r="J920">
        <v>5.4178475484620101</v>
      </c>
      <c r="K920">
        <v>329.28943255895598</v>
      </c>
      <c r="L920">
        <v>340.50741113566397</v>
      </c>
      <c r="M920">
        <v>79.766084128751302</v>
      </c>
      <c r="N920">
        <v>1.0604359006557</v>
      </c>
      <c r="O920">
        <v>19.786404964641299</v>
      </c>
      <c r="P920">
        <v>20.882763433356502</v>
      </c>
      <c r="Q920">
        <v>-8.9788563599926E-2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287</v>
      </c>
      <c r="E921">
        <v>3181.4661283999999</v>
      </c>
      <c r="F921">
        <v>296.8</v>
      </c>
      <c r="G921">
        <v>41.416582790244803</v>
      </c>
      <c r="H921">
        <v>8.99683499589195</v>
      </c>
      <c r="I921">
        <v>-13.435084638251199</v>
      </c>
      <c r="J921">
        <v>14.931571470479801</v>
      </c>
      <c r="K921">
        <v>274.63855972434999</v>
      </c>
      <c r="L921">
        <v>262.345306427178</v>
      </c>
      <c r="M921">
        <v>64.786495280371895</v>
      </c>
      <c r="N921">
        <v>2.2692419064183298</v>
      </c>
      <c r="O921">
        <v>14.3867924528301</v>
      </c>
      <c r="P921">
        <v>68.492761850695402</v>
      </c>
      <c r="Q921">
        <v>3.3547701505962001E-2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1407</v>
      </c>
      <c r="E922">
        <v>3181.04884128</v>
      </c>
      <c r="F922">
        <v>216.2</v>
      </c>
      <c r="G922">
        <v>-22.0925420556616</v>
      </c>
      <c r="K922">
        <v>198.53034696656701</v>
      </c>
      <c r="L922">
        <v>172.215069946667</v>
      </c>
      <c r="M922">
        <v>81.1750791682543</v>
      </c>
      <c r="N922">
        <v>1</v>
      </c>
      <c r="O922">
        <v>2.8445883441258202</v>
      </c>
      <c r="P922">
        <v>14.1499472016895</v>
      </c>
      <c r="Q922">
        <v>0.14788253940821999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130</v>
      </c>
      <c r="E923">
        <v>3179.0729164449999</v>
      </c>
      <c r="F923">
        <v>971.05</v>
      </c>
      <c r="G923">
        <v>91.280059203590497</v>
      </c>
      <c r="H923">
        <v>8.8548011219609908</v>
      </c>
      <c r="I923">
        <v>-15.102518189545201</v>
      </c>
      <c r="J923">
        <v>4.9706046860560402</v>
      </c>
      <c r="K923">
        <v>910.44200538857797</v>
      </c>
      <c r="L923">
        <v>853.92253260503003</v>
      </c>
      <c r="M923">
        <v>72.957822601205095</v>
      </c>
      <c r="N923">
        <v>1.7018969138964199</v>
      </c>
      <c r="O923">
        <v>20.359404768034601</v>
      </c>
      <c r="P923">
        <v>120.693181818181</v>
      </c>
      <c r="Q923">
        <v>0.159452238299639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140</v>
      </c>
      <c r="E924">
        <v>3169.3818659849999</v>
      </c>
      <c r="F924">
        <v>697.15</v>
      </c>
      <c r="G924">
        <v>69.3384116134892</v>
      </c>
      <c r="H924">
        <v>0.28808861456336299</v>
      </c>
      <c r="I924">
        <v>34.962726701756303</v>
      </c>
      <c r="J924">
        <v>0.95778121608970801</v>
      </c>
      <c r="K924">
        <v>677.83658147756796</v>
      </c>
      <c r="L924">
        <v>562.38044277110896</v>
      </c>
      <c r="M924">
        <v>47.770514968673098</v>
      </c>
      <c r="N924">
        <v>1.06048000832122</v>
      </c>
      <c r="O924">
        <v>9.5890410958903995</v>
      </c>
      <c r="P924">
        <v>125.614886731391</v>
      </c>
      <c r="Q924">
        <v>0.170319341235526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239</v>
      </c>
      <c r="E925">
        <v>3163.33</v>
      </c>
      <c r="F925">
        <v>15816.65</v>
      </c>
      <c r="G925">
        <v>29.303730785432101</v>
      </c>
      <c r="H925">
        <v>-10.244246552230599</v>
      </c>
      <c r="I925">
        <v>-3.5766993114521601</v>
      </c>
      <c r="J925">
        <v>-0.86566637061347196</v>
      </c>
      <c r="K925">
        <v>14701.019122952001</v>
      </c>
      <c r="L925">
        <v>13222.0996714785</v>
      </c>
      <c r="M925">
        <v>57.877519516120202</v>
      </c>
      <c r="N925">
        <v>0.66520809082986398</v>
      </c>
      <c r="O925">
        <v>7.4819889167427798</v>
      </c>
      <c r="P925">
        <v>60.044623658634002</v>
      </c>
      <c r="Q925">
        <v>0.13665514417215399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120</v>
      </c>
      <c r="E926">
        <v>3162.82489575</v>
      </c>
      <c r="F926">
        <v>4400.25</v>
      </c>
      <c r="G926">
        <v>11.515135766384899</v>
      </c>
      <c r="H926">
        <v>-6.6598956500335103</v>
      </c>
      <c r="I926">
        <v>64.674224449334801</v>
      </c>
      <c r="J926">
        <v>1.2346472072414001</v>
      </c>
      <c r="K926">
        <v>4371.0889512312797</v>
      </c>
      <c r="L926">
        <v>3637.0400283492199</v>
      </c>
      <c r="M926">
        <v>52.653299200559402</v>
      </c>
      <c r="N926">
        <v>0.59570331754675798</v>
      </c>
      <c r="O926">
        <v>16.879722743025901</v>
      </c>
      <c r="P926">
        <v>106.274610913182</v>
      </c>
      <c r="Q926">
        <v>0.14058886236113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130</v>
      </c>
      <c r="E927">
        <v>3157.7023450000002</v>
      </c>
      <c r="F927">
        <v>621.95000000000005</v>
      </c>
      <c r="G927">
        <v>-49.876854370534701</v>
      </c>
      <c r="H927">
        <v>1.6193226298513499</v>
      </c>
      <c r="I927">
        <v>-32.707638831202502</v>
      </c>
      <c r="J927">
        <v>0.25783037328171499</v>
      </c>
      <c r="K927">
        <v>587.14090977987496</v>
      </c>
      <c r="L927">
        <v>657.53585118872695</v>
      </c>
      <c r="M927">
        <v>86.193932873272999</v>
      </c>
      <c r="N927">
        <v>1.4780685268369</v>
      </c>
      <c r="O927">
        <v>38.218506310796599</v>
      </c>
      <c r="P927">
        <v>24.141716566866201</v>
      </c>
      <c r="Q927">
        <v>4.4041974428833001E-2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214</v>
      </c>
      <c r="E928">
        <v>3135.6131997900002</v>
      </c>
      <c r="F928">
        <v>487.65</v>
      </c>
      <c r="G928">
        <v>163.292805422632</v>
      </c>
      <c r="H928">
        <v>-4.9650298548447598</v>
      </c>
      <c r="I928">
        <v>49.776462700886299</v>
      </c>
      <c r="J928">
        <v>1.66967412670795</v>
      </c>
      <c r="K928">
        <v>419.95136241198702</v>
      </c>
      <c r="L928">
        <v>322.24436083715301</v>
      </c>
      <c r="M928">
        <v>71.772959402085505</v>
      </c>
      <c r="N928">
        <v>0.90196545312519505</v>
      </c>
      <c r="O928">
        <v>4.9728288731672299</v>
      </c>
      <c r="P928">
        <v>192.707082833133</v>
      </c>
      <c r="Q928">
        <v>0.157038723766904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393</v>
      </c>
      <c r="E929">
        <v>3131.5647195000001</v>
      </c>
      <c r="F929">
        <v>483.75</v>
      </c>
      <c r="G929">
        <v>227.660372275219</v>
      </c>
      <c r="H929">
        <v>19.52164017666</v>
      </c>
      <c r="I929">
        <v>38.951630575532398</v>
      </c>
      <c r="J929">
        <v>10.7747546844298</v>
      </c>
      <c r="K929">
        <v>400.14481608999398</v>
      </c>
      <c r="L929">
        <v>331.85517754532299</v>
      </c>
      <c r="M929">
        <v>75.211327129487501</v>
      </c>
      <c r="N929">
        <v>2.5557088740936802</v>
      </c>
      <c r="O929">
        <v>6.1912144702842502</v>
      </c>
      <c r="P929">
        <v>273.98531117124003</v>
      </c>
      <c r="Q929">
        <v>0.133566956912202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3131.182464</v>
      </c>
      <c r="F930">
        <v>1297.05</v>
      </c>
      <c r="G930">
        <v>16.178705522882598</v>
      </c>
      <c r="H930">
        <v>1.01666109820267</v>
      </c>
      <c r="I930">
        <v>17.697867452607301</v>
      </c>
      <c r="J930">
        <v>0.94033484873773998</v>
      </c>
      <c r="K930">
        <v>1174.9958534290699</v>
      </c>
      <c r="L930">
        <v>1025.9274938722299</v>
      </c>
      <c r="M930">
        <v>65.722427181755194</v>
      </c>
      <c r="N930">
        <v>0.88740905597922404</v>
      </c>
      <c r="O930">
        <v>4.2365367564858696</v>
      </c>
      <c r="P930">
        <v>57.218181818181797</v>
      </c>
      <c r="Q930">
        <v>3.6753506028586E-2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140</v>
      </c>
      <c r="E931">
        <v>3100.3167406950001</v>
      </c>
      <c r="F931">
        <v>11.85</v>
      </c>
      <c r="G931">
        <v>741.54716676763201</v>
      </c>
      <c r="H931">
        <v>9.0389891027122999</v>
      </c>
      <c r="I931">
        <v>20.799016282626098</v>
      </c>
      <c r="J931">
        <v>2.5010041120306701</v>
      </c>
      <c r="K931">
        <v>10.972610999983701</v>
      </c>
      <c r="L931">
        <v>9.1685531571768308</v>
      </c>
      <c r="M931">
        <v>68.599254292341001</v>
      </c>
      <c r="N931">
        <v>1.3013178959865399</v>
      </c>
      <c r="O931">
        <v>67.088607594936704</v>
      </c>
      <c r="P931">
        <v>811.53846153846098</v>
      </c>
      <c r="Q931">
        <v>0.13718970472143399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400</v>
      </c>
      <c r="E932">
        <v>3072.8610050000002</v>
      </c>
      <c r="F932">
        <v>1793.9</v>
      </c>
      <c r="G932">
        <v>385.80053674538402</v>
      </c>
      <c r="H932">
        <v>32.460943948920502</v>
      </c>
      <c r="I932">
        <v>189.183970107645</v>
      </c>
      <c r="J932">
        <v>-2.3940061624135498</v>
      </c>
      <c r="K932">
        <v>1431.46729646622</v>
      </c>
      <c r="L932">
        <v>894.04266477851195</v>
      </c>
      <c r="M932">
        <v>49.585782750188301</v>
      </c>
      <c r="N932">
        <v>1.7819831857975399</v>
      </c>
      <c r="O932">
        <v>21.4783432744299</v>
      </c>
      <c r="P932">
        <v>478.67741935483798</v>
      </c>
      <c r="Q932">
        <v>0.28618260957601199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86</v>
      </c>
      <c r="E933">
        <v>3070.3774047000002</v>
      </c>
      <c r="F933">
        <v>538.5</v>
      </c>
      <c r="G933">
        <v>-12.0740373748986</v>
      </c>
      <c r="H933">
        <v>-6.0451881035922703</v>
      </c>
      <c r="I933">
        <v>0.32883126107150601</v>
      </c>
      <c r="J933">
        <v>-0.73851051279301005</v>
      </c>
      <c r="M933">
        <v>79.554616280256397</v>
      </c>
      <c r="O933">
        <v>1.00278551532033</v>
      </c>
      <c r="P933">
        <v>14.5257337303275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65</v>
      </c>
      <c r="E934">
        <v>3052.1883554679998</v>
      </c>
      <c r="F934">
        <v>59.71</v>
      </c>
      <c r="G934">
        <v>71.847400556238398</v>
      </c>
      <c r="H934">
        <v>17.140635776419298</v>
      </c>
      <c r="I934">
        <v>6.6800492119224701</v>
      </c>
      <c r="J934">
        <v>3.6433159215909598</v>
      </c>
      <c r="K934">
        <v>51.812115465759</v>
      </c>
      <c r="L934">
        <v>46.019484724392797</v>
      </c>
      <c r="M934">
        <v>70.791879203899597</v>
      </c>
      <c r="N934">
        <v>1.77098688300802</v>
      </c>
      <c r="O934">
        <v>1.74175180036844</v>
      </c>
      <c r="P934">
        <v>108.77622377622301</v>
      </c>
      <c r="Q934">
        <v>-2.4041634854799002E-2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65</v>
      </c>
      <c r="E935">
        <v>3048.8886373770001</v>
      </c>
      <c r="F935">
        <v>139.81</v>
      </c>
      <c r="G935">
        <v>99.4934571094212</v>
      </c>
      <c r="H935">
        <v>24.8881542977431</v>
      </c>
      <c r="I935">
        <v>25.257960084570101</v>
      </c>
      <c r="J935">
        <v>18.914467018169098</v>
      </c>
      <c r="K935">
        <v>104.275234444088</v>
      </c>
      <c r="L935">
        <v>95.330485703412407</v>
      </c>
      <c r="M935">
        <v>91.897517486737897</v>
      </c>
      <c r="N935">
        <v>2.9575377445697599</v>
      </c>
      <c r="O935">
        <v>0.25749231099347902</v>
      </c>
      <c r="P935">
        <v>134.580536912751</v>
      </c>
      <c r="Q935">
        <v>3.1998987941415001E-2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484</v>
      </c>
      <c r="E936">
        <v>3046.2228052</v>
      </c>
      <c r="F936">
        <v>537.1</v>
      </c>
      <c r="G936">
        <v>18.6303203456314</v>
      </c>
      <c r="H936">
        <v>-7.7916485318514299</v>
      </c>
      <c r="I936">
        <v>7.24577057498096</v>
      </c>
      <c r="J936">
        <v>-0.77906151499881104</v>
      </c>
      <c r="K936">
        <v>553.40361913559298</v>
      </c>
      <c r="L936">
        <v>504.266686659995</v>
      </c>
      <c r="M936">
        <v>41.607919869516998</v>
      </c>
      <c r="N936">
        <v>0.66618537029649405</v>
      </c>
      <c r="O936">
        <v>22.872835598584899</v>
      </c>
      <c r="P936">
        <v>50.0279329608938</v>
      </c>
      <c r="Q936">
        <v>4.0991789726831998E-2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621</v>
      </c>
      <c r="E937">
        <v>3045.6717910000002</v>
      </c>
      <c r="F937">
        <v>2570</v>
      </c>
      <c r="G937">
        <v>9.2393756142334205</v>
      </c>
      <c r="H937">
        <v>7.75139126735559</v>
      </c>
      <c r="I937">
        <v>-1.36501637918151</v>
      </c>
      <c r="J937">
        <v>3.38521257153071</v>
      </c>
      <c r="K937">
        <v>2388.2966587098799</v>
      </c>
      <c r="L937">
        <v>2309.89591003348</v>
      </c>
      <c r="M937">
        <v>73.735888325566805</v>
      </c>
      <c r="N937">
        <v>1.3170917323567899</v>
      </c>
      <c r="O937">
        <v>12.7898832684824</v>
      </c>
      <c r="P937">
        <v>38.090376658965098</v>
      </c>
      <c r="Q937">
        <v>5.2686492237467998E-2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3039.8668966539999</v>
      </c>
      <c r="F938">
        <v>56.74</v>
      </c>
      <c r="G938">
        <v>8526.0351507904907</v>
      </c>
      <c r="H938">
        <v>42.234315153566598</v>
      </c>
      <c r="I938">
        <v>561.55579313460203</v>
      </c>
      <c r="J938">
        <v>7.3256479440164401</v>
      </c>
      <c r="K938">
        <v>40.023858355232001</v>
      </c>
      <c r="L938">
        <v>22.635207975561698</v>
      </c>
      <c r="M938">
        <v>98.658973400484498</v>
      </c>
      <c r="N938">
        <v>0.600481277231247</v>
      </c>
      <c r="O938">
        <v>0</v>
      </c>
      <c r="P938">
        <v>8984.4901610017805</v>
      </c>
      <c r="Q938">
        <v>0.32631375647567101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E939">
        <v>3034.9773823199998</v>
      </c>
      <c r="F939">
        <v>6146.4</v>
      </c>
      <c r="G939">
        <v>92.220940172033195</v>
      </c>
      <c r="H939">
        <v>38.978517629426399</v>
      </c>
      <c r="I939">
        <v>96.965818257126003</v>
      </c>
      <c r="J939">
        <v>-7.7335516774091504</v>
      </c>
      <c r="K939">
        <v>4524.6115642967397</v>
      </c>
      <c r="L939">
        <v>3535.16506149001</v>
      </c>
      <c r="M939">
        <v>73.553335663573193</v>
      </c>
      <c r="N939">
        <v>1.40129725804534</v>
      </c>
      <c r="O939">
        <v>4.8255889626448001</v>
      </c>
      <c r="P939">
        <v>158.90480202190301</v>
      </c>
      <c r="Q939">
        <v>0.157130418551861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2028</v>
      </c>
      <c r="E940">
        <v>3031.1947146299999</v>
      </c>
      <c r="F940">
        <v>683.3</v>
      </c>
      <c r="G940">
        <v>79.4013438146346</v>
      </c>
      <c r="H940">
        <v>55.036038160985797</v>
      </c>
      <c r="I940">
        <v>87.164486109955305</v>
      </c>
      <c r="J940">
        <v>22.914677127505598</v>
      </c>
      <c r="K940">
        <v>438.53723805306498</v>
      </c>
      <c r="M940">
        <v>94.788702444111493</v>
      </c>
      <c r="N940">
        <v>1.3045109041079801</v>
      </c>
      <c r="O940">
        <v>1.27323284062637</v>
      </c>
      <c r="P940">
        <v>167.12275215011701</v>
      </c>
    </row>
    <row r="941" spans="1:17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242</v>
      </c>
      <c r="E941">
        <v>3028.2207730499999</v>
      </c>
      <c r="F941">
        <v>2500.5</v>
      </c>
      <c r="G941">
        <v>5.1932184797219696</v>
      </c>
      <c r="H941">
        <v>29.115406286909501</v>
      </c>
      <c r="I941">
        <v>-1.4299426070499699</v>
      </c>
      <c r="J941">
        <v>19.0245224929483</v>
      </c>
      <c r="K941">
        <v>2088.0965241543499</v>
      </c>
      <c r="L941">
        <v>2025.06648626793</v>
      </c>
      <c r="M941">
        <v>72.033023839711205</v>
      </c>
      <c r="N941">
        <v>3.6726621461134701</v>
      </c>
      <c r="O941">
        <v>14.2151569686062</v>
      </c>
      <c r="P941">
        <v>65.744208398236793</v>
      </c>
      <c r="Q941">
        <v>6.4360293265619997E-2</v>
      </c>
    </row>
    <row r="942" spans="1:17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100</v>
      </c>
      <c r="E942">
        <v>3017.4238372499999</v>
      </c>
      <c r="F942">
        <v>1355.85</v>
      </c>
      <c r="G942">
        <v>373.62401060354699</v>
      </c>
      <c r="H942">
        <v>4.2654547100712801</v>
      </c>
      <c r="I942">
        <v>79.083560241112096</v>
      </c>
      <c r="J942">
        <v>-1.1149373790058399</v>
      </c>
      <c r="K942">
        <v>1225.86489028914</v>
      </c>
      <c r="L942">
        <v>899.25813179081001</v>
      </c>
      <c r="M942">
        <v>61.037545347502203</v>
      </c>
      <c r="N942">
        <v>0.98574856392997301</v>
      </c>
      <c r="O942">
        <v>7.2426890880259602</v>
      </c>
      <c r="P942">
        <v>431.70588235294099</v>
      </c>
      <c r="Q942">
        <v>0.18120999459609699</v>
      </c>
    </row>
    <row r="943" spans="1:17" hidden="1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200</v>
      </c>
      <c r="E943">
        <v>2997.8738271299999</v>
      </c>
      <c r="F943">
        <v>2071.5500000000002</v>
      </c>
      <c r="G943">
        <v>72.935402563526296</v>
      </c>
      <c r="H943">
        <v>-6.7950161447733501</v>
      </c>
      <c r="I943">
        <v>38.851859147707998</v>
      </c>
      <c r="J943">
        <v>-1.46484042632682</v>
      </c>
      <c r="K943">
        <v>2085.3123675767201</v>
      </c>
      <c r="L943">
        <v>1759.8001802684901</v>
      </c>
      <c r="M943">
        <v>44.203410201257299</v>
      </c>
      <c r="N943">
        <v>1.0204847236803301</v>
      </c>
      <c r="O943">
        <v>19.717120030894701</v>
      </c>
      <c r="P943">
        <v>109.025780737601</v>
      </c>
      <c r="Q943">
        <v>0.116222577712786</v>
      </c>
    </row>
    <row r="944" spans="1:17" hidden="1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168</v>
      </c>
      <c r="E944">
        <v>2995.575719425</v>
      </c>
      <c r="F944">
        <v>457.15</v>
      </c>
      <c r="G944">
        <v>12.422059584272899</v>
      </c>
      <c r="H944">
        <v>24.114061989009599</v>
      </c>
      <c r="I944">
        <v>22.9977638921346</v>
      </c>
      <c r="J944">
        <v>-3.3989369157626501</v>
      </c>
      <c r="K944">
        <v>377.97415083404502</v>
      </c>
      <c r="L944">
        <v>334.87493869196999</v>
      </c>
      <c r="M944">
        <v>61.798691048361</v>
      </c>
      <c r="N944">
        <v>1.07037266056124</v>
      </c>
      <c r="O944">
        <v>5.8733457289729998</v>
      </c>
      <c r="P944">
        <v>85.080971659919001</v>
      </c>
      <c r="Q944">
        <v>0.13589553088409301</v>
      </c>
    </row>
    <row r="945" spans="1:17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103</v>
      </c>
      <c r="E945">
        <v>2961.0360000000001</v>
      </c>
      <c r="F945">
        <v>444</v>
      </c>
      <c r="G945">
        <v>241.30147553184199</v>
      </c>
      <c r="H945">
        <v>2.16733404358245</v>
      </c>
      <c r="I945">
        <v>42.681074919300102</v>
      </c>
      <c r="J945">
        <v>7.7207010975134001</v>
      </c>
      <c r="K945">
        <v>418.575592308529</v>
      </c>
      <c r="L945">
        <v>328.77848858062703</v>
      </c>
      <c r="M945">
        <v>58.692725826422297</v>
      </c>
      <c r="N945">
        <v>1.0873616162953399</v>
      </c>
      <c r="O945">
        <v>15.743243243243199</v>
      </c>
      <c r="P945">
        <v>300.42086276867502</v>
      </c>
      <c r="Q945">
        <v>0.24947776095563501</v>
      </c>
    </row>
    <row r="946" spans="1:17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1407</v>
      </c>
      <c r="E946">
        <v>2943.08976798</v>
      </c>
      <c r="F946">
        <v>389.7</v>
      </c>
      <c r="G946">
        <v>10.384300844941199</v>
      </c>
      <c r="H946">
        <v>14.055443484573599</v>
      </c>
      <c r="I946">
        <v>11.5648186834849</v>
      </c>
      <c r="J946">
        <v>7.2391571336346896</v>
      </c>
      <c r="K946">
        <v>340.95567722437198</v>
      </c>
      <c r="L946">
        <v>311.32088625814202</v>
      </c>
      <c r="M946">
        <v>71.452836580258605</v>
      </c>
      <c r="N946">
        <v>2.1201295377009699</v>
      </c>
      <c r="O946">
        <v>2.3864511162432702</v>
      </c>
      <c r="P946">
        <v>59.647685374846297</v>
      </c>
      <c r="Q946">
        <v>-7.2374803204449997E-3</v>
      </c>
    </row>
    <row r="947" spans="1:17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65</v>
      </c>
      <c r="E947">
        <v>2934.4943591199999</v>
      </c>
      <c r="F947">
        <v>512.79999999999995</v>
      </c>
      <c r="G947">
        <v>-31.7154308872813</v>
      </c>
      <c r="H947">
        <v>-2.9894193295251399</v>
      </c>
      <c r="I947">
        <v>-15.1432238546506</v>
      </c>
      <c r="J947">
        <v>-1.7504996213763899</v>
      </c>
      <c r="K947">
        <v>493.91089829219902</v>
      </c>
      <c r="M947">
        <v>63.090523773085202</v>
      </c>
      <c r="N947">
        <v>0.99463503543679899</v>
      </c>
      <c r="O947">
        <v>14.664586583463301</v>
      </c>
      <c r="P947">
        <v>21.704046517147201</v>
      </c>
    </row>
    <row r="948" spans="1:17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455</v>
      </c>
      <c r="E948">
        <v>2934.0212498999999</v>
      </c>
      <c r="F948">
        <v>403.65</v>
      </c>
      <c r="G948">
        <v>-5.7357593119740304</v>
      </c>
      <c r="H948">
        <v>3.2460396604610202</v>
      </c>
      <c r="I948">
        <v>4.3945257809104596</v>
      </c>
      <c r="J948">
        <v>1.9349759065916401</v>
      </c>
      <c r="K948">
        <v>344.39477443612998</v>
      </c>
      <c r="L948">
        <v>345.01227223243097</v>
      </c>
      <c r="M948">
        <v>90.769155029789601</v>
      </c>
      <c r="N948">
        <v>2.5067103523977599</v>
      </c>
      <c r="O948">
        <v>9.4760312151616493</v>
      </c>
      <c r="P948">
        <v>36.8073207930859</v>
      </c>
      <c r="Q948">
        <v>-2.0451694642357E-2</v>
      </c>
    </row>
    <row r="949" spans="1:17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214</v>
      </c>
      <c r="E949">
        <v>2922.6658130249998</v>
      </c>
      <c r="F949">
        <v>163.59</v>
      </c>
      <c r="G949">
        <v>51.058678279143997</v>
      </c>
      <c r="H949">
        <v>23.699852007111499</v>
      </c>
      <c r="I949">
        <v>13.4693765750563</v>
      </c>
      <c r="J949">
        <v>1.4734051574888201</v>
      </c>
      <c r="K949">
        <v>145.204967240451</v>
      </c>
      <c r="L949">
        <v>127.970429511137</v>
      </c>
      <c r="M949">
        <v>56.692027083248703</v>
      </c>
      <c r="N949">
        <v>1.7095544083615399</v>
      </c>
      <c r="O949">
        <v>7.2803961122317897</v>
      </c>
      <c r="P949">
        <v>85.792163543441205</v>
      </c>
      <c r="Q949">
        <v>0.14517618635212401</v>
      </c>
    </row>
    <row r="950" spans="1:17" hidden="1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103</v>
      </c>
      <c r="E950">
        <v>2895.9955825439902</v>
      </c>
      <c r="F950">
        <v>275.02</v>
      </c>
      <c r="G950">
        <v>12665.7676663369</v>
      </c>
      <c r="H950">
        <v>17.070332386361699</v>
      </c>
      <c r="I950">
        <v>901.73465953736297</v>
      </c>
      <c r="J950">
        <v>-0.86182774637639603</v>
      </c>
      <c r="K950">
        <v>91.976261648156907</v>
      </c>
      <c r="L950">
        <v>29.402771760490801</v>
      </c>
      <c r="M950">
        <v>98.341379789078104</v>
      </c>
      <c r="N950">
        <v>7.6871637975417604E-3</v>
      </c>
      <c r="O950">
        <v>0</v>
      </c>
      <c r="P950">
        <v>13651</v>
      </c>
      <c r="Q950">
        <v>0.105240909597761</v>
      </c>
    </row>
    <row r="951" spans="1:17" hidden="1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E951">
        <v>2876.4738023999998</v>
      </c>
      <c r="F951">
        <v>2190.4</v>
      </c>
      <c r="G951">
        <v>506.65518481581398</v>
      </c>
      <c r="H951">
        <v>19.143445418682099</v>
      </c>
      <c r="I951">
        <v>175.68119900275801</v>
      </c>
      <c r="J951">
        <v>5.6371762376873402</v>
      </c>
      <c r="K951">
        <v>1764.5356990123501</v>
      </c>
      <c r="L951">
        <v>1243.6362237378801</v>
      </c>
      <c r="M951">
        <v>81.5490065648289</v>
      </c>
      <c r="N951">
        <v>1.0386058595622001</v>
      </c>
      <c r="O951">
        <v>2.5109569028487901</v>
      </c>
      <c r="P951">
        <v>553.85074626865605</v>
      </c>
      <c r="Q951">
        <v>0.24806573993849801</v>
      </c>
    </row>
    <row r="952" spans="1:17" hidden="1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E952">
        <v>2872.5</v>
      </c>
      <c r="F952">
        <v>574.5</v>
      </c>
      <c r="G952">
        <v>146.90166412212901</v>
      </c>
      <c r="H952">
        <v>-16.752853433875899</v>
      </c>
      <c r="I952">
        <v>160.472139769308</v>
      </c>
      <c r="J952">
        <v>0.64076292719873995</v>
      </c>
      <c r="K952">
        <v>556.943425286771</v>
      </c>
      <c r="M952">
        <v>41.818531394897697</v>
      </c>
      <c r="N952">
        <v>0.42448858090682901</v>
      </c>
      <c r="O952">
        <v>24.760661444734499</v>
      </c>
      <c r="P952">
        <v>187.25</v>
      </c>
    </row>
    <row r="953" spans="1:17" hidden="1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304</v>
      </c>
      <c r="E953">
        <v>2867.5096549049999</v>
      </c>
      <c r="F953">
        <v>941.15</v>
      </c>
      <c r="G953">
        <v>58.480176557365397</v>
      </c>
      <c r="H953">
        <v>12.3780806805984</v>
      </c>
      <c r="I953">
        <v>79.818616291659097</v>
      </c>
      <c r="J953">
        <v>1.0897895409299401</v>
      </c>
      <c r="K953">
        <v>833.50705200903406</v>
      </c>
      <c r="L953">
        <v>680.31988475373805</v>
      </c>
      <c r="M953">
        <v>64.665554694679201</v>
      </c>
      <c r="N953">
        <v>0.35913414126302801</v>
      </c>
      <c r="O953">
        <v>5.4507783031397796</v>
      </c>
      <c r="P953">
        <v>127.44079265345501</v>
      </c>
      <c r="Q953">
        <v>9.5787782981359995E-2</v>
      </c>
    </row>
    <row r="954" spans="1:17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336</v>
      </c>
      <c r="E954">
        <v>2860.4242046250001</v>
      </c>
      <c r="F954">
        <v>1916.85</v>
      </c>
      <c r="G954">
        <v>-47.236368613523801</v>
      </c>
      <c r="H954">
        <v>-2.3013626466322799</v>
      </c>
      <c r="I954">
        <v>-26.0488800827736</v>
      </c>
      <c r="J954">
        <v>-0.80568811179438604</v>
      </c>
      <c r="K954">
        <v>1925.95307031978</v>
      </c>
      <c r="L954">
        <v>2020.2550350056999</v>
      </c>
      <c r="M954">
        <v>36.469910692993302</v>
      </c>
      <c r="N954">
        <v>1.28886634954207</v>
      </c>
      <c r="O954">
        <v>46.333828938101497</v>
      </c>
      <c r="P954">
        <v>13.4230769230769</v>
      </c>
      <c r="Q954">
        <v>-8.4104595742388003E-2</v>
      </c>
    </row>
    <row r="955" spans="1:17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46</v>
      </c>
      <c r="E955">
        <v>2844.2971507339998</v>
      </c>
      <c r="F955">
        <v>18.190000000000001</v>
      </c>
      <c r="G955">
        <v>63.645907650612003</v>
      </c>
      <c r="H955">
        <v>-11.9032350492718</v>
      </c>
      <c r="I955">
        <v>-26.555131564797499</v>
      </c>
      <c r="J955">
        <v>-2.7097686122686899</v>
      </c>
      <c r="K955">
        <v>19.123834770808699</v>
      </c>
      <c r="L955">
        <v>18.268388831044799</v>
      </c>
      <c r="M955">
        <v>31.9891139424718</v>
      </c>
      <c r="N955">
        <v>0.93456709726462495</v>
      </c>
      <c r="O955">
        <v>46.820102291885</v>
      </c>
      <c r="P955">
        <v>100.58783055926899</v>
      </c>
      <c r="Q955">
        <v>0.103655292388578</v>
      </c>
    </row>
    <row r="956" spans="1:17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629</v>
      </c>
      <c r="E956">
        <v>2840.8763009999998</v>
      </c>
      <c r="F956">
        <v>646.35</v>
      </c>
      <c r="G956">
        <v>0.30112855337915401</v>
      </c>
      <c r="H956">
        <v>9.9625468374945108</v>
      </c>
      <c r="I956">
        <v>8.8650474560178996</v>
      </c>
      <c r="J956">
        <v>1.5716620814796201</v>
      </c>
      <c r="K956">
        <v>589.36384388885995</v>
      </c>
      <c r="L956">
        <v>540.84014888739898</v>
      </c>
      <c r="M956">
        <v>56.800036921223402</v>
      </c>
      <c r="N956">
        <v>0.57300994138825601</v>
      </c>
      <c r="O956">
        <v>7.6583894174982499</v>
      </c>
      <c r="P956">
        <v>42.054945054945001</v>
      </c>
      <c r="Q956">
        <v>5.4889860880050004E-3</v>
      </c>
    </row>
    <row r="957" spans="1:17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242</v>
      </c>
      <c r="E957">
        <v>2836.3830149999999</v>
      </c>
      <c r="F957">
        <v>916.1</v>
      </c>
      <c r="G957">
        <v>20.7569013044698</v>
      </c>
      <c r="H957">
        <v>1.9712512318853499</v>
      </c>
      <c r="I957">
        <v>-13.620518034392401</v>
      </c>
      <c r="J957">
        <v>1.12005531703287</v>
      </c>
      <c r="K957">
        <v>858.611417005004</v>
      </c>
      <c r="L957">
        <v>804.12308432022803</v>
      </c>
      <c r="M957">
        <v>57.936891683775301</v>
      </c>
      <c r="N957">
        <v>1.5490863911152599</v>
      </c>
      <c r="O957">
        <v>6.5385874904486396</v>
      </c>
      <c r="P957">
        <v>55.126576919820501</v>
      </c>
      <c r="Q957">
        <v>1.1470968154785001E-2</v>
      </c>
    </row>
    <row r="958" spans="1:17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59</v>
      </c>
      <c r="E958">
        <v>2827.229275531</v>
      </c>
      <c r="F958">
        <v>213.79</v>
      </c>
      <c r="G958">
        <v>-24.487134579168799</v>
      </c>
      <c r="H958">
        <v>12.9782070770432</v>
      </c>
      <c r="I958">
        <v>8.1656005909603095</v>
      </c>
      <c r="J958">
        <v>9.24555685334877</v>
      </c>
      <c r="K958">
        <v>195.91255131257799</v>
      </c>
      <c r="L958">
        <v>185.70277539288199</v>
      </c>
      <c r="M958">
        <v>66.3914699012266</v>
      </c>
      <c r="N958">
        <v>1.65065937568954</v>
      </c>
      <c r="O958">
        <v>20.655783712989301</v>
      </c>
      <c r="P958">
        <v>38.196509372979897</v>
      </c>
      <c r="Q958">
        <v>5.3936786839352997E-2</v>
      </c>
    </row>
    <row r="959" spans="1:17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1576</v>
      </c>
      <c r="E959">
        <v>2819.3218001999999</v>
      </c>
      <c r="F959">
        <v>682.2</v>
      </c>
      <c r="G959">
        <v>-36.648785167040401</v>
      </c>
      <c r="H959">
        <v>-9.4060938258537306</v>
      </c>
      <c r="I959">
        <v>-27.514042283489601</v>
      </c>
      <c r="J959">
        <v>-6.2624049072943597</v>
      </c>
      <c r="K959">
        <v>720.54443902821595</v>
      </c>
      <c r="L959">
        <v>730.89669418801395</v>
      </c>
      <c r="M959">
        <v>29.837836198205199</v>
      </c>
      <c r="N959">
        <v>0.74460034000049302</v>
      </c>
      <c r="O959">
        <v>32.6590442685429</v>
      </c>
      <c r="P959">
        <v>6.7605633802816998</v>
      </c>
    </row>
    <row r="960" spans="1:17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E960">
        <v>2817.8583076800001</v>
      </c>
      <c r="F960">
        <v>566.1</v>
      </c>
      <c r="G960">
        <v>203.106451482647</v>
      </c>
      <c r="H960">
        <v>39.793228655676302</v>
      </c>
      <c r="I960">
        <v>24.4204488390804</v>
      </c>
      <c r="J960">
        <v>-0.48784966323150603</v>
      </c>
      <c r="K960">
        <v>482.74808433230697</v>
      </c>
      <c r="L960">
        <v>377.60837039695099</v>
      </c>
      <c r="M960">
        <v>56.3002180175571</v>
      </c>
      <c r="N960">
        <v>1.0529865568930601</v>
      </c>
      <c r="O960">
        <v>9.1679915209326808</v>
      </c>
      <c r="P960">
        <v>242.675544794188</v>
      </c>
    </row>
    <row r="961" spans="1:17" hidden="1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E961">
        <v>2811.9114163449999</v>
      </c>
      <c r="F961">
        <v>1138.8499999999999</v>
      </c>
      <c r="G961">
        <v>7.2632658007450104</v>
      </c>
      <c r="H961">
        <v>2.8191520918495598</v>
      </c>
      <c r="I961">
        <v>28.742783685114102</v>
      </c>
      <c r="J961">
        <v>2.1408896449279502</v>
      </c>
      <c r="K961">
        <v>1071.4925560459801</v>
      </c>
      <c r="L961">
        <v>939.70254323805295</v>
      </c>
      <c r="M961">
        <v>83.5741204564968</v>
      </c>
      <c r="N961">
        <v>0.77663604018025501</v>
      </c>
      <c r="O961">
        <v>7.4768406726083398</v>
      </c>
      <c r="P961">
        <v>89.824152012667696</v>
      </c>
      <c r="Q961">
        <v>-2.5925738580727001E-2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</v>
      </c>
      <c r="E962">
        <v>2810.4060599999998</v>
      </c>
      <c r="F962">
        <v>279</v>
      </c>
      <c r="G962">
        <v>-35.861848615333599</v>
      </c>
      <c r="H962">
        <v>2.96469091982727</v>
      </c>
      <c r="I962">
        <v>-25.8163230583373</v>
      </c>
      <c r="J962">
        <v>0.81674368219502702</v>
      </c>
      <c r="K962">
        <v>275.33385855226697</v>
      </c>
      <c r="L962">
        <v>280.34481833126102</v>
      </c>
      <c r="M962">
        <v>44.138309788929</v>
      </c>
      <c r="N962">
        <v>0.660427839497429</v>
      </c>
      <c r="O962">
        <v>44.157706093189901</v>
      </c>
      <c r="P962">
        <v>32.888783043581803</v>
      </c>
      <c r="Q962">
        <v>0.13736417733727499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247</v>
      </c>
      <c r="E963">
        <v>2809.0089314100001</v>
      </c>
      <c r="F963">
        <v>6434.85</v>
      </c>
      <c r="G963">
        <v>213.44378092128801</v>
      </c>
      <c r="H963">
        <v>47.327648882606901</v>
      </c>
      <c r="I963">
        <v>85.118709873315794</v>
      </c>
      <c r="J963">
        <v>1.43764166685706</v>
      </c>
      <c r="K963">
        <v>5013.7938132277404</v>
      </c>
      <c r="L963">
        <v>3883.5465902872202</v>
      </c>
      <c r="M963">
        <v>73.859506042506595</v>
      </c>
      <c r="N963">
        <v>2.6401102894629398</v>
      </c>
      <c r="O963">
        <v>5.0552848939757498</v>
      </c>
      <c r="P963">
        <v>260.485700680653</v>
      </c>
      <c r="Q963">
        <v>0.118966344319656</v>
      </c>
    </row>
    <row r="964" spans="1:17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1788</v>
      </c>
      <c r="E964">
        <v>2807.9156348500001</v>
      </c>
      <c r="F964">
        <v>15.25</v>
      </c>
      <c r="G964">
        <v>-41.7943065738408</v>
      </c>
      <c r="H964">
        <v>-1.7576311326834499</v>
      </c>
      <c r="I964">
        <v>-46.938768194744299</v>
      </c>
      <c r="J964">
        <v>-1.4380121253776701</v>
      </c>
      <c r="K964">
        <v>16.2648318923587</v>
      </c>
      <c r="L964">
        <v>17.683103796193599</v>
      </c>
      <c r="M964">
        <v>36.3073065354139</v>
      </c>
      <c r="N964">
        <v>0.74215691962616204</v>
      </c>
      <c r="O964">
        <v>70.819672131147499</v>
      </c>
      <c r="P964">
        <v>18.6770428015564</v>
      </c>
      <c r="Q964">
        <v>8.6149092018469996E-3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346</v>
      </c>
      <c r="E965">
        <v>2803.973741025</v>
      </c>
      <c r="F965">
        <v>1429.85</v>
      </c>
      <c r="G965">
        <v>-15.6301303866151</v>
      </c>
      <c r="H965">
        <v>19.644596150676499</v>
      </c>
      <c r="I965">
        <v>19.9780996291707</v>
      </c>
      <c r="J965">
        <v>8.79230759196947</v>
      </c>
      <c r="K965">
        <v>1249.5210698388</v>
      </c>
      <c r="L965">
        <v>1204.4734958495701</v>
      </c>
      <c r="M965">
        <v>71.159973810324303</v>
      </c>
      <c r="N965">
        <v>1.2081049005165401</v>
      </c>
      <c r="O965">
        <v>4.2067349721998699</v>
      </c>
      <c r="P965">
        <v>73.304648203139195</v>
      </c>
      <c r="Q965">
        <v>-3.5639187758146E-2</v>
      </c>
    </row>
    <row r="966" spans="1:17" hidden="1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21</v>
      </c>
      <c r="E966">
        <v>2779.4252018749999</v>
      </c>
      <c r="F966">
        <v>518.75</v>
      </c>
      <c r="G966">
        <v>188.65099190424399</v>
      </c>
      <c r="H966">
        <v>12.787268554555199</v>
      </c>
      <c r="I966">
        <v>26.763207827699699</v>
      </c>
      <c r="J966">
        <v>5.6371240355942396</v>
      </c>
      <c r="K966">
        <v>487.00654923448002</v>
      </c>
      <c r="L966">
        <v>419.89180234955597</v>
      </c>
      <c r="M966">
        <v>54.796819755461897</v>
      </c>
      <c r="N966">
        <v>0.79486558700308996</v>
      </c>
      <c r="O966">
        <v>15.604819277108399</v>
      </c>
      <c r="P966">
        <v>250.506756756756</v>
      </c>
      <c r="Q966">
        <v>4.2684447786599002E-2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46</v>
      </c>
      <c r="E967">
        <v>2772.745071495</v>
      </c>
      <c r="F967">
        <v>699.45</v>
      </c>
      <c r="G967">
        <v>-28.9433320264747</v>
      </c>
      <c r="H967">
        <v>-2.4004609103232002</v>
      </c>
      <c r="I967">
        <v>-18.655594500202199</v>
      </c>
      <c r="J967">
        <v>-1.20579730141152</v>
      </c>
      <c r="K967">
        <v>670.94704951791903</v>
      </c>
      <c r="L967">
        <v>699.53737684180601</v>
      </c>
      <c r="M967">
        <v>70.863747843705497</v>
      </c>
      <c r="N967">
        <v>0.94861497519688698</v>
      </c>
      <c r="O967">
        <v>20.952176710272301</v>
      </c>
      <c r="P967">
        <v>16.594432405400902</v>
      </c>
      <c r="Q967">
        <v>1.0408318597349E-2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189</v>
      </c>
      <c r="E968">
        <v>2766.2743307599999</v>
      </c>
      <c r="F968">
        <v>2959.3</v>
      </c>
      <c r="G968">
        <v>7.83186486190192</v>
      </c>
      <c r="H968">
        <v>2.6192436520186901</v>
      </c>
      <c r="I968">
        <v>9.9382964298777008</v>
      </c>
      <c r="J968">
        <v>3.6725909911271701</v>
      </c>
      <c r="K968">
        <v>2710.3691112315501</v>
      </c>
      <c r="L968">
        <v>2466.5563359388002</v>
      </c>
      <c r="M968">
        <v>74.741378309949894</v>
      </c>
      <c r="N968">
        <v>0.70194804442786396</v>
      </c>
      <c r="O968">
        <v>2.5174872436048901</v>
      </c>
      <c r="P968">
        <v>49.079368277877101</v>
      </c>
      <c r="Q968">
        <v>5.5420815880850002E-2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297</v>
      </c>
      <c r="E969">
        <v>2764.268905895</v>
      </c>
      <c r="F969">
        <v>1851.95</v>
      </c>
      <c r="G969">
        <v>17.535618637933698</v>
      </c>
      <c r="H969">
        <v>4.9480868342192696</v>
      </c>
      <c r="I969">
        <v>9.9661330007178499</v>
      </c>
      <c r="J969">
        <v>5.2010336493984797</v>
      </c>
      <c r="K969">
        <v>1718.33444770387</v>
      </c>
      <c r="L969">
        <v>1642.750292558</v>
      </c>
      <c r="M969">
        <v>79.569192927373393</v>
      </c>
      <c r="N969">
        <v>1.4015325892178001</v>
      </c>
      <c r="O969">
        <v>14.873511703879601</v>
      </c>
      <c r="P969">
        <v>44.683593749999901</v>
      </c>
      <c r="Q969">
        <v>4.4950925485830002E-3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542</v>
      </c>
      <c r="E970">
        <v>2746.0815731150001</v>
      </c>
      <c r="F970">
        <v>4299.8500000000004</v>
      </c>
      <c r="G970">
        <v>38.749372131313997</v>
      </c>
      <c r="H970">
        <v>19.944336661729398</v>
      </c>
      <c r="I970">
        <v>2.4896304037836701</v>
      </c>
      <c r="J970">
        <v>4.3385585404415501</v>
      </c>
      <c r="K970">
        <v>3856.94803423849</v>
      </c>
      <c r="L970">
        <v>3489.3064635846599</v>
      </c>
      <c r="M970">
        <v>64.787387392966707</v>
      </c>
      <c r="N970">
        <v>0.93140219468700802</v>
      </c>
      <c r="O970">
        <v>2.10821307720034</v>
      </c>
      <c r="P970">
        <v>67.831772053083498</v>
      </c>
      <c r="Q970">
        <v>0.10396775208678399</v>
      </c>
    </row>
    <row r="971" spans="1:17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414</v>
      </c>
      <c r="E971">
        <v>2743.0860659199998</v>
      </c>
      <c r="F971">
        <v>1947.2</v>
      </c>
      <c r="G971">
        <v>-9.9789910061074405</v>
      </c>
      <c r="H971">
        <v>3.3306196044222398</v>
      </c>
      <c r="I971">
        <v>-14.753370975911899</v>
      </c>
      <c r="J971">
        <v>1.9275036459496799</v>
      </c>
      <c r="K971">
        <v>1870.3838726465401</v>
      </c>
      <c r="L971">
        <v>1854.6143558134299</v>
      </c>
      <c r="M971">
        <v>47.9327698279712</v>
      </c>
      <c r="N971">
        <v>0.72228884545706695</v>
      </c>
      <c r="O971">
        <v>18.883525061626901</v>
      </c>
      <c r="P971">
        <v>27.184846505551899</v>
      </c>
      <c r="Q971">
        <v>-0.10861806453247699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E972">
        <v>2732.45841922</v>
      </c>
      <c r="F972">
        <v>1184.5999999999999</v>
      </c>
      <c r="G972">
        <v>-33.127716538451701</v>
      </c>
      <c r="H972">
        <v>-2.6510895261418401</v>
      </c>
      <c r="I972">
        <v>-22.8165359631592</v>
      </c>
      <c r="J972">
        <v>-1.74678349858877</v>
      </c>
      <c r="K972">
        <v>1180.2554050087199</v>
      </c>
      <c r="L972">
        <v>1220.7525428103399</v>
      </c>
      <c r="M972">
        <v>50.794051352677499</v>
      </c>
      <c r="N972">
        <v>1.5235785860912301</v>
      </c>
      <c r="O972">
        <v>22.488603748100601</v>
      </c>
      <c r="P972">
        <v>8.5792850595783605</v>
      </c>
      <c r="Q972">
        <v>-6.281210506222E-2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65</v>
      </c>
      <c r="E973">
        <v>2722.1859869999998</v>
      </c>
      <c r="F973">
        <v>1095</v>
      </c>
      <c r="G973">
        <v>276.09754461565399</v>
      </c>
      <c r="H973">
        <v>-2.5334915278099102</v>
      </c>
      <c r="I973">
        <v>65.384818777342403</v>
      </c>
      <c r="J973">
        <v>2.1752195944684098</v>
      </c>
      <c r="K973">
        <v>1065.3345653490201</v>
      </c>
      <c r="L973">
        <v>835.68603055956203</v>
      </c>
      <c r="M973">
        <v>53.329045050242001</v>
      </c>
      <c r="N973">
        <v>0.46573728647162699</v>
      </c>
      <c r="O973">
        <v>12.0365296803652</v>
      </c>
      <c r="P973">
        <v>306.39175257731898</v>
      </c>
      <c r="Q973">
        <v>0.225623341696983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542</v>
      </c>
      <c r="E974">
        <v>2710.086532025</v>
      </c>
      <c r="F974">
        <v>1158.55</v>
      </c>
      <c r="G974">
        <v>-60.285962010379002</v>
      </c>
      <c r="H974">
        <v>7.93710468794057</v>
      </c>
      <c r="I974">
        <v>-40.255125200623198</v>
      </c>
      <c r="J974">
        <v>4.7403373415802896</v>
      </c>
      <c r="K974">
        <v>1122.3460902879699</v>
      </c>
      <c r="L974">
        <v>1322.5943089523</v>
      </c>
      <c r="M974">
        <v>67.579334155052393</v>
      </c>
      <c r="N974">
        <v>0.87891741207228602</v>
      </c>
      <c r="O974">
        <v>59.682361572655402</v>
      </c>
      <c r="P974">
        <v>21.098567994146499</v>
      </c>
      <c r="Q974">
        <v>-0.144434456768926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65</v>
      </c>
      <c r="E975">
        <v>2700.6557593500002</v>
      </c>
      <c r="F975">
        <v>1632.9</v>
      </c>
      <c r="G975">
        <v>49.455123241626701</v>
      </c>
      <c r="H975">
        <v>4.6124980926736496</v>
      </c>
      <c r="I975">
        <v>5.7651333998821697</v>
      </c>
      <c r="J975">
        <v>-1.8022093769798799</v>
      </c>
      <c r="K975">
        <v>1539.75030201457</v>
      </c>
      <c r="L975">
        <v>1423.1543511090699</v>
      </c>
      <c r="M975">
        <v>62.781960063187498</v>
      </c>
      <c r="N975">
        <v>1.1977000415027399</v>
      </c>
      <c r="O975">
        <v>6.5588829689509298</v>
      </c>
      <c r="P975">
        <v>78.996985475472698</v>
      </c>
      <c r="Q975">
        <v>0.13750159508371601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211</v>
      </c>
      <c r="E976">
        <v>2694.003921385</v>
      </c>
      <c r="F976">
        <v>171.83</v>
      </c>
      <c r="G976">
        <v>-2.7110297359011399</v>
      </c>
      <c r="H976">
        <v>3.89916625391588</v>
      </c>
      <c r="I976">
        <v>-20.243303933165301</v>
      </c>
      <c r="J976">
        <v>-4.3826785720131101</v>
      </c>
      <c r="K976">
        <v>183.84340051121799</v>
      </c>
      <c r="L976">
        <v>185.99717623145401</v>
      </c>
      <c r="M976">
        <v>48.502995567754702</v>
      </c>
      <c r="N976">
        <v>0.88762503919277302</v>
      </c>
      <c r="O976">
        <v>64.697666298085295</v>
      </c>
      <c r="P976">
        <v>29.195488721804502</v>
      </c>
      <c r="Q976">
        <v>-3.2961364925776997E-2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505</v>
      </c>
      <c r="E977">
        <v>2691.3207041700002</v>
      </c>
      <c r="F977">
        <v>775.7</v>
      </c>
      <c r="G977">
        <v>73.119351196959798</v>
      </c>
      <c r="H977">
        <v>-0.94056720745271805</v>
      </c>
      <c r="I977">
        <v>36.260487841762099</v>
      </c>
      <c r="J977">
        <v>10.2405175164795</v>
      </c>
      <c r="K977">
        <v>659.96241676593604</v>
      </c>
      <c r="L977">
        <v>538.93683937586002</v>
      </c>
      <c r="M977">
        <v>71.199494465695906</v>
      </c>
      <c r="N977">
        <v>1.1226183404171699</v>
      </c>
      <c r="O977">
        <v>8.6760345494392102</v>
      </c>
      <c r="P977">
        <v>108.802153432032</v>
      </c>
      <c r="Q977">
        <v>0.146366610301949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1840</v>
      </c>
      <c r="E978">
        <v>2688.7078218000001</v>
      </c>
      <c r="F978">
        <v>672.1</v>
      </c>
      <c r="G978">
        <v>5788.94972004174</v>
      </c>
      <c r="H978">
        <v>-11.632080602104899</v>
      </c>
      <c r="I978">
        <v>352.45676702858702</v>
      </c>
      <c r="J978">
        <v>-3.2464431309917701</v>
      </c>
      <c r="K978">
        <v>663.01388696202002</v>
      </c>
      <c r="L978">
        <v>320.125309085227</v>
      </c>
      <c r="M978">
        <v>29.730940601907999</v>
      </c>
      <c r="N978">
        <v>0.52798307469454797</v>
      </c>
      <c r="O978">
        <v>41.154590090760301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445</v>
      </c>
      <c r="E979">
        <v>2687.1655557839999</v>
      </c>
      <c r="F979">
        <v>80.88</v>
      </c>
      <c r="G979">
        <v>-19.761879984037101</v>
      </c>
      <c r="H979">
        <v>-0.153092056876345</v>
      </c>
      <c r="I979">
        <v>-22.171801449674401</v>
      </c>
      <c r="J979">
        <v>-1.10605781109736</v>
      </c>
      <c r="K979">
        <v>83.999350837763402</v>
      </c>
      <c r="L979">
        <v>86.220575998365504</v>
      </c>
      <c r="M979">
        <v>42.802160554746102</v>
      </c>
      <c r="N979">
        <v>0.64907256203767805</v>
      </c>
      <c r="O979">
        <v>48.367952522255202</v>
      </c>
      <c r="P979">
        <v>29.304556354915999</v>
      </c>
      <c r="Q979">
        <v>4.119585535225E-3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29</v>
      </c>
      <c r="E980">
        <v>2674.98</v>
      </c>
      <c r="F980">
        <v>42.46</v>
      </c>
      <c r="G980">
        <v>93.9851201849674</v>
      </c>
      <c r="H980">
        <v>2.83231595726365</v>
      </c>
      <c r="I980">
        <v>6.67504124019346</v>
      </c>
      <c r="J980">
        <v>-4.7936136298439296</v>
      </c>
      <c r="K980">
        <v>39.625360653093097</v>
      </c>
      <c r="L980">
        <v>35.361065694287497</v>
      </c>
      <c r="M980">
        <v>60.5186304410433</v>
      </c>
      <c r="N980">
        <v>1.4433814857984</v>
      </c>
      <c r="O980">
        <v>23.410268487988599</v>
      </c>
      <c r="P980">
        <v>124.063324538258</v>
      </c>
      <c r="Q980">
        <v>5.3221652781569997E-2</v>
      </c>
    </row>
    <row r="981" spans="1:17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414</v>
      </c>
      <c r="E981">
        <v>2668.1013345599999</v>
      </c>
      <c r="F981">
        <v>53.28</v>
      </c>
      <c r="G981">
        <v>-34.007108890314797</v>
      </c>
      <c r="H981">
        <v>-4.1328227461928204</v>
      </c>
      <c r="I981">
        <v>-42.389268895019399</v>
      </c>
      <c r="J981">
        <v>-2.1853571581411</v>
      </c>
      <c r="K981">
        <v>55.663721615894701</v>
      </c>
      <c r="L981">
        <v>62.5717523494814</v>
      </c>
      <c r="M981">
        <v>36.1224999067705</v>
      </c>
      <c r="N981">
        <v>0.79094058238202403</v>
      </c>
      <c r="O981">
        <v>57.751501501501501</v>
      </c>
      <c r="P981">
        <v>10.769230769230701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297</v>
      </c>
      <c r="E982">
        <v>2666.156917325</v>
      </c>
      <c r="F982">
        <v>1768.25</v>
      </c>
      <c r="G982">
        <v>63.305892864170502</v>
      </c>
      <c r="H982">
        <v>22.5746885033745</v>
      </c>
      <c r="I982">
        <v>6.4982762976436197</v>
      </c>
      <c r="J982">
        <v>1.82401283779393</v>
      </c>
      <c r="K982">
        <v>1612.8884789357701</v>
      </c>
      <c r="L982">
        <v>1436.24919004617</v>
      </c>
      <c r="M982">
        <v>56.532510674307701</v>
      </c>
      <c r="N982">
        <v>1.96899579635588</v>
      </c>
      <c r="O982">
        <v>10.572600028276501</v>
      </c>
      <c r="P982">
        <v>95.311205611089605</v>
      </c>
      <c r="Q982">
        <v>1.7907660424891999E-2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24</v>
      </c>
      <c r="E983">
        <v>2658.8379665699999</v>
      </c>
      <c r="F983">
        <v>51.65</v>
      </c>
      <c r="G983">
        <v>-51.030407185755998</v>
      </c>
      <c r="H983">
        <v>-5.0888732970086004</v>
      </c>
      <c r="I983">
        <v>-38.942792032557499</v>
      </c>
      <c r="J983">
        <v>-3.0606451890962698</v>
      </c>
      <c r="K983">
        <v>55.067798464656903</v>
      </c>
      <c r="M983">
        <v>25.1227894071394</v>
      </c>
      <c r="N983">
        <v>1.0490299172937101</v>
      </c>
      <c r="O983">
        <v>59.535333978702802</v>
      </c>
      <c r="P983">
        <v>5.4081632653061096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140</v>
      </c>
      <c r="E984">
        <v>2648.5910699999999</v>
      </c>
      <c r="F984">
        <v>746.4</v>
      </c>
      <c r="G984">
        <v>70.697373339991202</v>
      </c>
      <c r="H984">
        <v>-2.2467355368023201</v>
      </c>
      <c r="I984">
        <v>45.422533434261297</v>
      </c>
      <c r="J984">
        <v>5.2462724440439796</v>
      </c>
      <c r="K984">
        <v>714.52725544074303</v>
      </c>
      <c r="L984">
        <v>616.72302556378997</v>
      </c>
      <c r="M984">
        <v>74.108555734173294</v>
      </c>
      <c r="N984">
        <v>0.70374571462926405</v>
      </c>
      <c r="O984">
        <v>18.897374062164999</v>
      </c>
      <c r="P984">
        <v>128.711506051784</v>
      </c>
      <c r="Q984">
        <v>7.6901735701646004E-2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1631</v>
      </c>
      <c r="E985">
        <v>2644.090741</v>
      </c>
      <c r="F985">
        <v>63.48</v>
      </c>
      <c r="G985">
        <v>-2.6816900277678801</v>
      </c>
      <c r="H985">
        <v>-3.0262699013222099</v>
      </c>
      <c r="I985">
        <v>3.4205349864266101</v>
      </c>
      <c r="J985">
        <v>0.32160420628632802</v>
      </c>
      <c r="K985">
        <v>62.361483163741397</v>
      </c>
      <c r="L985">
        <v>58.076812787635703</v>
      </c>
      <c r="M985">
        <v>53.860821394049402</v>
      </c>
      <c r="N985">
        <v>0.85171960587494799</v>
      </c>
      <c r="O985">
        <v>3.8909892879647101</v>
      </c>
      <c r="P985">
        <v>29.260843005497801</v>
      </c>
      <c r="Q985">
        <v>-2.7484158448541001E-2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100</v>
      </c>
      <c r="E986">
        <v>2639.5308688349901</v>
      </c>
      <c r="F986">
        <v>1933.05</v>
      </c>
      <c r="G986">
        <v>576.62659907705199</v>
      </c>
      <c r="H986">
        <v>37.839608964556597</v>
      </c>
      <c r="I986">
        <v>83.219200001008304</v>
      </c>
      <c r="J986">
        <v>6.2586093612729803</v>
      </c>
      <c r="K986">
        <v>1388.7857436306001</v>
      </c>
      <c r="L986">
        <v>1042.0298287752801</v>
      </c>
      <c r="M986">
        <v>83.849593902964102</v>
      </c>
      <c r="N986">
        <v>1.65045992844402</v>
      </c>
      <c r="O986">
        <v>0.10087685264219499</v>
      </c>
      <c r="P986">
        <v>682.61133603238795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414</v>
      </c>
      <c r="E987">
        <v>2636.1031200000002</v>
      </c>
      <c r="F987">
        <v>10273.200000000001</v>
      </c>
      <c r="G987">
        <v>-49.758798718497097</v>
      </c>
      <c r="H987">
        <v>-7.3248223219249802</v>
      </c>
      <c r="I987">
        <v>-40.719678417084197</v>
      </c>
      <c r="J987">
        <v>-3.3755120558179801</v>
      </c>
      <c r="K987">
        <v>10955.1980275236</v>
      </c>
      <c r="L987">
        <v>12437.7716145177</v>
      </c>
      <c r="M987">
        <v>30.911393091534801</v>
      </c>
      <c r="N987">
        <v>0.75264363814202895</v>
      </c>
      <c r="O987">
        <v>92.656134407974093</v>
      </c>
      <c r="P987">
        <v>3.24772237325441</v>
      </c>
      <c r="Q987">
        <v>-0.110458478664063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542</v>
      </c>
      <c r="E988">
        <v>2635.2552094379998</v>
      </c>
      <c r="F988">
        <v>190.38</v>
      </c>
      <c r="G988">
        <v>39.624331285475002</v>
      </c>
      <c r="H988">
        <v>-6.7259353184755204</v>
      </c>
      <c r="I988">
        <v>-2.4775572506960502</v>
      </c>
      <c r="J988">
        <v>2.7505023403195201</v>
      </c>
      <c r="K988">
        <v>196.39246627096699</v>
      </c>
      <c r="L988">
        <v>180.61946679192599</v>
      </c>
      <c r="M988">
        <v>38.521754289064397</v>
      </c>
      <c r="N988">
        <v>1.00229715920009</v>
      </c>
      <c r="O988">
        <v>21.8615400777392</v>
      </c>
      <c r="P988">
        <v>71.359135913591302</v>
      </c>
      <c r="Q988">
        <v>-1.0968492740927999E-2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1788</v>
      </c>
      <c r="E989">
        <v>2630.3175475379999</v>
      </c>
      <c r="F989">
        <v>55.17</v>
      </c>
      <c r="G989">
        <v>30.332941178406902</v>
      </c>
      <c r="H989">
        <v>5.1323222811743401</v>
      </c>
      <c r="I989">
        <v>-26.354005783251701</v>
      </c>
      <c r="J989">
        <v>1.5581275775253201</v>
      </c>
      <c r="K989">
        <v>52.979751347382603</v>
      </c>
      <c r="L989">
        <v>51.264272593385897</v>
      </c>
      <c r="M989">
        <v>56.214928960989504</v>
      </c>
      <c r="N989">
        <v>1.0760748442480701</v>
      </c>
      <c r="O989">
        <v>25.793003443900599</v>
      </c>
      <c r="P989">
        <v>67.435508345978704</v>
      </c>
      <c r="Q989">
        <v>-3.2215835761848999E-2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777</v>
      </c>
      <c r="E990">
        <v>2625.4639359449998</v>
      </c>
      <c r="F990">
        <v>493.45</v>
      </c>
      <c r="G990">
        <v>-46.302095458905697</v>
      </c>
      <c r="H990">
        <v>12.6224141022425</v>
      </c>
      <c r="I990">
        <v>-19.5985782384057</v>
      </c>
      <c r="J990">
        <v>-6.3114973182564702</v>
      </c>
      <c r="K990">
        <v>467.665735888477</v>
      </c>
      <c r="L990">
        <v>484.791608450399</v>
      </c>
      <c r="M990">
        <v>49.734821313149602</v>
      </c>
      <c r="N990">
        <v>1.0457480549392999</v>
      </c>
      <c r="O990">
        <v>30.996048231837001</v>
      </c>
      <c r="P990">
        <v>26.818298637882201</v>
      </c>
      <c r="Q990">
        <v>-0.102461120273898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336</v>
      </c>
      <c r="E991">
        <v>2622.42589288</v>
      </c>
      <c r="F991">
        <v>789.2</v>
      </c>
      <c r="G991">
        <v>-51.182209449778099</v>
      </c>
      <c r="H991">
        <v>-1.0257004262546601</v>
      </c>
      <c r="I991">
        <v>-23.0079646012064</v>
      </c>
      <c r="J991">
        <v>-1.3555777463764001</v>
      </c>
      <c r="K991">
        <v>801.22218032711498</v>
      </c>
      <c r="L991">
        <v>848.28321249712701</v>
      </c>
      <c r="M991">
        <v>42.236796115617203</v>
      </c>
      <c r="N991">
        <v>0.917586840200317</v>
      </c>
      <c r="O991">
        <v>39.159908768373</v>
      </c>
      <c r="P991">
        <v>10.4394066610691</v>
      </c>
      <c r="Q991">
        <v>2.2848009035615999E-2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214</v>
      </c>
      <c r="E992">
        <v>2616.2913952499998</v>
      </c>
      <c r="F992">
        <v>197.21</v>
      </c>
      <c r="G992">
        <v>246.937490929223</v>
      </c>
      <c r="H992">
        <v>65.365252572847794</v>
      </c>
      <c r="I992">
        <v>86.910853185709996</v>
      </c>
      <c r="J992">
        <v>16.5330094309471</v>
      </c>
      <c r="K992">
        <v>133.72130252944501</v>
      </c>
      <c r="L992">
        <v>101.616542296142</v>
      </c>
      <c r="M992">
        <v>85.443014226841996</v>
      </c>
      <c r="N992">
        <v>1.26537196276528</v>
      </c>
      <c r="O992">
        <v>0</v>
      </c>
      <c r="P992">
        <v>285.92954990215202</v>
      </c>
      <c r="Q992">
        <v>9.7868975250011994E-2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100</v>
      </c>
      <c r="E993">
        <v>2613.7082799360001</v>
      </c>
      <c r="F993">
        <v>56.16</v>
      </c>
      <c r="G993">
        <v>46.145884934497701</v>
      </c>
      <c r="H993">
        <v>-8.6539213724715207</v>
      </c>
      <c r="I993">
        <v>-18.553834256665098</v>
      </c>
      <c r="J993">
        <v>-1.61984523908776</v>
      </c>
      <c r="K993">
        <v>52.1108703237838</v>
      </c>
      <c r="L993">
        <v>48.1485778413332</v>
      </c>
      <c r="M993">
        <v>76.546993652216699</v>
      </c>
      <c r="N993">
        <v>0.84553133817594495</v>
      </c>
      <c r="O993">
        <v>18.4116809116809</v>
      </c>
      <c r="P993">
        <v>120.667976424361</v>
      </c>
      <c r="Q993">
        <v>6.096319333249E-2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297</v>
      </c>
      <c r="E994">
        <v>2601.0121423999999</v>
      </c>
      <c r="F994">
        <v>4080.8</v>
      </c>
      <c r="G994">
        <v>2160.3022243462101</v>
      </c>
      <c r="H994">
        <v>59.086191367186601</v>
      </c>
      <c r="I994">
        <v>488.34507376236002</v>
      </c>
      <c r="J994">
        <v>21.472547253623599</v>
      </c>
      <c r="K994">
        <v>2473.7293116382698</v>
      </c>
      <c r="M994">
        <v>85.056296142290094</v>
      </c>
      <c r="N994">
        <v>1.1645528977363899</v>
      </c>
      <c r="O994">
        <v>0.72534797098606696</v>
      </c>
      <c r="P994">
        <v>2314.67455621301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46</v>
      </c>
      <c r="E995">
        <v>2596.72846385</v>
      </c>
      <c r="F995">
        <v>2075.3000000000002</v>
      </c>
      <c r="G995">
        <v>47.234303300250097</v>
      </c>
      <c r="H995">
        <v>-13.1432669118746</v>
      </c>
      <c r="I995">
        <v>20.726279471296401</v>
      </c>
      <c r="J995">
        <v>-6.6541725255701198</v>
      </c>
      <c r="K995">
        <v>2143.9638154130898</v>
      </c>
      <c r="L995">
        <v>1780.5424472587199</v>
      </c>
      <c r="M995">
        <v>28.160881286160901</v>
      </c>
      <c r="N995">
        <v>0.56003680931078703</v>
      </c>
      <c r="O995">
        <v>22.970172987038001</v>
      </c>
      <c r="P995">
        <v>75.872881355932194</v>
      </c>
      <c r="Q995">
        <v>0.124099732034991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393</v>
      </c>
      <c r="E996">
        <v>2595.3498871199999</v>
      </c>
      <c r="F996">
        <v>630.20000000000005</v>
      </c>
      <c r="G996">
        <v>-37.871413824132397</v>
      </c>
      <c r="H996">
        <v>-10.373550455699799</v>
      </c>
      <c r="I996">
        <v>-20.224776975430299</v>
      </c>
      <c r="J996">
        <v>-1.7880443868787399</v>
      </c>
      <c r="K996">
        <v>647.97766093582004</v>
      </c>
      <c r="L996">
        <v>660.53717222042803</v>
      </c>
      <c r="M996">
        <v>39.504398992687499</v>
      </c>
      <c r="N996">
        <v>0.70618092155237</v>
      </c>
      <c r="O996">
        <v>26.729609647730801</v>
      </c>
      <c r="P996">
        <v>7.1222165561788398</v>
      </c>
      <c r="Q996">
        <v>5.3578746911269001E-2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414</v>
      </c>
      <c r="E997">
        <v>2594.2548637139998</v>
      </c>
      <c r="F997">
        <v>175.83</v>
      </c>
      <c r="G997">
        <v>42.573379226509701</v>
      </c>
      <c r="H997">
        <v>0.60190303290054203</v>
      </c>
      <c r="I997">
        <v>22.467403564881099</v>
      </c>
      <c r="J997">
        <v>4.2717034108936298</v>
      </c>
      <c r="K997">
        <v>155.039055618687</v>
      </c>
      <c r="L997">
        <v>131.07538804166299</v>
      </c>
      <c r="M997">
        <v>60.502240557179803</v>
      </c>
      <c r="N997">
        <v>0.80719466764393699</v>
      </c>
      <c r="O997">
        <v>4.8455894898481402</v>
      </c>
      <c r="P997">
        <v>85.0842105263158</v>
      </c>
      <c r="Q997">
        <v>0.117666152503246</v>
      </c>
    </row>
    <row r="998" spans="1:17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46</v>
      </c>
      <c r="E998">
        <v>2581.4924741599998</v>
      </c>
      <c r="F998">
        <v>615.4</v>
      </c>
      <c r="G998">
        <v>8.3345687857870701</v>
      </c>
      <c r="H998">
        <v>15.450383760516599</v>
      </c>
      <c r="I998">
        <v>-28.988033420448001</v>
      </c>
      <c r="J998">
        <v>16.3587449956981</v>
      </c>
      <c r="K998">
        <v>566.94674198523296</v>
      </c>
      <c r="L998">
        <v>572.96849676373495</v>
      </c>
      <c r="M998">
        <v>67.012945033134102</v>
      </c>
      <c r="N998">
        <v>1.4073365425306099</v>
      </c>
      <c r="O998">
        <v>38.121546961325897</v>
      </c>
      <c r="P998">
        <v>42.272569645127703</v>
      </c>
      <c r="Q998">
        <v>0.15478938230254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1308</v>
      </c>
      <c r="E999">
        <v>2580.8388</v>
      </c>
      <c r="F999">
        <v>999.99</v>
      </c>
      <c r="G999">
        <v>-25.860240639774801</v>
      </c>
      <c r="H999">
        <v>-4.4692713443236602</v>
      </c>
      <c r="I999">
        <v>-13.099288802119601</v>
      </c>
      <c r="J999">
        <v>-0.86082773637629695</v>
      </c>
      <c r="K999">
        <v>999.99695169105098</v>
      </c>
      <c r="L999">
        <v>999.99694047730395</v>
      </c>
      <c r="M999">
        <v>55.379180563809697</v>
      </c>
      <c r="N999">
        <v>1.5974943217280799</v>
      </c>
      <c r="O999">
        <v>3.0010300103000902</v>
      </c>
      <c r="P999">
        <v>3.09175257731959</v>
      </c>
      <c r="Q999">
        <v>-0.101916752053546</v>
      </c>
    </row>
    <row r="1000" spans="1:17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242</v>
      </c>
      <c r="E1000">
        <v>2577.1715377999999</v>
      </c>
      <c r="F1000">
        <v>439</v>
      </c>
      <c r="G1000">
        <v>-7.5170453735026896</v>
      </c>
      <c r="H1000">
        <v>11.6440889795629</v>
      </c>
      <c r="I1000">
        <v>-19.545745914533001</v>
      </c>
      <c r="J1000">
        <v>5.4916951213615404</v>
      </c>
      <c r="K1000">
        <v>397.238473778573</v>
      </c>
      <c r="L1000">
        <v>405.01525916145403</v>
      </c>
      <c r="M1000">
        <v>72.407358058760806</v>
      </c>
      <c r="N1000">
        <v>1.7583478317041299</v>
      </c>
      <c r="O1000">
        <v>22.072892938496501</v>
      </c>
      <c r="P1000">
        <v>32.688529545111003</v>
      </c>
      <c r="Q1000">
        <v>-7.032552066377E-2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905</v>
      </c>
      <c r="E1001">
        <v>2575.6884065250001</v>
      </c>
      <c r="F1001">
        <v>390.85</v>
      </c>
      <c r="G1001">
        <v>-4.2583743878308598</v>
      </c>
      <c r="H1001">
        <v>16.642999417566799</v>
      </c>
      <c r="I1001">
        <v>8.4714732507574908</v>
      </c>
      <c r="J1001">
        <v>22.251236818643299</v>
      </c>
      <c r="K1001">
        <v>338.910202955893</v>
      </c>
      <c r="M1001">
        <v>70.179372848205801</v>
      </c>
      <c r="N1001">
        <v>2.9091237758969899</v>
      </c>
      <c r="O1001">
        <v>8.0977357042343492</v>
      </c>
      <c r="P1001">
        <v>38.501063075832697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143</v>
      </c>
      <c r="E1002">
        <v>2570.5068764150001</v>
      </c>
      <c r="F1002">
        <v>743.15</v>
      </c>
      <c r="G1002">
        <v>390.03701725678798</v>
      </c>
      <c r="H1002">
        <v>26.6348349770258</v>
      </c>
      <c r="I1002">
        <v>96.978449713781401</v>
      </c>
      <c r="J1002">
        <v>-3.0918150398960802</v>
      </c>
      <c r="K1002">
        <v>601.44377635352805</v>
      </c>
      <c r="L1002">
        <v>407.52745486127498</v>
      </c>
      <c r="M1002">
        <v>54.750486884790099</v>
      </c>
      <c r="N1002">
        <v>1.3626339771145399</v>
      </c>
      <c r="O1002">
        <v>9.2915293009486692</v>
      </c>
      <c r="P1002">
        <v>519.29166666666595</v>
      </c>
      <c r="Q1002">
        <v>0.14968986639276999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130</v>
      </c>
      <c r="E1003">
        <v>2565.1699837199999</v>
      </c>
      <c r="F1003">
        <v>314.89999999999998</v>
      </c>
      <c r="G1003">
        <v>37.357242245954403</v>
      </c>
      <c r="H1003">
        <v>-2.9960351354514998</v>
      </c>
      <c r="I1003">
        <v>30.6906655357798</v>
      </c>
      <c r="J1003">
        <v>-1.2154686401233901</v>
      </c>
      <c r="K1003">
        <v>294.47167075422902</v>
      </c>
      <c r="L1003">
        <v>245.64394770608101</v>
      </c>
      <c r="M1003">
        <v>55.894814883462999</v>
      </c>
      <c r="N1003">
        <v>0.42690549083429302</v>
      </c>
      <c r="O1003">
        <v>8.0342966020959103</v>
      </c>
      <c r="P1003">
        <v>80.148741418764203</v>
      </c>
      <c r="Q1003">
        <v>9.1051991221908005E-2</v>
      </c>
    </row>
    <row r="1004" spans="1:17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388</v>
      </c>
      <c r="E1004">
        <v>2562.7423269599999</v>
      </c>
      <c r="F1004">
        <v>483.3</v>
      </c>
      <c r="G1004">
        <v>-51.165259944794101</v>
      </c>
      <c r="H1004">
        <v>-4.4692713443236602</v>
      </c>
      <c r="I1004">
        <v>-26.857318780706301</v>
      </c>
      <c r="J1004">
        <v>-0.91392193266520705</v>
      </c>
      <c r="K1004">
        <v>491.945518898898</v>
      </c>
      <c r="L1004">
        <v>507.30742788513498</v>
      </c>
      <c r="M1004">
        <v>50.115904973708702</v>
      </c>
      <c r="N1004">
        <v>0.70204211586634102</v>
      </c>
      <c r="O1004">
        <v>75.253465756259004</v>
      </c>
      <c r="P1004">
        <v>9.8409090909090899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2562.25156419</v>
      </c>
      <c r="F1005">
        <v>371.05</v>
      </c>
      <c r="G1005">
        <v>-14.9810804345977</v>
      </c>
      <c r="H1005">
        <v>3.73545963345145</v>
      </c>
      <c r="I1005">
        <v>-2.4437955419502502</v>
      </c>
      <c r="J1005">
        <v>11.7932591022588</v>
      </c>
      <c r="M1005">
        <v>89.331365004103901</v>
      </c>
      <c r="O1005">
        <v>7.80218299420563</v>
      </c>
      <c r="P1005">
        <v>19.693548387096701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65</v>
      </c>
      <c r="E1006">
        <v>2559.4005076099902</v>
      </c>
      <c r="F1006">
        <v>606.54999999999995</v>
      </c>
      <c r="G1006">
        <v>47.217864348460999</v>
      </c>
      <c r="H1006">
        <v>28.307298842153799</v>
      </c>
      <c r="I1006">
        <v>48.466963939734597</v>
      </c>
      <c r="J1006">
        <v>2.0282431756094099</v>
      </c>
      <c r="K1006">
        <v>474.75766883776998</v>
      </c>
      <c r="L1006">
        <v>410.95001456017502</v>
      </c>
      <c r="M1006">
        <v>82.224413670209699</v>
      </c>
      <c r="N1006">
        <v>1.0505466038326901</v>
      </c>
      <c r="O1006">
        <v>0.453383892506797</v>
      </c>
      <c r="P1006">
        <v>130.147172611998</v>
      </c>
      <c r="Q1006">
        <v>-8.4076339038083994E-2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624</v>
      </c>
      <c r="E1007">
        <v>2551.83742592</v>
      </c>
      <c r="F1007">
        <v>186.38</v>
      </c>
      <c r="G1007">
        <v>26.384322347504501</v>
      </c>
      <c r="H1007">
        <v>-1.1791304992532301</v>
      </c>
      <c r="I1007">
        <v>-13.0831900631875</v>
      </c>
      <c r="J1007">
        <v>3.4864932553310601</v>
      </c>
      <c r="K1007">
        <v>179.28248680073801</v>
      </c>
      <c r="L1007">
        <v>165.185401306937</v>
      </c>
      <c r="M1007">
        <v>72.974784462407101</v>
      </c>
      <c r="N1007">
        <v>0.91942941167210701</v>
      </c>
      <c r="O1007">
        <v>7.2539972100010797</v>
      </c>
      <c r="P1007">
        <v>57.216364403205297</v>
      </c>
      <c r="Q1007">
        <v>0.17998759418447699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24</v>
      </c>
      <c r="E1008">
        <v>2545.1094266700002</v>
      </c>
      <c r="F1008">
        <v>305.85000000000002</v>
      </c>
      <c r="G1008">
        <v>-15.284191212189899</v>
      </c>
      <c r="H1008">
        <v>8.5876480955745098</v>
      </c>
      <c r="I1008">
        <v>-7.9419912260494998</v>
      </c>
      <c r="J1008">
        <v>4.1550641455155004</v>
      </c>
      <c r="K1008">
        <v>295.88687873706903</v>
      </c>
      <c r="L1008">
        <v>291.58409124713</v>
      </c>
      <c r="M1008">
        <v>49.515825808259301</v>
      </c>
      <c r="N1008">
        <v>0.90895483199499705</v>
      </c>
      <c r="O1008">
        <v>25.551741049534002</v>
      </c>
      <c r="P1008">
        <v>22.634322373696801</v>
      </c>
      <c r="Q1008">
        <v>-6.8640328280004007E-2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46</v>
      </c>
      <c r="E1009">
        <v>2544.4826159999998</v>
      </c>
      <c r="F1009">
        <v>204.14</v>
      </c>
      <c r="G1009">
        <v>14.8329645764228</v>
      </c>
      <c r="H1009">
        <v>7.5471220982992904</v>
      </c>
      <c r="I1009">
        <v>-18.4585841196903</v>
      </c>
      <c r="J1009">
        <v>1.78714571381389</v>
      </c>
      <c r="K1009">
        <v>183.88791366030401</v>
      </c>
      <c r="L1009">
        <v>186.95135359799599</v>
      </c>
      <c r="M1009">
        <v>56.225698299291999</v>
      </c>
      <c r="N1009">
        <v>1.6156591194254399</v>
      </c>
      <c r="O1009">
        <v>18.546095816596399</v>
      </c>
      <c r="P1009">
        <v>44.780141843971599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629</v>
      </c>
      <c r="E1010">
        <v>2541.3448808490002</v>
      </c>
      <c r="F1010">
        <v>172.47</v>
      </c>
      <c r="G1010">
        <v>-54.484168773707097</v>
      </c>
      <c r="H1010">
        <v>-5.5832292367153302</v>
      </c>
      <c r="I1010">
        <v>-48.972127619743702</v>
      </c>
      <c r="J1010">
        <v>-6.4156100636441904</v>
      </c>
      <c r="K1010">
        <v>186.04059518168901</v>
      </c>
      <c r="M1010">
        <v>34.480426282683098</v>
      </c>
      <c r="N1010">
        <v>1.64854469107548</v>
      </c>
      <c r="O1010">
        <v>80.901026265437395</v>
      </c>
      <c r="P1010">
        <v>19.7708333333333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539</v>
      </c>
      <c r="E1011">
        <v>2538.3879889999998</v>
      </c>
      <c r="F1011">
        <v>506.2</v>
      </c>
      <c r="G1011">
        <v>53.831412736089</v>
      </c>
      <c r="H1011">
        <v>20.8855183160919</v>
      </c>
      <c r="I1011">
        <v>41.772976763124298</v>
      </c>
      <c r="J1011">
        <v>4.0257888778814301</v>
      </c>
      <c r="K1011">
        <v>437.14678304652398</v>
      </c>
      <c r="L1011">
        <v>363.165801622142</v>
      </c>
      <c r="M1011">
        <v>75.297819651645298</v>
      </c>
      <c r="N1011">
        <v>0.66876036437113195</v>
      </c>
      <c r="O1011">
        <v>0.73093638877914602</v>
      </c>
      <c r="P1011">
        <v>96.011616650532403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156</v>
      </c>
      <c r="E1012">
        <v>2535.6263130900002</v>
      </c>
      <c r="F1012">
        <v>1394.55</v>
      </c>
      <c r="G1012">
        <v>401.64452126498702</v>
      </c>
      <c r="H1012">
        <v>3.91168103662871</v>
      </c>
      <c r="I1012">
        <v>418.15785405502299</v>
      </c>
      <c r="J1012">
        <v>0.21885323067762999</v>
      </c>
      <c r="K1012">
        <v>1134.1389739926899</v>
      </c>
      <c r="M1012">
        <v>61.735854116023098</v>
      </c>
      <c r="N1012">
        <v>1.00242522231204</v>
      </c>
      <c r="O1012">
        <v>12.509411638162801</v>
      </c>
      <c r="P1012">
        <v>502.78798357467002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247</v>
      </c>
      <c r="E1013">
        <v>2528.4395294999999</v>
      </c>
      <c r="F1013">
        <v>671.25</v>
      </c>
      <c r="G1013">
        <v>51.110494925740497</v>
      </c>
      <c r="H1013">
        <v>11.401006385536601</v>
      </c>
      <c r="I1013">
        <v>11.993890474809101</v>
      </c>
      <c r="J1013">
        <v>-3.4716581074029298</v>
      </c>
      <c r="K1013">
        <v>608.53506279553403</v>
      </c>
      <c r="L1013">
        <v>543.28043863950495</v>
      </c>
      <c r="M1013">
        <v>58.789954823343201</v>
      </c>
      <c r="N1013">
        <v>1.89162997306715</v>
      </c>
      <c r="O1013">
        <v>8.4543761638733592</v>
      </c>
      <c r="P1013">
        <v>79.718875502008004</v>
      </c>
      <c r="Q1013">
        <v>3.7969780871735997E-2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297</v>
      </c>
      <c r="E1014">
        <v>2526.7911444000001</v>
      </c>
      <c r="F1014">
        <v>1744.2</v>
      </c>
      <c r="G1014">
        <v>887.77342859555404</v>
      </c>
      <c r="H1014">
        <v>-7.0873589019273497</v>
      </c>
      <c r="I1014">
        <v>84.824115453199497</v>
      </c>
      <c r="J1014">
        <v>-1.1243646195327399</v>
      </c>
      <c r="K1014">
        <v>1461.44971202582</v>
      </c>
      <c r="L1014">
        <v>976.63305773569903</v>
      </c>
      <c r="M1014">
        <v>57.406526002096101</v>
      </c>
      <c r="N1014">
        <v>1.69742498173863</v>
      </c>
      <c r="O1014">
        <v>14.6657493406719</v>
      </c>
      <c r="P1014">
        <v>963.21243523316002</v>
      </c>
      <c r="Q1014">
        <v>0.26190231519273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304</v>
      </c>
      <c r="E1015">
        <v>2521.8204215999999</v>
      </c>
      <c r="F1015">
        <v>141.19999999999999</v>
      </c>
      <c r="G1015">
        <v>33.574787608812599</v>
      </c>
      <c r="H1015">
        <v>-3.6290548817773698</v>
      </c>
      <c r="I1015">
        <v>0.31436581635423899</v>
      </c>
      <c r="J1015">
        <v>2.5179809987874799</v>
      </c>
      <c r="K1015">
        <v>138.021797920615</v>
      </c>
      <c r="L1015">
        <v>123.463867612264</v>
      </c>
      <c r="M1015">
        <v>60.5586019624836</v>
      </c>
      <c r="N1015">
        <v>0.63048719824860799</v>
      </c>
      <c r="O1015">
        <v>9.6317280453257901</v>
      </c>
      <c r="P1015">
        <v>78.621125869702695</v>
      </c>
      <c r="Q1015">
        <v>0.13884261382742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414</v>
      </c>
      <c r="E1016">
        <v>2518.1834609950001</v>
      </c>
      <c r="F1016">
        <v>229.21</v>
      </c>
      <c r="G1016">
        <v>-14.080571331488001</v>
      </c>
      <c r="H1016">
        <v>-1.1470269442349399</v>
      </c>
      <c r="I1016">
        <v>0.68080551408785706</v>
      </c>
      <c r="J1016">
        <v>-5.0332939303487496</v>
      </c>
      <c r="K1016">
        <v>225.665085482188</v>
      </c>
      <c r="L1016">
        <v>210.19757220886001</v>
      </c>
      <c r="M1016">
        <v>38.2314995196326</v>
      </c>
      <c r="N1016">
        <v>1.15325340979945</v>
      </c>
      <c r="O1016">
        <v>14.283844509401799</v>
      </c>
      <c r="P1016">
        <v>28.050279329608902</v>
      </c>
      <c r="Q1016">
        <v>4.0291714343650004E-3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189</v>
      </c>
      <c r="E1017">
        <v>2512.9657730449999</v>
      </c>
      <c r="F1017">
        <v>1760.05</v>
      </c>
      <c r="G1017">
        <v>36.816531705173801</v>
      </c>
      <c r="H1017">
        <v>38.961622964619401</v>
      </c>
      <c r="I1017">
        <v>24.131228526639401</v>
      </c>
      <c r="J1017">
        <v>29.246214585567898</v>
      </c>
      <c r="K1017">
        <v>1356.0636226598599</v>
      </c>
      <c r="L1017">
        <v>1216.1914012961599</v>
      </c>
      <c r="M1017">
        <v>80.931632972157999</v>
      </c>
      <c r="N1017">
        <v>3.15606807474702</v>
      </c>
      <c r="O1017">
        <v>7.0992301355074998</v>
      </c>
      <c r="P1017">
        <v>96.6426456622535</v>
      </c>
      <c r="Q1017">
        <v>9.1682844618726E-2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414</v>
      </c>
      <c r="E1018">
        <v>2508.6115303799902</v>
      </c>
      <c r="F1018">
        <v>758.2</v>
      </c>
      <c r="G1018">
        <v>49.203255088694299</v>
      </c>
      <c r="H1018">
        <v>8.2986059396826395</v>
      </c>
      <c r="I1018">
        <v>-12.9870553565528</v>
      </c>
      <c r="J1018">
        <v>3.2912384387753399</v>
      </c>
      <c r="K1018">
        <v>697.75904934735001</v>
      </c>
      <c r="L1018">
        <v>664.43790301870695</v>
      </c>
      <c r="M1018">
        <v>72.4080631134307</v>
      </c>
      <c r="N1018">
        <v>1.61655333878803</v>
      </c>
      <c r="O1018">
        <v>11.7119493537325</v>
      </c>
      <c r="P1018">
        <v>77.481273408239701</v>
      </c>
      <c r="Q1018">
        <v>-3.9615144270170001E-3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80</v>
      </c>
      <c r="E1019">
        <v>2507.8288080000002</v>
      </c>
      <c r="F1019">
        <v>97.08</v>
      </c>
      <c r="G1019">
        <v>12.303460427840699</v>
      </c>
      <c r="H1019">
        <v>6.3202607026933997</v>
      </c>
      <c r="I1019">
        <v>-38.307301128775997</v>
      </c>
      <c r="J1019">
        <v>-0.65119585068934205</v>
      </c>
      <c r="K1019">
        <v>97.495376538558801</v>
      </c>
      <c r="L1019">
        <v>100.82821602046501</v>
      </c>
      <c r="M1019">
        <v>38.653381450190402</v>
      </c>
      <c r="N1019">
        <v>2.0307872361481198</v>
      </c>
      <c r="O1019">
        <v>60.692212608158201</v>
      </c>
      <c r="P1019">
        <v>38.487874465049899</v>
      </c>
      <c r="Q1019">
        <v>4.4421274992844997E-2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189</v>
      </c>
      <c r="E1020">
        <v>2504.29328424</v>
      </c>
      <c r="F1020">
        <v>806.85</v>
      </c>
      <c r="G1020">
        <v>12.2516474721132</v>
      </c>
      <c r="H1020">
        <v>3.0570612442495899</v>
      </c>
      <c r="I1020">
        <v>26.457919534817101</v>
      </c>
      <c r="J1020">
        <v>4.8160692358684098</v>
      </c>
      <c r="K1020">
        <v>741.76725597977997</v>
      </c>
      <c r="L1020">
        <v>654.852489165252</v>
      </c>
      <c r="M1020">
        <v>49.558076721906197</v>
      </c>
      <c r="N1020">
        <v>0.908229478674067</v>
      </c>
      <c r="O1020">
        <v>7.2070397223771501</v>
      </c>
      <c r="P1020">
        <v>46.155239561633898</v>
      </c>
      <c r="Q1020">
        <v>6.9716981605142003E-2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539</v>
      </c>
      <c r="E1021">
        <v>2503.5241952400002</v>
      </c>
      <c r="F1021">
        <v>273.10000000000002</v>
      </c>
      <c r="G1021">
        <v>-1.7238770034112301</v>
      </c>
      <c r="H1021">
        <v>-6.3731859350709996</v>
      </c>
      <c r="I1021">
        <v>-15.4589598782726</v>
      </c>
      <c r="J1021">
        <v>-8.5476951274882609</v>
      </c>
      <c r="K1021">
        <v>272.30897269875601</v>
      </c>
      <c r="L1021">
        <v>261.9432940502</v>
      </c>
      <c r="M1021">
        <v>43.043339971861997</v>
      </c>
      <c r="N1021">
        <v>1.0048930427873799</v>
      </c>
      <c r="O1021">
        <v>16.8619553277187</v>
      </c>
      <c r="P1021">
        <v>28.215962441314499</v>
      </c>
      <c r="Q1021">
        <v>7.7678290266220001E-2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21</v>
      </c>
      <c r="E1022">
        <v>2503.4218482799902</v>
      </c>
      <c r="F1022">
        <v>632.20000000000005</v>
      </c>
      <c r="G1022">
        <v>89.441045751558903</v>
      </c>
      <c r="H1022">
        <v>19.127566600340302</v>
      </c>
      <c r="I1022">
        <v>25.891587310884599</v>
      </c>
      <c r="J1022">
        <v>4.2915980627871102</v>
      </c>
      <c r="K1022">
        <v>566.38140839518599</v>
      </c>
      <c r="L1022">
        <v>505.58851134838602</v>
      </c>
      <c r="M1022">
        <v>72.297222738316904</v>
      </c>
      <c r="N1022">
        <v>1.5860471071313</v>
      </c>
      <c r="O1022">
        <v>16.877570389117299</v>
      </c>
      <c r="P1022">
        <v>137.66917293233001</v>
      </c>
      <c r="Q1022">
        <v>0.10505136270217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46</v>
      </c>
      <c r="E1023">
        <v>2483.9747024799999</v>
      </c>
      <c r="F1023">
        <v>293.60000000000002</v>
      </c>
      <c r="G1023">
        <v>12.022112301401499</v>
      </c>
      <c r="H1023">
        <v>-6.2723902527057298</v>
      </c>
      <c r="I1023">
        <v>-6.54875350906938</v>
      </c>
      <c r="J1023">
        <v>-4.5885358209105496</v>
      </c>
      <c r="K1023">
        <v>302.944989898286</v>
      </c>
      <c r="L1023">
        <v>267.96044010176399</v>
      </c>
      <c r="M1023">
        <v>29.2013893075395</v>
      </c>
      <c r="N1023">
        <v>0.32780907175939999</v>
      </c>
      <c r="O1023">
        <v>13.4196185286103</v>
      </c>
      <c r="P1023">
        <v>56.753870795515198</v>
      </c>
      <c r="Q1023">
        <v>2.0917671162640001E-2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346</v>
      </c>
      <c r="E1024">
        <v>2480.852289336</v>
      </c>
      <c r="F1024">
        <v>215.42</v>
      </c>
      <c r="G1024">
        <v>-27.8806719678111</v>
      </c>
      <c r="H1024">
        <v>-17.127250004900802</v>
      </c>
      <c r="I1024">
        <v>-56.647506831469698</v>
      </c>
      <c r="J1024">
        <v>-5.51239079975901</v>
      </c>
      <c r="K1024">
        <v>236.05636676805199</v>
      </c>
      <c r="L1024">
        <v>270.02607647162301</v>
      </c>
      <c r="M1024">
        <v>26.3673007446816</v>
      </c>
      <c r="N1024">
        <v>0.549842213211719</v>
      </c>
      <c r="O1024">
        <v>100.42243060068699</v>
      </c>
      <c r="P1024">
        <v>12.490861618798901</v>
      </c>
      <c r="Q1024">
        <v>-5.2254159461280002E-2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505</v>
      </c>
      <c r="E1025">
        <v>2473.6010602400002</v>
      </c>
      <c r="F1025">
        <v>81.52</v>
      </c>
      <c r="G1025">
        <v>109.26312655906401</v>
      </c>
      <c r="H1025">
        <v>0.84879481343715901</v>
      </c>
      <c r="I1025">
        <v>-26.005271708102502</v>
      </c>
      <c r="J1025">
        <v>12.5354325275962</v>
      </c>
      <c r="K1025">
        <v>75.636003170941095</v>
      </c>
      <c r="L1025">
        <v>72.491093317037993</v>
      </c>
      <c r="M1025">
        <v>72.205409248151199</v>
      </c>
      <c r="N1025">
        <v>1.0044792314404101</v>
      </c>
      <c r="O1025">
        <v>43.339057899901803</v>
      </c>
      <c r="P1025">
        <v>138.71156661786199</v>
      </c>
      <c r="Q1025">
        <v>0.11090096631110299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80</v>
      </c>
      <c r="E1026">
        <v>2472.5570361599998</v>
      </c>
      <c r="F1026">
        <v>899.2</v>
      </c>
      <c r="G1026">
        <v>166.13521316766099</v>
      </c>
      <c r="H1026">
        <v>1.5943124707052401</v>
      </c>
      <c r="I1026">
        <v>15.4129307205329</v>
      </c>
      <c r="J1026">
        <v>3.6432411680785601</v>
      </c>
      <c r="K1026">
        <v>864.04584146890204</v>
      </c>
      <c r="L1026">
        <v>696.42246693961602</v>
      </c>
      <c r="M1026">
        <v>53.932473348014497</v>
      </c>
      <c r="N1026">
        <v>1.2842378235295</v>
      </c>
      <c r="O1026">
        <v>5.4270462633451801</v>
      </c>
      <c r="P1026">
        <v>217.73851590106</v>
      </c>
      <c r="Q1026">
        <v>8.3815596207684001E-2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130</v>
      </c>
      <c r="E1027">
        <v>2443.2754747669901</v>
      </c>
      <c r="F1027">
        <v>169.09</v>
      </c>
      <c r="G1027">
        <v>12.7948748717762</v>
      </c>
      <c r="H1027">
        <v>4.3958389021095501</v>
      </c>
      <c r="I1027">
        <v>-25.4651867031302</v>
      </c>
      <c r="J1027">
        <v>2.8897173710525199</v>
      </c>
      <c r="K1027">
        <v>164.00644102382901</v>
      </c>
      <c r="L1027">
        <v>163.727116136028</v>
      </c>
      <c r="M1027">
        <v>60.850453363850697</v>
      </c>
      <c r="N1027">
        <v>0.68758230870414805</v>
      </c>
      <c r="O1027">
        <v>25.850138979241802</v>
      </c>
      <c r="P1027">
        <v>41.084689194826801</v>
      </c>
      <c r="Q1027">
        <v>2.4378038993599999E-4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333</v>
      </c>
      <c r="E1028">
        <v>2438.938874169</v>
      </c>
      <c r="F1028">
        <v>254.59</v>
      </c>
      <c r="G1028">
        <v>-3.5095662659791098</v>
      </c>
      <c r="H1028">
        <v>35.042896235146699</v>
      </c>
      <c r="I1028">
        <v>9.5355859570325698</v>
      </c>
      <c r="J1028">
        <v>-0.98309376359616396</v>
      </c>
      <c r="K1028">
        <v>213.14903174176601</v>
      </c>
      <c r="M1028">
        <v>64.569877392195806</v>
      </c>
      <c r="N1028">
        <v>1.7319812788728399</v>
      </c>
      <c r="O1028">
        <v>5.77006166777955</v>
      </c>
      <c r="P1028">
        <v>69.050464807436896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239</v>
      </c>
      <c r="E1029">
        <v>2422.5625526399999</v>
      </c>
      <c r="F1029">
        <v>672.2</v>
      </c>
      <c r="G1029">
        <v>72.692410371892507</v>
      </c>
      <c r="H1029">
        <v>7.0040455337085001</v>
      </c>
      <c r="I1029">
        <v>-29.063784364064801</v>
      </c>
      <c r="J1029">
        <v>-9.2419421378320404E-2</v>
      </c>
      <c r="K1029">
        <v>639.39533224338902</v>
      </c>
      <c r="L1029">
        <v>604.79273721607399</v>
      </c>
      <c r="M1029">
        <v>63.555171142297603</v>
      </c>
      <c r="N1029">
        <v>1.05872288762953</v>
      </c>
      <c r="O1029">
        <v>39.0955072894971</v>
      </c>
      <c r="P1029">
        <v>100.65671641791</v>
      </c>
      <c r="Q1029">
        <v>3.9073850996908001E-2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168</v>
      </c>
      <c r="E1030">
        <v>2422.1295</v>
      </c>
      <c r="F1030">
        <v>2428.1999999999998</v>
      </c>
      <c r="G1030">
        <v>0.85217749032975099</v>
      </c>
      <c r="H1030">
        <v>24.8330542370716</v>
      </c>
      <c r="I1030">
        <v>-11.193967331580801</v>
      </c>
      <c r="J1030">
        <v>15.480503285220101</v>
      </c>
      <c r="K1030">
        <v>2146.26475697046</v>
      </c>
      <c r="L1030">
        <v>2043.2900588776999</v>
      </c>
      <c r="M1030">
        <v>66.962490500944199</v>
      </c>
      <c r="N1030">
        <v>2.3373620480645201</v>
      </c>
      <c r="O1030">
        <v>14.434560579853301</v>
      </c>
      <c r="P1030">
        <v>44.617492034185901</v>
      </c>
      <c r="Q1030">
        <v>0.18602202508420901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239</v>
      </c>
      <c r="E1031">
        <v>2421.9856985249999</v>
      </c>
      <c r="F1031">
        <v>16655.05</v>
      </c>
      <c r="G1031">
        <v>37.278218487576503</v>
      </c>
      <c r="H1031">
        <v>0.61281334623008299</v>
      </c>
      <c r="I1031">
        <v>-5.7657664300269298</v>
      </c>
      <c r="J1031">
        <v>2.0415215359202499</v>
      </c>
      <c r="K1031">
        <v>15349.3191134796</v>
      </c>
      <c r="L1031">
        <v>14117.250691162801</v>
      </c>
      <c r="M1031">
        <v>76.797712061147195</v>
      </c>
      <c r="N1031">
        <v>1.41325242979111</v>
      </c>
      <c r="O1031">
        <v>6.1302728001416797</v>
      </c>
      <c r="P1031">
        <v>66.015928709555197</v>
      </c>
      <c r="Q1031">
        <v>0.121252905683741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280</v>
      </c>
      <c r="E1032">
        <v>2421.273375795</v>
      </c>
      <c r="F1032">
        <v>838.65</v>
      </c>
      <c r="G1032">
        <v>-57.805699612260803</v>
      </c>
      <c r="H1032">
        <v>3.35011916446327</v>
      </c>
      <c r="I1032">
        <v>-16.491755107844799</v>
      </c>
      <c r="J1032">
        <v>5.40479567237157</v>
      </c>
      <c r="K1032">
        <v>781.26530176182598</v>
      </c>
      <c r="L1032">
        <v>817.065016259495</v>
      </c>
      <c r="M1032">
        <v>67.073536317218597</v>
      </c>
      <c r="N1032">
        <v>1.8498102737123201</v>
      </c>
      <c r="O1032">
        <v>53.103201573958103</v>
      </c>
      <c r="P1032">
        <v>26.8183880235899</v>
      </c>
      <c r="Q1032">
        <v>1.1038706773601E-2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873</v>
      </c>
      <c r="E1033">
        <v>2420.159049336</v>
      </c>
      <c r="F1033">
        <v>22.48</v>
      </c>
      <c r="G1033">
        <v>13.5224754096078</v>
      </c>
      <c r="H1033">
        <v>-11.163486220356701</v>
      </c>
      <c r="I1033">
        <v>-10.4508869756356</v>
      </c>
      <c r="J1033">
        <v>-1.1268454142209201</v>
      </c>
      <c r="K1033">
        <v>23.437292061271702</v>
      </c>
      <c r="L1033">
        <v>22.447697341932098</v>
      </c>
      <c r="M1033">
        <v>37.7554765614235</v>
      </c>
      <c r="N1033">
        <v>0.52314775672742997</v>
      </c>
      <c r="O1033">
        <v>43.238434163701001</v>
      </c>
      <c r="P1033">
        <v>54.501718213058403</v>
      </c>
      <c r="Q1033">
        <v>-3.6347005408200003E-2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542</v>
      </c>
      <c r="E1034">
        <v>2419.4414520099999</v>
      </c>
      <c r="F1034">
        <v>399.95</v>
      </c>
      <c r="G1034">
        <v>8.5541434973449206</v>
      </c>
      <c r="H1034">
        <v>-0.193890305832329</v>
      </c>
      <c r="I1034">
        <v>9.4156445720571007</v>
      </c>
      <c r="J1034">
        <v>1.03139451791743</v>
      </c>
      <c r="K1034">
        <v>375.00122108382197</v>
      </c>
      <c r="L1034">
        <v>342.48177258415802</v>
      </c>
      <c r="M1034">
        <v>51.177496207518303</v>
      </c>
      <c r="N1034">
        <v>0.51485739228189698</v>
      </c>
      <c r="O1034">
        <v>5.2506563320415101</v>
      </c>
      <c r="P1034">
        <v>40.728360309641097</v>
      </c>
      <c r="Q1034">
        <v>3.2260803325965003E-2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189</v>
      </c>
      <c r="E1035">
        <v>2409.7057109500001</v>
      </c>
      <c r="F1035">
        <v>433.15</v>
      </c>
      <c r="G1035">
        <v>-12.366201598768701</v>
      </c>
      <c r="H1035">
        <v>4.7838932126383602</v>
      </c>
      <c r="I1035">
        <v>6.3903663702941396</v>
      </c>
      <c r="J1035">
        <v>-4.3721687189867904</v>
      </c>
      <c r="K1035">
        <v>407.87023340278398</v>
      </c>
      <c r="L1035">
        <v>374.99651042684297</v>
      </c>
      <c r="M1035">
        <v>49.287973399149898</v>
      </c>
      <c r="N1035">
        <v>0.75172331174805196</v>
      </c>
      <c r="O1035">
        <v>5.8755627380814897</v>
      </c>
      <c r="P1035">
        <v>38.3644785178086</v>
      </c>
      <c r="Q1035">
        <v>1.332232416734E-3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168</v>
      </c>
      <c r="E1036">
        <v>2408.5514303549999</v>
      </c>
      <c r="F1036">
        <v>1598.55</v>
      </c>
      <c r="G1036">
        <v>174.36422625135799</v>
      </c>
      <c r="H1036">
        <v>19.1232323341399</v>
      </c>
      <c r="I1036">
        <v>152.948809724966</v>
      </c>
      <c r="J1036">
        <v>-2.65254187824925</v>
      </c>
      <c r="K1036">
        <v>1389.25781833932</v>
      </c>
      <c r="L1036">
        <v>1027.7310234822701</v>
      </c>
      <c r="M1036">
        <v>56.700659683801597</v>
      </c>
      <c r="N1036">
        <v>1.1317427053007001</v>
      </c>
      <c r="O1036">
        <v>11.541709674392401</v>
      </c>
      <c r="P1036">
        <v>223.494890215521</v>
      </c>
      <c r="Q1036">
        <v>0.12121534132793101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629</v>
      </c>
      <c r="E1037">
        <v>2406.6563179599998</v>
      </c>
      <c r="F1037">
        <v>530.45000000000005</v>
      </c>
      <c r="G1037">
        <v>-31.520617998265401</v>
      </c>
      <c r="H1037">
        <v>11.4873514287204</v>
      </c>
      <c r="I1037">
        <v>-13.13697842805</v>
      </c>
      <c r="J1037">
        <v>0.79707795793095004</v>
      </c>
      <c r="K1037">
        <v>481.56452066931399</v>
      </c>
      <c r="L1037">
        <v>496.70551682222901</v>
      </c>
      <c r="M1037">
        <v>83.466986473474293</v>
      </c>
      <c r="N1037">
        <v>1.94096707522043</v>
      </c>
      <c r="O1037">
        <v>19.709680459986799</v>
      </c>
      <c r="P1037">
        <v>29.50439453125</v>
      </c>
      <c r="Q1037">
        <v>6.4155142540870003E-3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214</v>
      </c>
      <c r="E1038">
        <v>2406.5210291399999</v>
      </c>
      <c r="F1038">
        <v>311.39999999999998</v>
      </c>
      <c r="G1038">
        <v>-49.056180731370297</v>
      </c>
      <c r="H1038">
        <v>7.0162359020531397</v>
      </c>
      <c r="I1038">
        <v>-15.558176820913699</v>
      </c>
      <c r="J1038">
        <v>3.95847543877092</v>
      </c>
      <c r="K1038">
        <v>293.47563736989503</v>
      </c>
      <c r="L1038">
        <v>322.49674261321502</v>
      </c>
      <c r="M1038">
        <v>64.686816862716896</v>
      </c>
      <c r="N1038">
        <v>1.0765987065088001</v>
      </c>
      <c r="O1038">
        <v>40.5587668593449</v>
      </c>
      <c r="P1038">
        <v>26.8690160928906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692</v>
      </c>
      <c r="E1039">
        <v>2399.5253030650001</v>
      </c>
      <c r="F1039">
        <v>603.35</v>
      </c>
      <c r="G1039">
        <v>16.929133174266799</v>
      </c>
      <c r="H1039">
        <v>12.648884275272801</v>
      </c>
      <c r="I1039">
        <v>-11.8660673256095</v>
      </c>
      <c r="J1039">
        <v>6.1043066631691403</v>
      </c>
      <c r="K1039">
        <v>546.35843982939105</v>
      </c>
      <c r="L1039">
        <v>529.03091384835705</v>
      </c>
      <c r="M1039">
        <v>66.237871620531905</v>
      </c>
      <c r="N1039">
        <v>1.9269849724746899</v>
      </c>
      <c r="O1039">
        <v>11.8587884312588</v>
      </c>
      <c r="P1039">
        <v>48.225033779633897</v>
      </c>
      <c r="Q1039">
        <v>9.0531288021283005E-2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242</v>
      </c>
      <c r="E1040">
        <v>2390.0931987899999</v>
      </c>
      <c r="F1040">
        <v>206.61</v>
      </c>
      <c r="G1040">
        <v>45.952508364209102</v>
      </c>
      <c r="H1040">
        <v>30.2088675976776</v>
      </c>
      <c r="I1040">
        <v>54.358970235001401</v>
      </c>
      <c r="J1040">
        <v>32.8702145294289</v>
      </c>
      <c r="K1040">
        <v>162.36268131735201</v>
      </c>
      <c r="L1040">
        <v>137.216081608286</v>
      </c>
      <c r="M1040">
        <v>72.642371661553994</v>
      </c>
      <c r="N1040">
        <v>2.7264444403715999</v>
      </c>
      <c r="O1040">
        <v>8.8524272784472995</v>
      </c>
      <c r="P1040">
        <v>101.72817809021601</v>
      </c>
      <c r="Q1040">
        <v>0.17053411105038399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140</v>
      </c>
      <c r="E1041">
        <v>2384.65724052</v>
      </c>
      <c r="F1041">
        <v>130.38</v>
      </c>
      <c r="G1041">
        <v>135.68439326193001</v>
      </c>
      <c r="H1041">
        <v>32.127362689336003</v>
      </c>
      <c r="I1041">
        <v>51.210730101472002</v>
      </c>
      <c r="J1041">
        <v>6.2545355763183297</v>
      </c>
      <c r="K1041">
        <v>103.30120697154101</v>
      </c>
      <c r="L1041">
        <v>90.086606633368106</v>
      </c>
      <c r="M1041">
        <v>78.586811807576396</v>
      </c>
      <c r="N1041">
        <v>2.9503704297989102</v>
      </c>
      <c r="O1041">
        <v>0.13038809633381099</v>
      </c>
      <c r="P1041">
        <v>210.05945303210399</v>
      </c>
      <c r="Q1041">
        <v>2.2181365720181999E-2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330</v>
      </c>
      <c r="E1042">
        <v>2382.9703516200002</v>
      </c>
      <c r="F1042">
        <v>564.6</v>
      </c>
      <c r="G1042">
        <v>547.36348220226796</v>
      </c>
      <c r="H1042">
        <v>-8.2863854382833892</v>
      </c>
      <c r="I1042">
        <v>97.887258283082105</v>
      </c>
      <c r="J1042">
        <v>-0.64329627784492804</v>
      </c>
      <c r="K1042">
        <v>584.50815795472704</v>
      </c>
      <c r="L1042">
        <v>421.95853245293898</v>
      </c>
      <c r="M1042">
        <v>37.242350601123498</v>
      </c>
      <c r="N1042">
        <v>0.51405067584261399</v>
      </c>
      <c r="O1042">
        <v>31.7658519305703</v>
      </c>
      <c r="P1042">
        <v>586.86131386861302</v>
      </c>
      <c r="Q1042">
        <v>0.163043082004691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</v>
      </c>
      <c r="E1043">
        <v>2374.4213541720001</v>
      </c>
      <c r="F1043">
        <v>215.88</v>
      </c>
      <c r="G1043">
        <v>1.64270400097894</v>
      </c>
      <c r="H1043">
        <v>-12.3647793612366</v>
      </c>
      <c r="I1043">
        <v>-31.987134002194701</v>
      </c>
      <c r="J1043">
        <v>-1.5300294710592299</v>
      </c>
      <c r="K1043">
        <v>231.20161619195801</v>
      </c>
      <c r="L1043">
        <v>228.50936777371601</v>
      </c>
      <c r="M1043">
        <v>28.6491735764594</v>
      </c>
      <c r="N1043">
        <v>0.90389549367464095</v>
      </c>
      <c r="O1043">
        <v>31.3461182138224</v>
      </c>
      <c r="P1043">
        <v>28.118694362017699</v>
      </c>
      <c r="Q1043">
        <v>7.6569071497410005E-2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539</v>
      </c>
      <c r="E1044">
        <v>2365.8563604259998</v>
      </c>
      <c r="F1044">
        <v>98.93</v>
      </c>
      <c r="G1044">
        <v>88.388408008873697</v>
      </c>
      <c r="H1044">
        <v>-5.4766250262013703</v>
      </c>
      <c r="I1044">
        <v>4.6745207216898796</v>
      </c>
      <c r="J1044">
        <v>-5.1846784911918897</v>
      </c>
      <c r="K1044">
        <v>98.457889453362796</v>
      </c>
      <c r="L1044">
        <v>81.3160778216117</v>
      </c>
      <c r="M1044">
        <v>41.753173590679701</v>
      </c>
      <c r="N1044">
        <v>0.66107991132850297</v>
      </c>
      <c r="O1044">
        <v>17.3557060547862</v>
      </c>
      <c r="P1044">
        <v>116.004366812227</v>
      </c>
      <c r="Q1044">
        <v>-3.0155379261706999E-2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330</v>
      </c>
      <c r="E1045">
        <v>2357.6449889999999</v>
      </c>
      <c r="F1045">
        <v>963.35</v>
      </c>
      <c r="G1045">
        <v>153.00790236210599</v>
      </c>
      <c r="H1045">
        <v>40.415712224757598</v>
      </c>
      <c r="I1045">
        <v>165.76885419976199</v>
      </c>
      <c r="J1045">
        <v>4.4393145173826802</v>
      </c>
      <c r="K1045">
        <v>765.91503767904703</v>
      </c>
      <c r="M1045">
        <v>50.9725537622137</v>
      </c>
      <c r="N1045">
        <v>0.88293388789170202</v>
      </c>
      <c r="O1045">
        <v>17.4754762028338</v>
      </c>
      <c r="P1045">
        <v>309.936170212766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182</v>
      </c>
      <c r="E1046">
        <v>2356.1567243999998</v>
      </c>
      <c r="F1046">
        <v>87.8</v>
      </c>
      <c r="G1046">
        <v>585.68210825854703</v>
      </c>
      <c r="H1046">
        <v>-11.6490234104393</v>
      </c>
      <c r="I1046">
        <v>14.0411376540943</v>
      </c>
      <c r="J1046">
        <v>-3.0925132741239598</v>
      </c>
      <c r="K1046">
        <v>95.889937147710199</v>
      </c>
      <c r="L1046">
        <v>80.2330366708036</v>
      </c>
      <c r="M1046">
        <v>34.527907872311303</v>
      </c>
      <c r="N1046">
        <v>1.17955014680255</v>
      </c>
      <c r="O1046">
        <v>59.453302961275597</v>
      </c>
      <c r="P1046">
        <v>626.52047993380199</v>
      </c>
      <c r="Q1046">
        <v>0.17483851784651899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130</v>
      </c>
      <c r="E1047">
        <v>2336.1891510720002</v>
      </c>
      <c r="F1047">
        <v>173.12</v>
      </c>
      <c r="G1047">
        <v>86.896051564031097</v>
      </c>
      <c r="H1047">
        <v>-7.5879778291616802</v>
      </c>
      <c r="I1047">
        <v>18.500863231327699</v>
      </c>
      <c r="J1047">
        <v>-3.7122114518752101</v>
      </c>
      <c r="K1047">
        <v>156.44926623043199</v>
      </c>
      <c r="L1047">
        <v>131.78396894461901</v>
      </c>
      <c r="M1047">
        <v>55.185047197688597</v>
      </c>
      <c r="N1047">
        <v>1.01117171384677</v>
      </c>
      <c r="O1047">
        <v>10.732439926062799</v>
      </c>
      <c r="P1047">
        <v>123.236621534493</v>
      </c>
      <c r="Q1047">
        <v>0.14051149770461299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130</v>
      </c>
      <c r="E1048">
        <v>2324.9710382160001</v>
      </c>
      <c r="F1048">
        <v>43.86</v>
      </c>
      <c r="G1048">
        <v>28.164363929645098</v>
      </c>
      <c r="H1048">
        <v>12.0820857605193</v>
      </c>
      <c r="I1048">
        <v>-1.6663619728513499</v>
      </c>
      <c r="J1048">
        <v>2.2212506250050899</v>
      </c>
      <c r="K1048">
        <v>39.385805928810498</v>
      </c>
      <c r="L1048">
        <v>37.058440977485198</v>
      </c>
      <c r="M1048">
        <v>70.463413088295795</v>
      </c>
      <c r="N1048">
        <v>2.52290648143721</v>
      </c>
      <c r="O1048">
        <v>4.94756041951665</v>
      </c>
      <c r="P1048">
        <v>62.4444444444444</v>
      </c>
      <c r="Q1048">
        <v>5.7953628677961E-2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539</v>
      </c>
      <c r="E1049">
        <v>2321.44</v>
      </c>
      <c r="F1049">
        <v>131.9</v>
      </c>
      <c r="G1049">
        <v>168.65263729975399</v>
      </c>
      <c r="H1049">
        <v>-15.2259479021871</v>
      </c>
      <c r="I1049">
        <v>86.749196046365199</v>
      </c>
      <c r="J1049">
        <v>-5.6603888974555199</v>
      </c>
      <c r="K1049">
        <v>130.49560596809499</v>
      </c>
      <c r="L1049">
        <v>95.550168105981697</v>
      </c>
      <c r="M1049">
        <v>36.5923973861523</v>
      </c>
      <c r="N1049">
        <v>0.36007209647702298</v>
      </c>
      <c r="O1049">
        <v>28.2410917361637</v>
      </c>
      <c r="P1049">
        <v>203.91705069124399</v>
      </c>
      <c r="Q1049">
        <v>9.5551501651049992E-3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46</v>
      </c>
      <c r="E1050">
        <v>2314.5924799999998</v>
      </c>
      <c r="F1050">
        <v>102.67</v>
      </c>
      <c r="G1050">
        <v>111.522078533589</v>
      </c>
      <c r="H1050">
        <v>4.0378956525298397</v>
      </c>
      <c r="I1050">
        <v>28.808105807417299</v>
      </c>
      <c r="J1050">
        <v>2.36433633344621</v>
      </c>
      <c r="K1050">
        <v>81.840226036389197</v>
      </c>
      <c r="L1050">
        <v>68.843195145000493</v>
      </c>
      <c r="M1050">
        <v>77.926945775375003</v>
      </c>
      <c r="N1050">
        <v>1.1886320786129301</v>
      </c>
      <c r="O1050">
        <v>0.78893542417455198</v>
      </c>
      <c r="P1050">
        <v>164.613402061855</v>
      </c>
      <c r="Q1050">
        <v>0.12472349125070301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247</v>
      </c>
      <c r="E1051">
        <v>2312.3262634150001</v>
      </c>
      <c r="F1051">
        <v>4502.05</v>
      </c>
      <c r="G1051">
        <v>62.786312890499502</v>
      </c>
      <c r="H1051">
        <v>27.240167542148701</v>
      </c>
      <c r="I1051">
        <v>30.433517421179399</v>
      </c>
      <c r="J1051">
        <v>7.1505586956936401E-2</v>
      </c>
      <c r="K1051">
        <v>3795.9747337403601</v>
      </c>
      <c r="L1051">
        <v>3286.3987483690798</v>
      </c>
      <c r="M1051">
        <v>70.785779623585199</v>
      </c>
      <c r="N1051">
        <v>3.9036226803865701</v>
      </c>
      <c r="O1051">
        <v>6.0627936162414899</v>
      </c>
      <c r="P1051">
        <v>91.535843437566399</v>
      </c>
      <c r="Q1051">
        <v>8.8375182715505998E-2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1407</v>
      </c>
      <c r="E1052">
        <v>2308.0097974</v>
      </c>
      <c r="F1052">
        <v>890.8</v>
      </c>
      <c r="G1052">
        <v>9.5402761560907408</v>
      </c>
      <c r="H1052">
        <v>46.232031668374397</v>
      </c>
      <c r="I1052">
        <v>27.283659744094201</v>
      </c>
      <c r="J1052">
        <v>14.50763664145</v>
      </c>
      <c r="K1052">
        <v>691.10321214966905</v>
      </c>
      <c r="L1052">
        <v>632.076415670551</v>
      </c>
      <c r="M1052">
        <v>74.633638725385893</v>
      </c>
      <c r="N1052">
        <v>1.2045103075188801</v>
      </c>
      <c r="O1052">
        <v>4.2938931297709901</v>
      </c>
      <c r="P1052">
        <v>97.297895902546998</v>
      </c>
      <c r="Q1052">
        <v>8.7331093438970005E-3</v>
      </c>
    </row>
    <row r="1053" spans="1:17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239</v>
      </c>
      <c r="E1053">
        <v>2307.67746812</v>
      </c>
      <c r="F1053">
        <v>515.6</v>
      </c>
      <c r="G1053">
        <v>-35.913150692684901</v>
      </c>
      <c r="H1053">
        <v>-3.3774405780924202</v>
      </c>
      <c r="I1053">
        <v>-23.6475191976782</v>
      </c>
      <c r="J1053">
        <v>-2.64246801915532</v>
      </c>
      <c r="K1053">
        <v>525.77460012496203</v>
      </c>
      <c r="L1053">
        <v>546.711498083062</v>
      </c>
      <c r="M1053">
        <v>35.3645153339465</v>
      </c>
      <c r="N1053">
        <v>0.94492773313688805</v>
      </c>
      <c r="O1053">
        <v>40.157098525989099</v>
      </c>
      <c r="P1053">
        <v>13.568281938325899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539</v>
      </c>
      <c r="E1054">
        <v>2307.5499077459999</v>
      </c>
      <c r="F1054">
        <v>128.19</v>
      </c>
      <c r="G1054">
        <v>71.736061363306703</v>
      </c>
      <c r="H1054">
        <v>17.4381360630837</v>
      </c>
      <c r="I1054">
        <v>18.647884887499998</v>
      </c>
      <c r="J1054">
        <v>-8.1369879689272899</v>
      </c>
      <c r="K1054">
        <v>116.80468475429301</v>
      </c>
      <c r="L1054">
        <v>102.423051039874</v>
      </c>
      <c r="M1054">
        <v>49.601474329697901</v>
      </c>
      <c r="N1054">
        <v>3.2684745466927501</v>
      </c>
      <c r="O1054">
        <v>16.233715578438201</v>
      </c>
      <c r="P1054">
        <v>108.269699431356</v>
      </c>
      <c r="Q1054">
        <v>4.2588533203858997E-2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1407</v>
      </c>
      <c r="E1055">
        <v>2304.4831999200001</v>
      </c>
      <c r="F1055">
        <v>2538.6</v>
      </c>
      <c r="G1055">
        <v>50.756449797488102</v>
      </c>
      <c r="H1055">
        <v>14.6156498506892</v>
      </c>
      <c r="I1055">
        <v>4.4829251858377299</v>
      </c>
      <c r="J1055">
        <v>-0.877628342848917</v>
      </c>
      <c r="K1055">
        <v>2291.2197915853098</v>
      </c>
      <c r="L1055">
        <v>2125.32675168177</v>
      </c>
      <c r="M1055">
        <v>68.779238761938501</v>
      </c>
      <c r="N1055">
        <v>2.6002091823441398</v>
      </c>
      <c r="O1055">
        <v>7.9827463956511497</v>
      </c>
      <c r="P1055">
        <v>80.311101640741498</v>
      </c>
      <c r="Q1055">
        <v>0.15590209796684901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239</v>
      </c>
      <c r="E1056">
        <v>2302.1298299250002</v>
      </c>
      <c r="F1056">
        <v>752.75</v>
      </c>
      <c r="G1056">
        <v>-46.478797340805798</v>
      </c>
      <c r="H1056">
        <v>0.61523569792985999</v>
      </c>
      <c r="I1056">
        <v>-35.608039059480099</v>
      </c>
      <c r="J1056">
        <v>11.1567894745529</v>
      </c>
      <c r="K1056">
        <v>734.48548726322701</v>
      </c>
      <c r="L1056">
        <v>817.80393737839495</v>
      </c>
      <c r="M1056">
        <v>81.097300623814903</v>
      </c>
      <c r="N1056">
        <v>1.7042120243813099</v>
      </c>
      <c r="O1056">
        <v>52.773165061441297</v>
      </c>
      <c r="P1056">
        <v>17.773605569897502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336</v>
      </c>
      <c r="E1057">
        <v>2296.1197654049902</v>
      </c>
      <c r="F1057">
        <v>1042.05</v>
      </c>
      <c r="G1057">
        <v>-12.5396195556016</v>
      </c>
      <c r="H1057">
        <v>-6.4591733342256497</v>
      </c>
      <c r="I1057">
        <v>-20.7230643439839</v>
      </c>
      <c r="J1057">
        <v>-1.9804853572433601</v>
      </c>
      <c r="K1057">
        <v>1021.36267553812</v>
      </c>
      <c r="L1057">
        <v>1017.27431017128</v>
      </c>
      <c r="M1057">
        <v>66.311871620403295</v>
      </c>
      <c r="N1057">
        <v>1.04501972924674</v>
      </c>
      <c r="O1057">
        <v>24.542968187706901</v>
      </c>
      <c r="P1057">
        <v>25.996009914757199</v>
      </c>
      <c r="Q1057">
        <v>0.150648365678511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484</v>
      </c>
      <c r="E1058">
        <v>2275.5952843999999</v>
      </c>
      <c r="F1058">
        <v>286.14999999999998</v>
      </c>
      <c r="G1058">
        <v>-21.2302734505659</v>
      </c>
      <c r="H1058">
        <v>8.2764106092201093</v>
      </c>
      <c r="I1058">
        <v>-6.9999191321159397</v>
      </c>
      <c r="J1058">
        <v>0.29599198999695497</v>
      </c>
      <c r="K1058">
        <v>268.64848275104299</v>
      </c>
      <c r="L1058">
        <v>266.99462517912298</v>
      </c>
      <c r="M1058">
        <v>64.019682103861896</v>
      </c>
      <c r="N1058">
        <v>1.2340764165428999</v>
      </c>
      <c r="O1058">
        <v>7.8630089114100903</v>
      </c>
      <c r="P1058">
        <v>26.140621556094299</v>
      </c>
      <c r="Q1058">
        <v>-8.8703964816806993E-2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242</v>
      </c>
      <c r="E1059">
        <v>2271.4114918</v>
      </c>
      <c r="F1059">
        <v>458.2</v>
      </c>
      <c r="G1059">
        <v>16.3937177582381</v>
      </c>
      <c r="H1059">
        <v>9.76448837476336</v>
      </c>
      <c r="I1059">
        <v>-21.4501238856279</v>
      </c>
      <c r="J1059">
        <v>-3.5434516780003298</v>
      </c>
      <c r="K1059">
        <v>435.35690519498201</v>
      </c>
      <c r="L1059">
        <v>442.31401133051003</v>
      </c>
      <c r="M1059">
        <v>53.010615037339001</v>
      </c>
      <c r="N1059">
        <v>1.1343469045205901</v>
      </c>
      <c r="O1059">
        <v>39.862505456132702</v>
      </c>
      <c r="P1059">
        <v>45.993308905528103</v>
      </c>
      <c r="Q1059">
        <v>4.3778206035003001E-2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65</v>
      </c>
      <c r="E1060">
        <v>2270.10702485</v>
      </c>
      <c r="F1060">
        <v>785.75</v>
      </c>
      <c r="G1060">
        <v>-19.196316328791699</v>
      </c>
      <c r="H1060">
        <v>4.2063074869883401</v>
      </c>
      <c r="I1060">
        <v>22.456650126544201</v>
      </c>
      <c r="J1060">
        <v>3.4851353342111202</v>
      </c>
      <c r="K1060">
        <v>733.89156392200698</v>
      </c>
      <c r="L1060">
        <v>674.15589167870098</v>
      </c>
      <c r="M1060">
        <v>64.499826221422197</v>
      </c>
      <c r="N1060">
        <v>0.97971698407243601</v>
      </c>
      <c r="O1060">
        <v>5.0143175310213</v>
      </c>
      <c r="P1060">
        <v>39.342081929420097</v>
      </c>
      <c r="Q1060">
        <v>-3.6643957757053001E-2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542</v>
      </c>
      <c r="E1061">
        <v>2268.7354495999998</v>
      </c>
      <c r="F1061">
        <v>437.6</v>
      </c>
      <c r="G1061">
        <v>-44.160408019354499</v>
      </c>
      <c r="H1061">
        <v>4.2443208886860297</v>
      </c>
      <c r="I1061">
        <v>-25.588039927007099</v>
      </c>
      <c r="J1061">
        <v>1.6207257372067001</v>
      </c>
      <c r="K1061">
        <v>434.62890655048102</v>
      </c>
      <c r="L1061">
        <v>461.61763965043002</v>
      </c>
      <c r="M1061">
        <v>46.276243004536298</v>
      </c>
      <c r="N1061">
        <v>0.822401351597145</v>
      </c>
      <c r="O1061">
        <v>31.021480804387501</v>
      </c>
      <c r="P1061">
        <v>14.255874673629201</v>
      </c>
      <c r="Q1061">
        <v>1.3146258576007E-2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80</v>
      </c>
      <c r="E1062">
        <v>2261.7417999999998</v>
      </c>
      <c r="F1062">
        <v>729.5</v>
      </c>
      <c r="G1062">
        <v>52.105861055140302</v>
      </c>
      <c r="H1062">
        <v>4.4719051262645602</v>
      </c>
      <c r="I1062">
        <v>37.998474246761802</v>
      </c>
      <c r="J1062">
        <v>2.18449302146335</v>
      </c>
      <c r="K1062">
        <v>624.54146510547901</v>
      </c>
      <c r="L1062">
        <v>525.14843987248605</v>
      </c>
      <c r="M1062">
        <v>56.184614953566097</v>
      </c>
      <c r="N1062">
        <v>1.0277314801934101</v>
      </c>
      <c r="O1062">
        <v>9.1912268677175994</v>
      </c>
      <c r="P1062">
        <v>90.694026924585003</v>
      </c>
      <c r="Q1062">
        <v>5.9945417266492003E-2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80</v>
      </c>
      <c r="E1063">
        <v>2253.7368157199999</v>
      </c>
      <c r="F1063">
        <v>259.62</v>
      </c>
      <c r="G1063">
        <v>29.7352111854794</v>
      </c>
      <c r="H1063">
        <v>-0.144032731299617</v>
      </c>
      <c r="I1063">
        <v>2.4928750447191801</v>
      </c>
      <c r="J1063">
        <v>2.8452862293632299</v>
      </c>
      <c r="K1063">
        <v>241.84740190916</v>
      </c>
      <c r="L1063">
        <v>220.63619173574801</v>
      </c>
      <c r="M1063">
        <v>58.008310480309902</v>
      </c>
      <c r="N1063">
        <v>1.5264549506112399</v>
      </c>
      <c r="O1063">
        <v>5.7314536630459898</v>
      </c>
      <c r="P1063">
        <v>55.927927927927897</v>
      </c>
      <c r="Q1063">
        <v>-5.7772493546314002E-2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280</v>
      </c>
      <c r="E1064">
        <v>2250.7514821189998</v>
      </c>
      <c r="F1064">
        <v>115.43</v>
      </c>
      <c r="G1064">
        <v>-29.709599080034799</v>
      </c>
      <c r="H1064">
        <v>-11.842795466616201</v>
      </c>
      <c r="I1064">
        <v>-10.767728518431699</v>
      </c>
      <c r="J1064">
        <v>2.7867854306294499</v>
      </c>
      <c r="K1064">
        <v>119.420883105833</v>
      </c>
      <c r="L1064">
        <v>114.26042347635</v>
      </c>
      <c r="M1064">
        <v>43.544342731550202</v>
      </c>
      <c r="N1064">
        <v>0.91350649916739801</v>
      </c>
      <c r="O1064">
        <v>35.146842242051399</v>
      </c>
      <c r="P1064">
        <v>33.506823964839199</v>
      </c>
      <c r="Q1064">
        <v>0.16847091109317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140</v>
      </c>
      <c r="E1065">
        <v>2244.7023993600001</v>
      </c>
      <c r="F1065">
        <v>129.44</v>
      </c>
      <c r="G1065">
        <v>466.19919748420898</v>
      </c>
      <c r="H1065">
        <v>-1.10218680559013</v>
      </c>
      <c r="I1065">
        <v>93.591329960355395</v>
      </c>
      <c r="J1065">
        <v>0.85412986867974805</v>
      </c>
      <c r="K1065">
        <v>118.16245209341101</v>
      </c>
      <c r="L1065">
        <v>84.347101316159794</v>
      </c>
      <c r="M1065">
        <v>63.620885450551498</v>
      </c>
      <c r="N1065">
        <v>0.82461020829202802</v>
      </c>
      <c r="O1065">
        <v>6.3658838071693502</v>
      </c>
      <c r="P1065">
        <v>527.28374121637898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487</v>
      </c>
      <c r="E1066">
        <v>2243.0050945500002</v>
      </c>
      <c r="F1066">
        <v>2636.7</v>
      </c>
      <c r="G1066">
        <v>26.8502887242932</v>
      </c>
      <c r="H1066">
        <v>37.716722873472598</v>
      </c>
      <c r="I1066">
        <v>53.543150761792397</v>
      </c>
      <c r="J1066">
        <v>7.5803935684459702</v>
      </c>
      <c r="K1066">
        <v>2053.21751133935</v>
      </c>
      <c r="L1066">
        <v>1743.1681903010201</v>
      </c>
      <c r="M1066">
        <v>77.146098259641604</v>
      </c>
      <c r="N1066">
        <v>2.1463298146827001</v>
      </c>
      <c r="O1066">
        <v>3.4247354647855399</v>
      </c>
      <c r="P1066">
        <v>103.944773175542</v>
      </c>
      <c r="Q1066">
        <v>-3.0828003461281998E-2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692</v>
      </c>
      <c r="E1067">
        <v>2233.5581781000001</v>
      </c>
      <c r="F1067">
        <v>354.15</v>
      </c>
      <c r="G1067">
        <v>-1.9449152373956</v>
      </c>
      <c r="H1067">
        <v>3.3064971909385399</v>
      </c>
      <c r="I1067">
        <v>-14.724288802119601</v>
      </c>
      <c r="J1067">
        <v>5.7253555621183896</v>
      </c>
      <c r="K1067">
        <v>336.705705849227</v>
      </c>
      <c r="L1067">
        <v>328.32521113134101</v>
      </c>
      <c r="M1067">
        <v>58.904347890415302</v>
      </c>
      <c r="N1067">
        <v>2.0356066763425198</v>
      </c>
      <c r="O1067">
        <v>19.116193703233002</v>
      </c>
      <c r="P1067">
        <v>39.346842415896099</v>
      </c>
      <c r="Q1067">
        <v>3.684033596492E-2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542</v>
      </c>
      <c r="E1068">
        <v>2232.134348</v>
      </c>
      <c r="F1068">
        <v>1932.35</v>
      </c>
      <c r="G1068">
        <v>-13.6370214438502</v>
      </c>
      <c r="H1068">
        <v>4.1388129157396296</v>
      </c>
      <c r="I1068">
        <v>4.6623054449398804</v>
      </c>
      <c r="J1068">
        <v>-2.7048657210599401</v>
      </c>
      <c r="K1068">
        <v>1876.3783980907899</v>
      </c>
      <c r="L1068">
        <v>1778.4161365162399</v>
      </c>
      <c r="M1068">
        <v>59.857402043256201</v>
      </c>
      <c r="N1068">
        <v>1.11897522524868</v>
      </c>
      <c r="O1068">
        <v>25.580252024736701</v>
      </c>
      <c r="P1068">
        <v>27.547854785478499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287</v>
      </c>
      <c r="E1069">
        <v>2231.5041660000002</v>
      </c>
      <c r="F1069">
        <v>243.42</v>
      </c>
      <c r="G1069">
        <v>106.128368757472</v>
      </c>
      <c r="H1069">
        <v>-1.4139418081153601</v>
      </c>
      <c r="I1069">
        <v>22.927534332834199</v>
      </c>
      <c r="J1069">
        <v>3.81172597263186</v>
      </c>
      <c r="K1069">
        <v>240.52647840295799</v>
      </c>
      <c r="L1069">
        <v>202.15083071228099</v>
      </c>
      <c r="M1069">
        <v>48.639359720793699</v>
      </c>
      <c r="N1069">
        <v>0.677906340145778</v>
      </c>
      <c r="O1069">
        <v>16.1777996877824</v>
      </c>
      <c r="P1069">
        <v>134.05769230769201</v>
      </c>
      <c r="Q1069">
        <v>0.10120572104896</v>
      </c>
    </row>
    <row r="1070" spans="1:17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526</v>
      </c>
      <c r="E1070">
        <v>2230.23381268</v>
      </c>
      <c r="F1070">
        <v>570.79999999999995</v>
      </c>
      <c r="G1070">
        <v>-39.3600129876273</v>
      </c>
      <c r="H1070">
        <v>3.21243406778698</v>
      </c>
      <c r="I1070">
        <v>-23.400223822155802</v>
      </c>
      <c r="J1070">
        <v>-0.44194771210046702</v>
      </c>
      <c r="K1070">
        <v>553.19721582925399</v>
      </c>
      <c r="L1070">
        <v>601.85237639033596</v>
      </c>
      <c r="M1070">
        <v>51.565413199736</v>
      </c>
      <c r="N1070">
        <v>1.46377301981459</v>
      </c>
      <c r="O1070">
        <v>38.700070077084803</v>
      </c>
      <c r="P1070">
        <v>23.804359613924699</v>
      </c>
      <c r="Q1070">
        <v>-7.2586955820628005E-2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89</v>
      </c>
      <c r="E1071">
        <v>2212.4267246200002</v>
      </c>
      <c r="F1071">
        <v>26.11</v>
      </c>
      <c r="G1071">
        <v>205.350912424413</v>
      </c>
      <c r="H1071">
        <v>2.1049860814189101</v>
      </c>
      <c r="I1071">
        <v>21.226949261035799</v>
      </c>
      <c r="J1071">
        <v>-3.3618277463764001</v>
      </c>
      <c r="K1071">
        <v>26.202480785262701</v>
      </c>
      <c r="L1071">
        <v>21.857507753624301</v>
      </c>
      <c r="M1071">
        <v>38.544653059990999</v>
      </c>
      <c r="N1071">
        <v>1.1110312874344499</v>
      </c>
      <c r="O1071">
        <v>28.4948295672156</v>
      </c>
      <c r="P1071">
        <v>233.358407876245</v>
      </c>
      <c r="Q1071">
        <v>0.102252936831605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1093</v>
      </c>
      <c r="E1072">
        <v>2207.2168661000001</v>
      </c>
      <c r="F1072">
        <v>822.2</v>
      </c>
      <c r="G1072">
        <v>-5.4329652520078202</v>
      </c>
      <c r="H1072">
        <v>-2.1664187391071099</v>
      </c>
      <c r="I1072">
        <v>-16.6535410015331</v>
      </c>
      <c r="J1072">
        <v>-1.89007499847426</v>
      </c>
      <c r="K1072">
        <v>863.02622275453405</v>
      </c>
      <c r="L1072">
        <v>846.05385680059499</v>
      </c>
      <c r="M1072">
        <v>38.904886442521303</v>
      </c>
      <c r="N1072">
        <v>1.2293034277525301</v>
      </c>
      <c r="O1072">
        <v>39.984188761858398</v>
      </c>
      <c r="P1072">
        <v>38.639237838293496</v>
      </c>
      <c r="Q1072">
        <v>1.4183607945925001E-2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1654</v>
      </c>
      <c r="E1073">
        <v>2206.5161865599998</v>
      </c>
      <c r="F1073">
        <v>210.27</v>
      </c>
      <c r="G1073">
        <v>-57.668251017592297</v>
      </c>
      <c r="H1073">
        <v>-0.99337445612520903</v>
      </c>
      <c r="I1073">
        <v>-33.811958485377502</v>
      </c>
      <c r="J1073">
        <v>10.159579618590501</v>
      </c>
      <c r="K1073">
        <v>205.66989843273501</v>
      </c>
      <c r="L1073">
        <v>228.745168240791</v>
      </c>
      <c r="M1073">
        <v>63.491554285759101</v>
      </c>
      <c r="N1073">
        <v>2.49595204816851</v>
      </c>
      <c r="O1073">
        <v>54.254054311123802</v>
      </c>
      <c r="P1073">
        <v>14.9016393442622</v>
      </c>
      <c r="Q1073">
        <v>0.15286375579334999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189</v>
      </c>
      <c r="E1074">
        <v>2202.3645000000001</v>
      </c>
      <c r="F1074">
        <v>901.5</v>
      </c>
      <c r="G1074">
        <v>-16.031740483865899</v>
      </c>
      <c r="H1074">
        <v>20.786774174879699</v>
      </c>
      <c r="I1074">
        <v>17.3449305583202</v>
      </c>
      <c r="J1074">
        <v>9.78783297239716</v>
      </c>
      <c r="K1074">
        <v>734.57448103674199</v>
      </c>
      <c r="L1074">
        <v>674.28149653685205</v>
      </c>
      <c r="M1074">
        <v>72.795434869158001</v>
      </c>
      <c r="N1074">
        <v>1.3347354057255401</v>
      </c>
      <c r="O1074">
        <v>1.49195784803106</v>
      </c>
      <c r="P1074">
        <v>64.507299270072906</v>
      </c>
      <c r="Q1074">
        <v>-8.870223078795E-3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1329</v>
      </c>
      <c r="E1075">
        <v>2199.2004886499999</v>
      </c>
      <c r="F1075">
        <v>417.45</v>
      </c>
      <c r="G1075">
        <v>52.184872142179898</v>
      </c>
      <c r="H1075">
        <v>16.382288877315201</v>
      </c>
      <c r="I1075">
        <v>51.089501758352299</v>
      </c>
      <c r="J1075">
        <v>0.80647451073841003</v>
      </c>
      <c r="K1075">
        <v>354.23652860052101</v>
      </c>
      <c r="L1075">
        <v>286.94197148892499</v>
      </c>
      <c r="M1075">
        <v>60.719129485270102</v>
      </c>
      <c r="N1075">
        <v>0.68275558524680602</v>
      </c>
      <c r="O1075">
        <v>5.2581147442807499</v>
      </c>
      <c r="P1075">
        <v>97.236002834868799</v>
      </c>
      <c r="Q1075">
        <v>4.3880732678233003E-2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103</v>
      </c>
      <c r="E1076">
        <v>2197.8024324570001</v>
      </c>
      <c r="F1076">
        <v>22.41</v>
      </c>
      <c r="G1076">
        <v>93.402743708451794</v>
      </c>
      <c r="H1076">
        <v>0.44473356968125</v>
      </c>
      <c r="I1076">
        <v>-19.9184156212464</v>
      </c>
      <c r="J1076">
        <v>4.3105860467270496</v>
      </c>
      <c r="K1076">
        <v>20.770111250933901</v>
      </c>
      <c r="L1076">
        <v>19.6216361509777</v>
      </c>
      <c r="M1076">
        <v>76.658196473413099</v>
      </c>
      <c r="N1076">
        <v>1.62186132888158</v>
      </c>
      <c r="O1076">
        <v>53.726015171798302</v>
      </c>
      <c r="P1076">
        <v>135.15160640244599</v>
      </c>
      <c r="Q1076">
        <v>0.14272252075553499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21</v>
      </c>
      <c r="E1077">
        <v>2190.5498533499999</v>
      </c>
      <c r="F1077">
        <v>241.1</v>
      </c>
      <c r="G1077">
        <v>-59.849311678026197</v>
      </c>
      <c r="H1077">
        <v>-10.026963652015899</v>
      </c>
      <c r="I1077">
        <v>-47.224971862228898</v>
      </c>
      <c r="J1077">
        <v>-3.2082186789673601</v>
      </c>
      <c r="K1077">
        <v>270.63192381763002</v>
      </c>
      <c r="M1077">
        <v>23.553661557674499</v>
      </c>
      <c r="N1077">
        <v>1.05995130961184</v>
      </c>
      <c r="O1077">
        <v>75.7362090418913</v>
      </c>
      <c r="P1077">
        <v>8.9717514124293807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2305</v>
      </c>
      <c r="E1078">
        <v>2187.6334023999998</v>
      </c>
      <c r="F1078">
        <v>788.3</v>
      </c>
      <c r="G1078">
        <v>112.98649684125699</v>
      </c>
      <c r="H1078">
        <v>39.096449239859297</v>
      </c>
      <c r="I1078">
        <v>28.185772583309099</v>
      </c>
      <c r="J1078">
        <v>21.057049008693799</v>
      </c>
      <c r="K1078">
        <v>598.57022871662605</v>
      </c>
      <c r="L1078">
        <v>541.384002746531</v>
      </c>
      <c r="M1078">
        <v>79.190798577620399</v>
      </c>
      <c r="N1078">
        <v>3.3115881868285002</v>
      </c>
      <c r="O1078">
        <v>7.1165799822402596</v>
      </c>
      <c r="P1078">
        <v>140.66554724469501</v>
      </c>
      <c r="Q1078">
        <v>0.10985526351420299</v>
      </c>
    </row>
    <row r="1079" spans="1:17" hidden="1" x14ac:dyDescent="0.3">
      <c r="A1079" t="s">
        <v>2306</v>
      </c>
      <c r="B1079" t="s">
        <v>2307</v>
      </c>
      <c r="C1079" t="str">
        <f>IFERROR(VLOOKUP(Table1[[#This Row],[Ticker]],[1]!Table1[[Symbol]:[Industry]],2,FALSE),"-")</f>
        <v>-</v>
      </c>
      <c r="D1079" t="s">
        <v>49</v>
      </c>
      <c r="E1079">
        <v>2181.8191890599901</v>
      </c>
      <c r="F1079">
        <v>2082.15</v>
      </c>
      <c r="G1079">
        <v>-32.7211154742565</v>
      </c>
      <c r="H1079">
        <v>-12.6182818216228</v>
      </c>
      <c r="I1079">
        <v>-29.7666225089954</v>
      </c>
      <c r="J1079">
        <v>-0.98363915365642796</v>
      </c>
      <c r="K1079">
        <v>2150.83999368385</v>
      </c>
      <c r="L1079">
        <v>2118.7338691206801</v>
      </c>
      <c r="M1079">
        <v>34.951499982235198</v>
      </c>
      <c r="N1079">
        <v>1.1235525291158299</v>
      </c>
      <c r="O1079">
        <v>28.713109045938001</v>
      </c>
      <c r="P1079">
        <v>22.724861487681199</v>
      </c>
      <c r="Q1079">
        <v>0.100413284771391</v>
      </c>
    </row>
    <row r="1080" spans="1:17" hidden="1" x14ac:dyDescent="0.3">
      <c r="A1080" t="s">
        <v>2308</v>
      </c>
      <c r="B1080" t="s">
        <v>2309</v>
      </c>
      <c r="C1080" t="str">
        <f>IFERROR(VLOOKUP(Table1[[#This Row],[Ticker]],[1]!Table1[[Symbol]:[Industry]],2,FALSE),"-")</f>
        <v>-</v>
      </c>
      <c r="D1080" t="s">
        <v>713</v>
      </c>
      <c r="E1080">
        <v>2180.653534008</v>
      </c>
      <c r="F1080">
        <v>268.60000000000002</v>
      </c>
      <c r="G1080">
        <v>1.19863857264465</v>
      </c>
      <c r="H1080">
        <v>-1.9477137598503402E-2</v>
      </c>
      <c r="I1080">
        <v>0.50727550867002302</v>
      </c>
      <c r="J1080">
        <v>0.38017451180953099</v>
      </c>
      <c r="K1080">
        <v>256.50572029091899</v>
      </c>
      <c r="L1080">
        <v>239.387949647401</v>
      </c>
      <c r="M1080">
        <v>58.290846172297002</v>
      </c>
      <c r="N1080">
        <v>0.63017779316099898</v>
      </c>
      <c r="O1080">
        <v>0.51377513030528199</v>
      </c>
      <c r="P1080">
        <v>29.633204633204599</v>
      </c>
      <c r="Q1080">
        <v>3.2968413234804997E-2</v>
      </c>
    </row>
    <row r="1081" spans="1:17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287</v>
      </c>
      <c r="E1081">
        <v>2179.8819001299998</v>
      </c>
      <c r="F1081">
        <v>675.1</v>
      </c>
      <c r="G1081">
        <v>-9.1589958264968594</v>
      </c>
      <c r="H1081">
        <v>10.183858943324299</v>
      </c>
      <c r="I1081">
        <v>-18.487839008832498</v>
      </c>
      <c r="J1081">
        <v>10.074649005424501</v>
      </c>
      <c r="K1081">
        <v>619.22709654742505</v>
      </c>
      <c r="L1081">
        <v>620.11071119182702</v>
      </c>
      <c r="M1081">
        <v>67.739838824936498</v>
      </c>
      <c r="N1081">
        <v>2.0984719940789498</v>
      </c>
      <c r="O1081">
        <v>13.7461116871574</v>
      </c>
      <c r="P1081">
        <v>50.490414623272301</v>
      </c>
      <c r="Q1081">
        <v>-5.8411486804927998E-2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125</v>
      </c>
      <c r="E1082">
        <v>2178.39967037</v>
      </c>
      <c r="F1082">
        <v>1689.1</v>
      </c>
      <c r="G1082">
        <v>7.13771565640495</v>
      </c>
      <c r="H1082">
        <v>-4.4092184978187303</v>
      </c>
      <c r="I1082">
        <v>0.50711421106302601</v>
      </c>
      <c r="J1082">
        <v>0.838053231436655</v>
      </c>
      <c r="K1082">
        <v>1710.41543736012</v>
      </c>
      <c r="L1082">
        <v>1587.6441376549701</v>
      </c>
      <c r="M1082">
        <v>60.851122029965502</v>
      </c>
      <c r="N1082">
        <v>0.38438366066565799</v>
      </c>
      <c r="O1082">
        <v>24.267361316677501</v>
      </c>
      <c r="P1082">
        <v>35.757916733644102</v>
      </c>
      <c r="Q1082">
        <v>0.110659769955712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866</v>
      </c>
      <c r="E1083">
        <v>2176.8882003599902</v>
      </c>
      <c r="F1083">
        <v>320.35000000000002</v>
      </c>
      <c r="G1083">
        <v>803.16043467218901</v>
      </c>
      <c r="H1083">
        <v>19.289662401088702</v>
      </c>
      <c r="I1083">
        <v>194.564767097307</v>
      </c>
      <c r="J1083">
        <v>0.86888041494467105</v>
      </c>
      <c r="K1083">
        <v>258.68743641882799</v>
      </c>
      <c r="L1083">
        <v>171.883951621195</v>
      </c>
      <c r="M1083">
        <v>80.640748924918995</v>
      </c>
      <c r="N1083">
        <v>2.6558672440961901</v>
      </c>
      <c r="O1083">
        <v>4.2921804276572404</v>
      </c>
      <c r="Q1083">
        <v>0.14753504727438499</v>
      </c>
    </row>
    <row r="1084" spans="1:17" hidden="1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242</v>
      </c>
      <c r="E1084">
        <v>2172.3577749999999</v>
      </c>
      <c r="F1084">
        <v>434.95</v>
      </c>
      <c r="G1084">
        <v>-13.5072994633042</v>
      </c>
      <c r="H1084">
        <v>-11.9655863580107</v>
      </c>
      <c r="I1084">
        <v>-9.5767373324064398</v>
      </c>
      <c r="J1084">
        <v>-1.29247144537911</v>
      </c>
      <c r="K1084">
        <v>453.93547271267403</v>
      </c>
      <c r="L1084">
        <v>437.13257878931398</v>
      </c>
      <c r="M1084">
        <v>35.812565880395702</v>
      </c>
      <c r="N1084">
        <v>0.82514571241337697</v>
      </c>
      <c r="O1084">
        <v>14.2430164386711</v>
      </c>
      <c r="P1084">
        <v>13.995544489581899</v>
      </c>
      <c r="Q1084">
        <v>3.7636135991736999E-2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80</v>
      </c>
      <c r="E1085">
        <v>2172.15595695</v>
      </c>
      <c r="F1085">
        <v>2880.5</v>
      </c>
      <c r="G1085">
        <v>-29.840803776298799</v>
      </c>
      <c r="H1085">
        <v>8.9136783277854192</v>
      </c>
      <c r="I1085">
        <v>-12.6178990508376</v>
      </c>
      <c r="J1085">
        <v>1.7452032316952999</v>
      </c>
      <c r="K1085">
        <v>2760.0101395848701</v>
      </c>
      <c r="L1085">
        <v>2774.1758507049399</v>
      </c>
      <c r="M1085">
        <v>48.588658745100503</v>
      </c>
      <c r="N1085">
        <v>0.69772375744945203</v>
      </c>
      <c r="O1085">
        <v>11.647283457733</v>
      </c>
      <c r="P1085">
        <v>22.801782022040701</v>
      </c>
      <c r="Q1085">
        <v>-8.8400152443164001E-2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214</v>
      </c>
      <c r="E1086">
        <v>2171.7564974699999</v>
      </c>
      <c r="F1086">
        <v>97.43</v>
      </c>
      <c r="G1086">
        <v>3.7009295729910798</v>
      </c>
      <c r="H1086">
        <v>-0.74561794853912899</v>
      </c>
      <c r="I1086">
        <v>8.9169917238665892</v>
      </c>
      <c r="J1086">
        <v>-0.41960073651133201</v>
      </c>
      <c r="K1086">
        <v>86.689743847471902</v>
      </c>
      <c r="L1086">
        <v>80.937588792804206</v>
      </c>
      <c r="M1086">
        <v>79.711588983804901</v>
      </c>
      <c r="N1086">
        <v>2.0180476318997602</v>
      </c>
      <c r="O1086">
        <v>11.5672790721543</v>
      </c>
      <c r="P1086">
        <v>40.187050359712202</v>
      </c>
      <c r="Q1086">
        <v>0.260761053509451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484</v>
      </c>
      <c r="E1087">
        <v>2169.9889478</v>
      </c>
      <c r="F1087">
        <v>259.45</v>
      </c>
      <c r="G1087">
        <v>1.29867732379719</v>
      </c>
      <c r="H1087">
        <v>15.6888129361122</v>
      </c>
      <c r="I1087">
        <v>-11.4936494835373</v>
      </c>
      <c r="J1087">
        <v>-3.3727275418777701E-2</v>
      </c>
      <c r="K1087">
        <v>230.25284252070199</v>
      </c>
      <c r="L1087">
        <v>224.12977603614999</v>
      </c>
      <c r="M1087">
        <v>66.233171186524402</v>
      </c>
      <c r="N1087">
        <v>2.0429024997020901</v>
      </c>
      <c r="O1087">
        <v>9.7475428791674794</v>
      </c>
      <c r="P1087">
        <v>43.699806147881397</v>
      </c>
      <c r="Q1087">
        <v>0.101673521871407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80</v>
      </c>
      <c r="E1088">
        <v>2160.8727178499998</v>
      </c>
      <c r="F1088">
        <v>44.85</v>
      </c>
      <c r="G1088">
        <v>43.553748018070102</v>
      </c>
      <c r="H1088">
        <v>11.133743731053199</v>
      </c>
      <c r="I1088">
        <v>18.156198467414999</v>
      </c>
      <c r="J1088">
        <v>-0.18349076607006101</v>
      </c>
      <c r="K1088">
        <v>41.165174437513201</v>
      </c>
      <c r="L1088">
        <v>36.613471149595902</v>
      </c>
      <c r="M1088">
        <v>40.367538925958897</v>
      </c>
      <c r="N1088">
        <v>2.8549268350714598</v>
      </c>
      <c r="O1088">
        <v>8.36120401337792</v>
      </c>
      <c r="P1088">
        <v>82.317073170731604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252</v>
      </c>
      <c r="E1089">
        <v>2159.065605625</v>
      </c>
      <c r="F1089">
        <v>572.75</v>
      </c>
      <c r="G1089">
        <v>31.619098203200299</v>
      </c>
      <c r="H1089">
        <v>24.742198189726501</v>
      </c>
      <c r="I1089">
        <v>13.182267806854</v>
      </c>
      <c r="J1089">
        <v>9.2053412282906699E-2</v>
      </c>
      <c r="K1089">
        <v>491.94207403344501</v>
      </c>
      <c r="L1089">
        <v>443.59807166089399</v>
      </c>
      <c r="M1089">
        <v>64.865370050439594</v>
      </c>
      <c r="N1089">
        <v>2.8643303351596701</v>
      </c>
      <c r="O1089">
        <v>4.9061545176778596</v>
      </c>
      <c r="P1089">
        <v>67.666861826697797</v>
      </c>
      <c r="Q1089">
        <v>0.113601431191815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140</v>
      </c>
      <c r="E1090">
        <v>2158.1302290200001</v>
      </c>
      <c r="F1090">
        <v>69.91</v>
      </c>
      <c r="G1090">
        <v>163.166674474096</v>
      </c>
      <c r="H1090">
        <v>10.0204590792963</v>
      </c>
      <c r="I1090">
        <v>17.086930937172699</v>
      </c>
      <c r="J1090">
        <v>-0.21293509579099101</v>
      </c>
      <c r="K1090">
        <v>64.576465512894202</v>
      </c>
      <c r="L1090">
        <v>52.652908474316703</v>
      </c>
      <c r="M1090">
        <v>47.8889798131164</v>
      </c>
      <c r="N1090">
        <v>0.76562696239552297</v>
      </c>
      <c r="O1090">
        <v>11.9010155914747</v>
      </c>
      <c r="P1090">
        <v>202.64069264069201</v>
      </c>
      <c r="Q1090">
        <v>0.127427855774983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214</v>
      </c>
      <c r="E1091">
        <v>2152.7152539200001</v>
      </c>
      <c r="F1091">
        <v>89.32</v>
      </c>
      <c r="G1091">
        <v>243.88765851988899</v>
      </c>
      <c r="H1091">
        <v>65.967236592184193</v>
      </c>
      <c r="I1091">
        <v>135.01182230899099</v>
      </c>
      <c r="J1091">
        <v>-1.3829626624157501</v>
      </c>
      <c r="K1091">
        <v>62.030373102273998</v>
      </c>
      <c r="L1091">
        <v>44.923691829298598</v>
      </c>
      <c r="M1091">
        <v>71.202360915556397</v>
      </c>
      <c r="N1091">
        <v>2.4850241264250101</v>
      </c>
      <c r="O1091">
        <v>11.889834303627399</v>
      </c>
      <c r="P1091">
        <v>290.89715536105001</v>
      </c>
      <c r="Q1091">
        <v>0.14430419561622199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E1092">
        <v>2144.5389895080002</v>
      </c>
      <c r="F1092">
        <v>43.86</v>
      </c>
      <c r="G1092">
        <v>45.601747664318601</v>
      </c>
      <c r="H1092">
        <v>1.3898139461584</v>
      </c>
      <c r="I1092">
        <v>0.26333719943114797</v>
      </c>
      <c r="J1092">
        <v>-4.6154802525575596</v>
      </c>
      <c r="K1092">
        <v>42.545126222248797</v>
      </c>
      <c r="L1092">
        <v>39.115745847581501</v>
      </c>
      <c r="M1092">
        <v>54.360994102483502</v>
      </c>
      <c r="N1092">
        <v>1.41521262599519</v>
      </c>
      <c r="O1092">
        <v>57.045143638850803</v>
      </c>
      <c r="P1092">
        <v>78.292682926829201</v>
      </c>
      <c r="Q1092">
        <v>2.9451780076810999E-2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346</v>
      </c>
      <c r="E1093">
        <v>2139.4796475449998</v>
      </c>
      <c r="F1093">
        <v>722.85</v>
      </c>
      <c r="G1093">
        <v>36.870011366101402</v>
      </c>
      <c r="H1093">
        <v>18.880803552142901</v>
      </c>
      <c r="I1093">
        <v>-1.12500330912916</v>
      </c>
      <c r="J1093">
        <v>-0.86897060351924704</v>
      </c>
      <c r="K1093">
        <v>626.03524764210704</v>
      </c>
      <c r="L1093">
        <v>577.63852111698202</v>
      </c>
      <c r="M1093">
        <v>71.574450451950696</v>
      </c>
      <c r="N1093">
        <v>1.1038639374923001</v>
      </c>
      <c r="O1093">
        <v>4.7935256277235903</v>
      </c>
      <c r="P1093">
        <v>74.580364690254797</v>
      </c>
      <c r="Q1093">
        <v>1.3585795085195E-2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65</v>
      </c>
      <c r="E1094">
        <v>2138.5642338900002</v>
      </c>
      <c r="F1094">
        <v>252.63</v>
      </c>
      <c r="G1094">
        <v>148.11384143365899</v>
      </c>
      <c r="H1094">
        <v>22.996414930186099</v>
      </c>
      <c r="I1094">
        <v>82.813855827581804</v>
      </c>
      <c r="J1094">
        <v>14.2058773602702</v>
      </c>
      <c r="K1094">
        <v>215.361729476053</v>
      </c>
      <c r="L1094">
        <v>169.612905061752</v>
      </c>
      <c r="M1094">
        <v>68.191142597816196</v>
      </c>
      <c r="N1094">
        <v>1.32537505067798</v>
      </c>
      <c r="O1094">
        <v>4.3937774611091296</v>
      </c>
      <c r="P1094">
        <v>175.34604904632101</v>
      </c>
      <c r="Q1094">
        <v>1.8908520522088999E-2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229</v>
      </c>
      <c r="E1095">
        <v>2137.90574655</v>
      </c>
      <c r="F1095">
        <v>831.75</v>
      </c>
      <c r="G1095">
        <v>-7.5865624216008198</v>
      </c>
      <c r="H1095">
        <v>0.99569680854257503</v>
      </c>
      <c r="I1095">
        <v>35.999931418369698</v>
      </c>
      <c r="J1095">
        <v>-6.7983158449959502</v>
      </c>
      <c r="K1095">
        <v>803.95138293166099</v>
      </c>
      <c r="L1095">
        <v>627.16142230678304</v>
      </c>
      <c r="M1095">
        <v>43.266450745663299</v>
      </c>
      <c r="N1095">
        <v>0.50155402863925702</v>
      </c>
      <c r="O1095">
        <v>19.026149684400298</v>
      </c>
      <c r="P1095">
        <v>106.902985074626</v>
      </c>
      <c r="Q1095">
        <v>0.245502384773957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189</v>
      </c>
      <c r="E1096">
        <v>2137.618868</v>
      </c>
      <c r="F1096">
        <v>1314.5</v>
      </c>
      <c r="G1096">
        <v>30.641623909725901</v>
      </c>
      <c r="H1096">
        <v>14.6604237803573</v>
      </c>
      <c r="I1096">
        <v>41.248154396377302</v>
      </c>
      <c r="J1096">
        <v>8.2850139271264691</v>
      </c>
      <c r="K1096">
        <v>1131.82050436288</v>
      </c>
      <c r="L1096">
        <v>964.22912808233002</v>
      </c>
      <c r="M1096">
        <v>60.869596905630303</v>
      </c>
      <c r="N1096">
        <v>0.987763543314222</v>
      </c>
      <c r="O1096">
        <v>6.4282997337390597</v>
      </c>
      <c r="P1096">
        <v>69.492618141963703</v>
      </c>
      <c r="Q1096">
        <v>3.7818803798876997E-2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65</v>
      </c>
      <c r="E1097">
        <v>2135.3307840000002</v>
      </c>
      <c r="F1097">
        <v>232</v>
      </c>
      <c r="G1097">
        <v>29.9071824836305</v>
      </c>
      <c r="H1097">
        <v>-1.2071354219935599</v>
      </c>
      <c r="I1097">
        <v>-8.8530520014007106</v>
      </c>
      <c r="J1097">
        <v>4.8988192902534498E-2</v>
      </c>
      <c r="K1097">
        <v>213.79016464691799</v>
      </c>
      <c r="L1097">
        <v>200.70880105355701</v>
      </c>
      <c r="M1097">
        <v>76.361774270323394</v>
      </c>
      <c r="N1097">
        <v>1.61756819103268</v>
      </c>
      <c r="O1097">
        <v>13.728448275862</v>
      </c>
      <c r="P1097">
        <v>63.380281690140798</v>
      </c>
      <c r="Q1097">
        <v>8.4625571565801E-2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2130.7441806849902</v>
      </c>
      <c r="F1098">
        <v>825.05</v>
      </c>
      <c r="G1098">
        <v>38.952904335678397</v>
      </c>
      <c r="H1098">
        <v>-9.3158622534145703</v>
      </c>
      <c r="I1098">
        <v>-31.8895836000919</v>
      </c>
      <c r="J1098">
        <v>-9.7688155522001802E-2</v>
      </c>
      <c r="K1098">
        <v>865.10783652595399</v>
      </c>
      <c r="L1098">
        <v>799.50486854503197</v>
      </c>
      <c r="M1098">
        <v>32.046069555418299</v>
      </c>
      <c r="N1098">
        <v>0.74540352307374502</v>
      </c>
      <c r="O1098">
        <v>57.566208108599398</v>
      </c>
      <c r="P1098">
        <v>83.344444444444406</v>
      </c>
      <c r="Q1098">
        <v>0.18677391541798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E1099">
        <v>2129.98494553</v>
      </c>
      <c r="F1099">
        <v>1972.1</v>
      </c>
      <c r="G1099">
        <v>458.46279974027198</v>
      </c>
      <c r="H1099">
        <v>3.2673656267230999</v>
      </c>
      <c r="I1099">
        <v>119.747986715915</v>
      </c>
      <c r="J1099">
        <v>9.8332523451567795</v>
      </c>
      <c r="K1099">
        <v>1635.34942053851</v>
      </c>
      <c r="L1099">
        <v>1168.47360769137</v>
      </c>
      <c r="M1099">
        <v>77.872721667417593</v>
      </c>
      <c r="N1099">
        <v>0.85990545117381401</v>
      </c>
      <c r="O1099">
        <v>3.0196237513310602</v>
      </c>
      <c r="P1099">
        <v>488.686567164179</v>
      </c>
      <c r="Q1099">
        <v>0.257649170578093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120</v>
      </c>
      <c r="E1100">
        <v>2125.4520974060001</v>
      </c>
      <c r="F1100">
        <v>178.31</v>
      </c>
      <c r="G1100">
        <v>10.7475874492504</v>
      </c>
      <c r="H1100">
        <v>-6.0574362524058998</v>
      </c>
      <c r="I1100">
        <v>-34.7557035648612</v>
      </c>
      <c r="J1100">
        <v>2.1088073549211201</v>
      </c>
      <c r="K1100">
        <v>187.59433870472901</v>
      </c>
      <c r="L1100">
        <v>195.99745076172201</v>
      </c>
      <c r="M1100">
        <v>47.056228226894</v>
      </c>
      <c r="N1100">
        <v>0.59844099805263795</v>
      </c>
      <c r="O1100">
        <v>62.497896921092398</v>
      </c>
      <c r="P1100">
        <v>40.346320346320297</v>
      </c>
      <c r="Q1100">
        <v>1.3365829176332E-2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414</v>
      </c>
      <c r="E1101">
        <v>2122.4668496250001</v>
      </c>
      <c r="F1101">
        <v>889.05</v>
      </c>
      <c r="G1101">
        <v>-10.9766396853671</v>
      </c>
      <c r="H1101">
        <v>1.7797372916131499E-2</v>
      </c>
      <c r="I1101">
        <v>-38.711136687322302</v>
      </c>
      <c r="J1101">
        <v>-2.1084933242521702</v>
      </c>
      <c r="K1101">
        <v>904.98999999996499</v>
      </c>
      <c r="L1101">
        <v>944.13916374799498</v>
      </c>
      <c r="M1101">
        <v>40.382148476760101</v>
      </c>
      <c r="N1101">
        <v>1.0219465234957199</v>
      </c>
      <c r="O1101">
        <v>63.095438951689999</v>
      </c>
      <c r="P1101">
        <v>19.063881076737601</v>
      </c>
      <c r="Q1101">
        <v>-1.3562895286431001E-2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242</v>
      </c>
      <c r="E1102">
        <v>2121.3940550000002</v>
      </c>
      <c r="F1102">
        <v>924.25</v>
      </c>
      <c r="G1102">
        <v>53.182425256401501</v>
      </c>
      <c r="H1102">
        <v>21.806595803478</v>
      </c>
      <c r="I1102">
        <v>14.1202569652581</v>
      </c>
      <c r="J1102">
        <v>10.7868244218746</v>
      </c>
      <c r="K1102">
        <v>715.93034790796901</v>
      </c>
      <c r="L1102">
        <v>649.75821882409502</v>
      </c>
      <c r="M1102">
        <v>92.261539326840406</v>
      </c>
      <c r="N1102">
        <v>1.3636373163621101</v>
      </c>
      <c r="O1102">
        <v>1.3794968893697499</v>
      </c>
      <c r="P1102">
        <v>92.031996675670001</v>
      </c>
      <c r="Q1102">
        <v>0.11023208451546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18</v>
      </c>
      <c r="E1103">
        <v>2114.2817646660001</v>
      </c>
      <c r="F1103">
        <v>216.03</v>
      </c>
      <c r="G1103">
        <v>-54.194679923119203</v>
      </c>
      <c r="H1103">
        <v>1.61200871850149</v>
      </c>
      <c r="I1103">
        <v>-29.882801899192</v>
      </c>
      <c r="J1103">
        <v>3.0418307315813902</v>
      </c>
      <c r="K1103">
        <v>215.07209737542601</v>
      </c>
      <c r="M1103">
        <v>54.3846937214348</v>
      </c>
      <c r="N1103">
        <v>1.15099699316909</v>
      </c>
      <c r="O1103">
        <v>59.260287922973603</v>
      </c>
      <c r="P1103">
        <v>18.405042477391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445</v>
      </c>
      <c r="E1104">
        <v>2108.7150000000001</v>
      </c>
      <c r="F1104">
        <v>1396.5</v>
      </c>
      <c r="G1104">
        <v>19.8871618559177</v>
      </c>
      <c r="H1104">
        <v>9.3403499453385699</v>
      </c>
      <c r="I1104">
        <v>-9.2895880030116693</v>
      </c>
      <c r="J1104">
        <v>1.4344849054231199</v>
      </c>
      <c r="K1104">
        <v>1303.06668104285</v>
      </c>
      <c r="L1104">
        <v>1234.3974085607699</v>
      </c>
      <c r="M1104">
        <v>69.543960329092499</v>
      </c>
      <c r="N1104">
        <v>1.59968946838528</v>
      </c>
      <c r="O1104">
        <v>14.930182599355501</v>
      </c>
      <c r="P1104">
        <v>50.145145683259798</v>
      </c>
      <c r="Q1104">
        <v>5.0829085475059002E-2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333</v>
      </c>
      <c r="E1105">
        <v>2107.7106714299998</v>
      </c>
      <c r="F1105">
        <v>637.70000000000005</v>
      </c>
      <c r="G1105">
        <v>19.6604505835084</v>
      </c>
      <c r="H1105">
        <v>25.015577140524801</v>
      </c>
      <c r="I1105">
        <v>21.806571151339199</v>
      </c>
      <c r="J1105">
        <v>6.68914129465053</v>
      </c>
      <c r="K1105">
        <v>537.59909170844901</v>
      </c>
      <c r="L1105">
        <v>494.71232830035098</v>
      </c>
      <c r="M1105">
        <v>71.116583573105999</v>
      </c>
      <c r="N1105">
        <v>1.55430447128003</v>
      </c>
      <c r="O1105">
        <v>2.9167320056452799</v>
      </c>
      <c r="P1105">
        <v>55.726495726495699</v>
      </c>
      <c r="Q1105">
        <v>-4.5491660128003999E-2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239</v>
      </c>
      <c r="E1106">
        <v>2100.0624874999999</v>
      </c>
      <c r="F1106">
        <v>668.65</v>
      </c>
      <c r="G1106">
        <v>52.688232847102398</v>
      </c>
      <c r="H1106">
        <v>53.8219551141053</v>
      </c>
      <c r="I1106">
        <v>48.703494016997098</v>
      </c>
      <c r="J1106">
        <v>23.0950067859977</v>
      </c>
      <c r="K1106">
        <v>498.97593613765002</v>
      </c>
      <c r="L1106">
        <v>418.36893328003998</v>
      </c>
      <c r="M1106">
        <v>73.050985707490398</v>
      </c>
      <c r="N1106">
        <v>2.6192124386376201</v>
      </c>
      <c r="O1106">
        <v>11.6578179914753</v>
      </c>
      <c r="P1106">
        <v>124.228705566733</v>
      </c>
      <c r="Q1106">
        <v>0.154268283638997</v>
      </c>
    </row>
    <row r="1107" spans="1:17" hidden="1" x14ac:dyDescent="0.3">
      <c r="A1107" t="s">
        <v>2362</v>
      </c>
      <c r="B1107" t="s">
        <v>2363</v>
      </c>
      <c r="C1107" t="str">
        <f>IFERROR(VLOOKUP(Table1[[#This Row],[Ticker]],[1]!Table1[[Symbol]:[Industry]],2,FALSE),"-")</f>
        <v>-</v>
      </c>
      <c r="D1107" t="s">
        <v>189</v>
      </c>
      <c r="E1107">
        <v>2098.7570999999998</v>
      </c>
      <c r="F1107">
        <v>340</v>
      </c>
      <c r="G1107">
        <v>80.952559165920604</v>
      </c>
      <c r="H1107">
        <v>6.2281762251772204</v>
      </c>
      <c r="I1107">
        <v>1.8043948747982299</v>
      </c>
      <c r="J1107">
        <v>7.8907676856632003</v>
      </c>
      <c r="K1107">
        <v>308.370749261046</v>
      </c>
      <c r="L1107">
        <v>267.79491033370402</v>
      </c>
      <c r="M1107">
        <v>66.477580058165898</v>
      </c>
      <c r="N1107">
        <v>1.41017293549685</v>
      </c>
      <c r="O1107">
        <v>5.8823529411764701</v>
      </c>
      <c r="P1107">
        <v>117.419107302724</v>
      </c>
      <c r="Q1107">
        <v>0.14225881304999899</v>
      </c>
    </row>
    <row r="1108" spans="1:17" hidden="1" x14ac:dyDescent="0.3">
      <c r="A1108" t="s">
        <v>2364</v>
      </c>
      <c r="B1108" t="s">
        <v>2365</v>
      </c>
      <c r="C1108" t="str">
        <f>IFERROR(VLOOKUP(Table1[[#This Row],[Ticker]],[1]!Table1[[Symbol]:[Industry]],2,FALSE),"-")</f>
        <v>-</v>
      </c>
      <c r="D1108" t="s">
        <v>876</v>
      </c>
      <c r="E1108">
        <v>2094.0445679999998</v>
      </c>
      <c r="F1108">
        <v>917.7</v>
      </c>
      <c r="G1108">
        <v>4.2338032473724603</v>
      </c>
      <c r="H1108">
        <v>18.927443710538999</v>
      </c>
      <c r="I1108">
        <v>1.97281151135998</v>
      </c>
      <c r="J1108">
        <v>16.8624895488121</v>
      </c>
      <c r="K1108">
        <v>776.93861034353495</v>
      </c>
      <c r="L1108">
        <v>758.63509121723905</v>
      </c>
      <c r="M1108">
        <v>87.961264197617197</v>
      </c>
      <c r="N1108">
        <v>2.6653945838533999</v>
      </c>
      <c r="O1108">
        <v>4.2824452435436404</v>
      </c>
      <c r="P1108">
        <v>42.821570305812799</v>
      </c>
      <c r="Q1108">
        <v>7.8136078906559006E-2</v>
      </c>
    </row>
    <row r="1109" spans="1:17" hidden="1" x14ac:dyDescent="0.3">
      <c r="A1109" t="s">
        <v>2366</v>
      </c>
      <c r="B1109" t="s">
        <v>2367</v>
      </c>
      <c r="C1109" t="str">
        <f>IFERROR(VLOOKUP(Table1[[#This Row],[Ticker]],[1]!Table1[[Symbol]:[Industry]],2,FALSE),"-")</f>
        <v>-</v>
      </c>
      <c r="D1109" t="s">
        <v>242</v>
      </c>
      <c r="E1109">
        <v>2094.0232133740001</v>
      </c>
      <c r="F1109">
        <v>82.34</v>
      </c>
      <c r="G1109">
        <v>-27.054983770001801</v>
      </c>
      <c r="H1109">
        <v>-3.18514218337116</v>
      </c>
      <c r="I1109">
        <v>-18.6185085382068</v>
      </c>
      <c r="J1109">
        <v>-2.47258225770012</v>
      </c>
      <c r="K1109">
        <v>82.929289478713997</v>
      </c>
      <c r="L1109">
        <v>84.1814073767748</v>
      </c>
      <c r="M1109">
        <v>47.782127426597597</v>
      </c>
      <c r="N1109">
        <v>0.76584868500843795</v>
      </c>
      <c r="O1109">
        <v>26.912800582948702</v>
      </c>
      <c r="P1109">
        <v>15.322128851540599</v>
      </c>
      <c r="Q1109">
        <v>-3.6760599191247002E-2</v>
      </c>
    </row>
    <row r="1110" spans="1:17" hidden="1" x14ac:dyDescent="0.3">
      <c r="A1110" t="s">
        <v>1673</v>
      </c>
      <c r="B1110" t="s">
        <v>2368</v>
      </c>
      <c r="C1110" t="str">
        <f>IFERROR(VLOOKUP(Table1[[#This Row],[Ticker]],[1]!Table1[[Symbol]:[Industry]],2,FALSE),"-")</f>
        <v>-</v>
      </c>
      <c r="D1110" t="s">
        <v>1675</v>
      </c>
      <c r="E1110">
        <v>2091.9342556299998</v>
      </c>
      <c r="F1110">
        <v>40.799999999999997</v>
      </c>
      <c r="G1110">
        <v>61.7259662567768</v>
      </c>
      <c r="H1110">
        <v>19.536619671876601</v>
      </c>
      <c r="I1110">
        <v>12.054085431009099</v>
      </c>
      <c r="J1110">
        <v>1.6460855723477299</v>
      </c>
      <c r="K1110">
        <v>37.606719916463099</v>
      </c>
      <c r="L1110">
        <v>33.4714072618819</v>
      </c>
      <c r="M1110">
        <v>49.333103027404697</v>
      </c>
      <c r="N1110">
        <v>1.20204174641765</v>
      </c>
      <c r="O1110">
        <v>12.622549019607799</v>
      </c>
      <c r="P1110">
        <v>101.98019801980099</v>
      </c>
      <c r="Q1110">
        <v>7.0291434656782004E-2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280</v>
      </c>
      <c r="E1111">
        <v>2072.9013237899999</v>
      </c>
      <c r="F1111">
        <v>907.3</v>
      </c>
      <c r="G1111">
        <v>68.397235717045405</v>
      </c>
      <c r="H1111">
        <v>36.411133797865602</v>
      </c>
      <c r="I1111">
        <v>56.502176728013403</v>
      </c>
      <c r="J1111">
        <v>41.516125009529098</v>
      </c>
      <c r="K1111">
        <v>671.28479901825494</v>
      </c>
      <c r="L1111">
        <v>580.45290386490603</v>
      </c>
      <c r="M1111">
        <v>82.848211536805493</v>
      </c>
      <c r="N1111">
        <v>4.01577923351031</v>
      </c>
      <c r="O1111">
        <v>4.4858370990852103</v>
      </c>
      <c r="P1111">
        <v>98.620840630472799</v>
      </c>
      <c r="Q1111">
        <v>5.0390516478977999E-2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304</v>
      </c>
      <c r="E1112">
        <v>2056.295528525</v>
      </c>
      <c r="F1112">
        <v>327.95</v>
      </c>
      <c r="G1112">
        <v>-0.95558770308532404</v>
      </c>
      <c r="H1112">
        <v>-7.1101683640935001</v>
      </c>
      <c r="I1112">
        <v>24.434785427278499</v>
      </c>
      <c r="J1112">
        <v>-2.6770338169016199</v>
      </c>
      <c r="K1112">
        <v>344.262353972428</v>
      </c>
      <c r="L1112">
        <v>310.342592810236</v>
      </c>
      <c r="M1112">
        <v>36.658472388299899</v>
      </c>
      <c r="N1112">
        <v>0.39719164008039098</v>
      </c>
      <c r="O1112">
        <v>28.876353102606998</v>
      </c>
      <c r="P1112">
        <v>54.184297132110899</v>
      </c>
      <c r="Q1112">
        <v>9.1270868364258004E-2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629</v>
      </c>
      <c r="E1113">
        <v>2053.58015617</v>
      </c>
      <c r="F1113">
        <v>412.15</v>
      </c>
      <c r="G1113">
        <v>11.202113478264399</v>
      </c>
      <c r="H1113">
        <v>1.2775640987143</v>
      </c>
      <c r="I1113">
        <v>-23.7830031807088</v>
      </c>
      <c r="J1113">
        <v>2.52926136253449</v>
      </c>
      <c r="K1113">
        <v>409.76558831630598</v>
      </c>
      <c r="L1113">
        <v>397.55832959240502</v>
      </c>
      <c r="M1113">
        <v>51.763878186273701</v>
      </c>
      <c r="N1113">
        <v>0.922059706189302</v>
      </c>
      <c r="O1113">
        <v>52.8448380444013</v>
      </c>
      <c r="P1113">
        <v>50.557077625570699</v>
      </c>
      <c r="Q1113">
        <v>0.100663315008911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E1114">
        <v>2053.3028250000002</v>
      </c>
      <c r="F1114">
        <v>367.35</v>
      </c>
      <c r="G1114">
        <v>-61.556574810846897</v>
      </c>
      <c r="H1114">
        <v>-13.8824168842297</v>
      </c>
      <c r="I1114">
        <v>-37.317958219345002</v>
      </c>
      <c r="J1114">
        <v>7.75061244501115</v>
      </c>
      <c r="K1114">
        <v>412.14408978137698</v>
      </c>
      <c r="L1114">
        <v>451.60885686984898</v>
      </c>
      <c r="M1114">
        <v>35.054712699418801</v>
      </c>
      <c r="N1114">
        <v>2.83250836347653</v>
      </c>
      <c r="O1114">
        <v>78.004627739213205</v>
      </c>
      <c r="P1114">
        <v>7.8696226692115596</v>
      </c>
      <c r="Q1114">
        <v>0.32142515693232099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393</v>
      </c>
      <c r="E1115">
        <v>2052.29376</v>
      </c>
      <c r="F1115">
        <v>129.6</v>
      </c>
      <c r="G1115">
        <v>48.389089118938202</v>
      </c>
      <c r="H1115">
        <v>-0.116654264433844</v>
      </c>
      <c r="I1115">
        <v>-21.314586252544501</v>
      </c>
      <c r="J1115">
        <v>-4.0534970710988202E-2</v>
      </c>
      <c r="K1115">
        <v>129.841559252091</v>
      </c>
      <c r="L1115">
        <v>120.97617666828199</v>
      </c>
      <c r="M1115">
        <v>43.810126507562202</v>
      </c>
      <c r="N1115">
        <v>1.36856047675965</v>
      </c>
      <c r="O1115">
        <v>31.172839506172799</v>
      </c>
      <c r="P1115">
        <v>76.807639836289198</v>
      </c>
      <c r="Q1115">
        <v>8.2872241603809002E-2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624</v>
      </c>
      <c r="E1116">
        <v>2051.6326760699999</v>
      </c>
      <c r="F1116">
        <v>306.45</v>
      </c>
      <c r="G1116">
        <v>-17.512230777147099</v>
      </c>
      <c r="H1116">
        <v>1.7915380641854799</v>
      </c>
      <c r="I1116">
        <v>-15.8907241708746</v>
      </c>
      <c r="J1116">
        <v>1.53817225362359</v>
      </c>
      <c r="K1116">
        <v>301.01933550357597</v>
      </c>
      <c r="M1116">
        <v>61.7188296571099</v>
      </c>
      <c r="N1116">
        <v>1.14799598747509</v>
      </c>
      <c r="O1116">
        <v>25.5996084189916</v>
      </c>
      <c r="P1116">
        <v>30.2379940501487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65</v>
      </c>
      <c r="E1117">
        <v>2046.566780055</v>
      </c>
      <c r="F1117">
        <v>1448.35</v>
      </c>
      <c r="G1117">
        <v>-14.8891140410155</v>
      </c>
      <c r="H1117">
        <v>-4.6139941312710402</v>
      </c>
      <c r="I1117">
        <v>-9.0062889458597706</v>
      </c>
      <c r="J1117">
        <v>-1.68999926685823</v>
      </c>
      <c r="K1117">
        <v>1477.09748389021</v>
      </c>
      <c r="L1117">
        <v>1412.04474137292</v>
      </c>
      <c r="M1117">
        <v>40.810945999122602</v>
      </c>
      <c r="N1117">
        <v>1.66302928339803</v>
      </c>
      <c r="O1117">
        <v>20.412883626195299</v>
      </c>
      <c r="P1117">
        <v>31.524700326916001</v>
      </c>
      <c r="Q1117">
        <v>4.4580847941462998E-2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629</v>
      </c>
      <c r="E1118">
        <v>2045.0025000000001</v>
      </c>
      <c r="F1118">
        <v>363.75</v>
      </c>
      <c r="G1118">
        <v>11.2383615513849</v>
      </c>
      <c r="H1118">
        <v>3.1968526752116202</v>
      </c>
      <c r="I1118">
        <v>-1.8267283860902701</v>
      </c>
      <c r="J1118">
        <v>0.15177958492045801</v>
      </c>
      <c r="K1118">
        <v>349.11274805148201</v>
      </c>
      <c r="L1118">
        <v>329.52910787533398</v>
      </c>
      <c r="M1118">
        <v>56.452857381218401</v>
      </c>
      <c r="N1118">
        <v>1.39487287094832</v>
      </c>
      <c r="O1118">
        <v>8.4810996563573902</v>
      </c>
      <c r="P1118">
        <v>60.242290748898597</v>
      </c>
      <c r="Q1118">
        <v>5.9762486279028998E-2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247</v>
      </c>
      <c r="E1119">
        <v>2043.8659018799999</v>
      </c>
      <c r="F1119">
        <v>1874.8</v>
      </c>
      <c r="G1119">
        <v>104.30365353492201</v>
      </c>
      <c r="H1119">
        <v>33.916301863061399</v>
      </c>
      <c r="I1119">
        <v>36.3705350039873</v>
      </c>
      <c r="J1119">
        <v>1.78148435553442</v>
      </c>
      <c r="K1119">
        <v>1563.31263224841</v>
      </c>
      <c r="L1119">
        <v>1300.70563646665</v>
      </c>
      <c r="M1119">
        <v>61.593827704481399</v>
      </c>
      <c r="N1119">
        <v>2.2563796769076601</v>
      </c>
      <c r="O1119">
        <v>6.4113505440580303</v>
      </c>
      <c r="P1119">
        <v>136.70222839467201</v>
      </c>
      <c r="Q1119">
        <v>0.108478017752502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414</v>
      </c>
      <c r="E1120">
        <v>2042.2661695199999</v>
      </c>
      <c r="F1120">
        <v>838.05</v>
      </c>
      <c r="G1120">
        <v>-27.967968977011399</v>
      </c>
      <c r="H1120">
        <v>13.578651276032399</v>
      </c>
      <c r="I1120">
        <v>-12.6979470026707</v>
      </c>
      <c r="J1120">
        <v>11.795514910966199</v>
      </c>
      <c r="K1120">
        <v>735.22748066308702</v>
      </c>
      <c r="L1120">
        <v>775.29246863801598</v>
      </c>
      <c r="M1120">
        <v>81.326051086425096</v>
      </c>
      <c r="N1120">
        <v>1.4182218675700899</v>
      </c>
      <c r="O1120">
        <v>30.063838673110101</v>
      </c>
      <c r="P1120">
        <v>30.041120335169499</v>
      </c>
      <c r="Q1120">
        <v>-8.5983669474490002E-2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130</v>
      </c>
      <c r="E1121">
        <v>2034.3387404699999</v>
      </c>
      <c r="F1121">
        <v>157.31</v>
      </c>
      <c r="G1121">
        <v>-29.474329460601801</v>
      </c>
      <c r="H1121">
        <v>7.0029236409683904</v>
      </c>
      <c r="I1121">
        <v>-13.2832989544039</v>
      </c>
      <c r="J1121">
        <v>-1.3557320914842299</v>
      </c>
      <c r="K1121">
        <v>148.60864599015201</v>
      </c>
      <c r="L1121">
        <v>150.526056916633</v>
      </c>
      <c r="M1121">
        <v>53.896065226304401</v>
      </c>
      <c r="N1121">
        <v>1.77813357317174</v>
      </c>
      <c r="O1121">
        <v>24.8172398448922</v>
      </c>
      <c r="P1121">
        <v>36.791304347825999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484</v>
      </c>
      <c r="E1122">
        <v>2033.75523</v>
      </c>
      <c r="F1122">
        <v>810.5</v>
      </c>
      <c r="G1122">
        <v>54.767440552367802</v>
      </c>
      <c r="H1122">
        <v>40.265528138211899</v>
      </c>
      <c r="I1122">
        <v>22.674226567676801</v>
      </c>
      <c r="J1122">
        <v>12.568385163390399</v>
      </c>
      <c r="K1122">
        <v>658.39398388801897</v>
      </c>
      <c r="L1122">
        <v>587.82497052353904</v>
      </c>
      <c r="M1122">
        <v>71.712543625429603</v>
      </c>
      <c r="N1122">
        <v>2.1221783802682199</v>
      </c>
      <c r="O1122">
        <v>4.2257865515114199</v>
      </c>
      <c r="P1122">
        <v>88.378849506101105</v>
      </c>
      <c r="Q1122">
        <v>9.7621662664525002E-2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821</v>
      </c>
      <c r="E1123">
        <v>2023.0776031339999</v>
      </c>
      <c r="F1123">
        <v>17.86</v>
      </c>
      <c r="G1123">
        <v>19.1072918277575</v>
      </c>
      <c r="H1123">
        <v>1.9516561229771501</v>
      </c>
      <c r="I1123">
        <v>-34.2819895964709</v>
      </c>
      <c r="J1123">
        <v>-2.7258628340956901</v>
      </c>
      <c r="K1123">
        <v>18.0234189617053</v>
      </c>
      <c r="L1123">
        <v>18.343630986038299</v>
      </c>
      <c r="M1123">
        <v>38.815998673943803</v>
      </c>
      <c r="N1123">
        <v>0.36245993231762802</v>
      </c>
      <c r="O1123">
        <v>64.053751399776004</v>
      </c>
      <c r="P1123">
        <v>48.2157676348547</v>
      </c>
      <c r="Q1123">
        <v>7.6797854770899995E-2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E1124">
        <v>2021.72907184</v>
      </c>
      <c r="F1124">
        <v>391.85</v>
      </c>
      <c r="G1124">
        <v>53.2010489478305</v>
      </c>
      <c r="H1124">
        <v>24.311042493051499</v>
      </c>
      <c r="I1124">
        <v>65.460747652653595</v>
      </c>
      <c r="J1124">
        <v>1.0286914409825301</v>
      </c>
      <c r="M1124">
        <v>76.295697434422394</v>
      </c>
      <c r="O1124">
        <v>1.8246778103866199</v>
      </c>
      <c r="P1124">
        <v>87.488038277511905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636</v>
      </c>
      <c r="E1125">
        <v>2010.0165950000001</v>
      </c>
      <c r="F1125">
        <v>327.05</v>
      </c>
      <c r="G1125">
        <v>447.40882158634201</v>
      </c>
      <c r="H1125">
        <v>29.855868802291202</v>
      </c>
      <c r="I1125">
        <v>3.3507735087224302</v>
      </c>
      <c r="J1125">
        <v>17.2872335090759</v>
      </c>
      <c r="K1125">
        <v>270.98017053228602</v>
      </c>
      <c r="L1125">
        <v>221.51510837376</v>
      </c>
      <c r="M1125">
        <v>85.387197861535995</v>
      </c>
      <c r="N1125">
        <v>0.85359949625491005</v>
      </c>
      <c r="O1125">
        <v>0</v>
      </c>
      <c r="P1125">
        <v>541.27450980392098</v>
      </c>
      <c r="Q1125">
        <v>0.13858466244830001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109</v>
      </c>
      <c r="E1126">
        <v>2008.8528444999999</v>
      </c>
      <c r="F1126">
        <v>905</v>
      </c>
      <c r="G1126">
        <v>95.360370884162194</v>
      </c>
      <c r="H1126">
        <v>4.0160529702070704</v>
      </c>
      <c r="I1126">
        <v>64.039094443133806</v>
      </c>
      <c r="J1126">
        <v>1.2006722536236001</v>
      </c>
      <c r="K1126">
        <v>828.87624219239001</v>
      </c>
      <c r="L1126">
        <v>656.29995902646101</v>
      </c>
      <c r="M1126">
        <v>67.172854515699996</v>
      </c>
      <c r="N1126">
        <v>0.61520575460478799</v>
      </c>
      <c r="O1126">
        <v>8.0662983425414403</v>
      </c>
      <c r="P1126">
        <v>134.39523439523401</v>
      </c>
      <c r="Q1126">
        <v>4.9946089529800002E-2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E1127">
        <v>2007.2119997279999</v>
      </c>
      <c r="F1127">
        <v>118.75</v>
      </c>
      <c r="G1127">
        <v>114.705415925881</v>
      </c>
      <c r="H1127">
        <v>-13.118578486093099</v>
      </c>
      <c r="I1127">
        <v>-43.978217789314002</v>
      </c>
      <c r="J1127">
        <v>-2.5175654512944199</v>
      </c>
      <c r="K1127">
        <v>126.429782797275</v>
      </c>
      <c r="L1127">
        <v>128.74591407644999</v>
      </c>
      <c r="M1127">
        <v>53.491979319153501</v>
      </c>
      <c r="N1127">
        <v>0.61991477828608899</v>
      </c>
      <c r="O1127">
        <v>131.07368421052601</v>
      </c>
      <c r="P1127">
        <v>239.28571428571399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153</v>
      </c>
      <c r="E1128">
        <v>1992.2079863279901</v>
      </c>
      <c r="F1128">
        <v>126.96</v>
      </c>
      <c r="G1128">
        <v>-32.482757196066203</v>
      </c>
      <c r="H1128">
        <v>-6.7893326000663903</v>
      </c>
      <c r="I1128">
        <v>-30.091770005127099</v>
      </c>
      <c r="J1128">
        <v>-1.1977652463763999</v>
      </c>
      <c r="K1128">
        <v>134.37888137277801</v>
      </c>
      <c r="M1128">
        <v>43.570586569670702</v>
      </c>
      <c r="N1128">
        <v>1.46180494721814</v>
      </c>
      <c r="O1128">
        <v>52.804032766225497</v>
      </c>
      <c r="P1128">
        <v>5.8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346</v>
      </c>
      <c r="E1129">
        <v>1991.6727192599999</v>
      </c>
      <c r="F1129">
        <v>227.29</v>
      </c>
      <c r="G1129">
        <v>-53.2784108457464</v>
      </c>
      <c r="H1129">
        <v>-5.6495288550532701</v>
      </c>
      <c r="I1129">
        <v>-33.945536407900498</v>
      </c>
      <c r="J1129">
        <v>-0.33792466844581898</v>
      </c>
      <c r="K1129">
        <v>233.72677866643301</v>
      </c>
      <c r="L1129">
        <v>255.000072642915</v>
      </c>
      <c r="M1129">
        <v>39.7153050209252</v>
      </c>
      <c r="N1129">
        <v>0.61179184363438199</v>
      </c>
      <c r="O1129">
        <v>53.262352061243298</v>
      </c>
      <c r="P1129">
        <v>8.2333333333333307</v>
      </c>
      <c r="Q1129">
        <v>0.16737579217509899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24</v>
      </c>
      <c r="E1130">
        <v>1989.947255925</v>
      </c>
      <c r="F1130">
        <v>187.31</v>
      </c>
      <c r="G1130">
        <v>-14.517400473405299</v>
      </c>
      <c r="H1130">
        <v>-9.8601202424361194</v>
      </c>
      <c r="I1130">
        <v>3.93288864242892</v>
      </c>
      <c r="J1130">
        <v>0.65452875646013597</v>
      </c>
      <c r="K1130">
        <v>193.946431080178</v>
      </c>
      <c r="L1130">
        <v>178.17405059588299</v>
      </c>
      <c r="M1130">
        <v>32.243913548954602</v>
      </c>
      <c r="N1130">
        <v>0.73188520718521</v>
      </c>
      <c r="O1130">
        <v>16.2244407666435</v>
      </c>
      <c r="P1130">
        <v>31.630358397751198</v>
      </c>
      <c r="Q1130">
        <v>-1.3075088835670001E-2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242</v>
      </c>
      <c r="E1131">
        <v>1988.8615788</v>
      </c>
      <c r="F1131">
        <v>60.6</v>
      </c>
      <c r="G1131">
        <v>86.591665621155499</v>
      </c>
      <c r="H1131">
        <v>-10.8182360215465</v>
      </c>
      <c r="I1131">
        <v>-23.188309573632999</v>
      </c>
      <c r="J1131">
        <v>0.372536967250989</v>
      </c>
      <c r="K1131">
        <v>64.162989871967397</v>
      </c>
      <c r="L1131">
        <v>59.309113219267999</v>
      </c>
      <c r="M1131">
        <v>39.9974477695378</v>
      </c>
      <c r="N1131">
        <v>0.80128559098925001</v>
      </c>
      <c r="O1131">
        <v>58.2508250825082</v>
      </c>
      <c r="P1131">
        <v>113.75661375661301</v>
      </c>
      <c r="Q1131">
        <v>9.4927004850210005E-3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1631</v>
      </c>
      <c r="E1132">
        <v>1984.1380216</v>
      </c>
      <c r="F1132">
        <v>62.09</v>
      </c>
      <c r="G1132">
        <v>-2.1760301134590798</v>
      </c>
      <c r="H1132">
        <v>-1.5776652636891599</v>
      </c>
      <c r="I1132">
        <v>3.72103104736295</v>
      </c>
      <c r="J1132">
        <v>1.01971675624141</v>
      </c>
      <c r="K1132">
        <v>60.882566789511102</v>
      </c>
      <c r="L1132">
        <v>56.668272427047299</v>
      </c>
      <c r="M1132">
        <v>58.880462682991599</v>
      </c>
      <c r="N1132">
        <v>0.92513747041526795</v>
      </c>
      <c r="O1132">
        <v>2.9956514736672402</v>
      </c>
      <c r="P1132">
        <v>29.3541666666666</v>
      </c>
      <c r="Q1132">
        <v>-2.8254867209200001E-2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1788</v>
      </c>
      <c r="E1133">
        <v>1979.799320952</v>
      </c>
      <c r="F1133">
        <v>176.04</v>
      </c>
      <c r="G1133">
        <v>27.784455999247299</v>
      </c>
      <c r="H1133">
        <v>-2.8017421625629799</v>
      </c>
      <c r="I1133">
        <v>-26.741672908079899</v>
      </c>
      <c r="J1133">
        <v>-0.75991980321837904</v>
      </c>
      <c r="K1133">
        <v>174.54570612703799</v>
      </c>
      <c r="L1133">
        <v>172.321391963656</v>
      </c>
      <c r="M1133">
        <v>51.294518165916998</v>
      </c>
      <c r="N1133">
        <v>1.1343764006506001</v>
      </c>
      <c r="O1133">
        <v>23.721881390593001</v>
      </c>
      <c r="P1133">
        <v>57.741935483870897</v>
      </c>
      <c r="Q1133">
        <v>-3.2425754801291E-2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1535</v>
      </c>
      <c r="E1134">
        <v>1971.1398053759999</v>
      </c>
      <c r="F1134">
        <v>276.56</v>
      </c>
      <c r="G1134">
        <v>27.140595247658901</v>
      </c>
      <c r="H1134">
        <v>74.724045455049705</v>
      </c>
      <c r="I1134">
        <v>-14.3454948367563</v>
      </c>
      <c r="J1134">
        <v>28.586545662393</v>
      </c>
      <c r="K1134">
        <v>198.916030120861</v>
      </c>
      <c r="L1134">
        <v>210.83940905086001</v>
      </c>
      <c r="M1134">
        <v>81.761190610091703</v>
      </c>
      <c r="N1134">
        <v>2.3500883609762</v>
      </c>
      <c r="O1134">
        <v>21.818050332658299</v>
      </c>
      <c r="P1134">
        <v>104.85925925925901</v>
      </c>
      <c r="Q1134">
        <v>7.3000625023070004E-2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1474</v>
      </c>
      <c r="E1135">
        <v>1971.0770872319999</v>
      </c>
      <c r="F1135">
        <v>90.56</v>
      </c>
      <c r="G1135">
        <v>-22.2622966077931</v>
      </c>
      <c r="H1135">
        <v>-3.24828355420156</v>
      </c>
      <c r="I1135">
        <v>-27.503825664123401</v>
      </c>
      <c r="J1135">
        <v>1.6674201644871001</v>
      </c>
      <c r="K1135">
        <v>94.077337827452197</v>
      </c>
      <c r="L1135">
        <v>96.745869021576596</v>
      </c>
      <c r="M1135">
        <v>42.803535013192999</v>
      </c>
      <c r="N1135">
        <v>0.97964049182132795</v>
      </c>
      <c r="O1135">
        <v>42.9991166077738</v>
      </c>
      <c r="P1135">
        <v>9.1084337349397693</v>
      </c>
      <c r="Q1135">
        <v>1.4290919848737E-2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414</v>
      </c>
      <c r="E1136">
        <v>1966.9802950349999</v>
      </c>
      <c r="F1136">
        <v>226.11</v>
      </c>
      <c r="G1136">
        <v>158.69260488867999</v>
      </c>
      <c r="H1136">
        <v>-5.1982433069404799</v>
      </c>
      <c r="I1136">
        <v>27.954984435559702</v>
      </c>
      <c r="J1136">
        <v>-2.2589036340533402</v>
      </c>
      <c r="K1136">
        <v>213.456532040139</v>
      </c>
      <c r="L1136">
        <v>180.08018554946401</v>
      </c>
      <c r="M1136">
        <v>60.696124908028899</v>
      </c>
      <c r="N1136">
        <v>0.81717790839401105</v>
      </c>
      <c r="O1136">
        <v>7.24868426871876</v>
      </c>
      <c r="P1136">
        <v>185.49242424242399</v>
      </c>
      <c r="Q1136">
        <v>9.0428426562497E-2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117</v>
      </c>
      <c r="E1137">
        <v>1965.70876559199</v>
      </c>
      <c r="F1137">
        <v>212.29</v>
      </c>
      <c r="G1137">
        <v>152.83597839542699</v>
      </c>
      <c r="H1137">
        <v>16.716736932789502</v>
      </c>
      <c r="I1137">
        <v>54.5201348062498</v>
      </c>
      <c r="J1137">
        <v>6.0983924187474399</v>
      </c>
      <c r="K1137">
        <v>183.80581861100899</v>
      </c>
      <c r="L1137">
        <v>159.25086251224499</v>
      </c>
      <c r="M1137">
        <v>70.741164171658596</v>
      </c>
      <c r="N1137">
        <v>1.8731373963622</v>
      </c>
      <c r="O1137">
        <v>26.030430072071201</v>
      </c>
      <c r="P1137">
        <v>177.86649214659599</v>
      </c>
      <c r="Q1137">
        <v>9.156660400253E-2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297</v>
      </c>
      <c r="E1138">
        <v>1960.2206343949999</v>
      </c>
      <c r="F1138">
        <v>1263.05</v>
      </c>
      <c r="G1138">
        <v>-43.788033288465797</v>
      </c>
      <c r="H1138">
        <v>-1.1772558903635899</v>
      </c>
      <c r="I1138">
        <v>-23.866182722780898</v>
      </c>
      <c r="J1138">
        <v>1.3972263992070799</v>
      </c>
      <c r="K1138">
        <v>1274.1628159284401</v>
      </c>
      <c r="L1138">
        <v>1319.89995430453</v>
      </c>
      <c r="M1138">
        <v>44.132383256794299</v>
      </c>
      <c r="N1138">
        <v>0.89115232131347399</v>
      </c>
      <c r="O1138">
        <v>40.707018724515997</v>
      </c>
      <c r="P1138">
        <v>10.223405183698301</v>
      </c>
      <c r="Q1138">
        <v>-2.7587705580569999E-2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1840</v>
      </c>
      <c r="E1139">
        <v>1954.88</v>
      </c>
      <c r="F1139">
        <v>305.45</v>
      </c>
      <c r="G1139">
        <v>31.656434578285602</v>
      </c>
      <c r="H1139">
        <v>-3.8261286361713802</v>
      </c>
      <c r="I1139">
        <v>7.79918735066087</v>
      </c>
      <c r="J1139">
        <v>-1.1889064174041</v>
      </c>
      <c r="K1139">
        <v>289.99438544422901</v>
      </c>
      <c r="L1139">
        <v>266.032333736532</v>
      </c>
      <c r="M1139">
        <v>72.203148927603493</v>
      </c>
      <c r="N1139">
        <v>0.98433449058526701</v>
      </c>
      <c r="O1139">
        <v>8.6102471762972801</v>
      </c>
      <c r="P1139">
        <v>62.473404255319103</v>
      </c>
      <c r="Q1139">
        <v>0.17842505082646801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214</v>
      </c>
      <c r="E1140">
        <v>1944.36</v>
      </c>
      <c r="F1140">
        <v>441.9</v>
      </c>
      <c r="G1140">
        <v>27.6726518071447</v>
      </c>
      <c r="H1140">
        <v>15.809683940785</v>
      </c>
      <c r="I1140">
        <v>34.0535583507274</v>
      </c>
      <c r="J1140">
        <v>12.240911098936699</v>
      </c>
      <c r="K1140">
        <v>370.95608182187999</v>
      </c>
      <c r="L1140">
        <v>316.75266465518501</v>
      </c>
      <c r="M1140">
        <v>83.059923741946804</v>
      </c>
      <c r="N1140">
        <v>1.1961561066606201</v>
      </c>
      <c r="O1140">
        <v>5.2274270196877204</v>
      </c>
      <c r="P1140">
        <v>94.284458122664304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388</v>
      </c>
      <c r="E1141">
        <v>1936.6065699999999</v>
      </c>
      <c r="F1141">
        <v>3245.8</v>
      </c>
      <c r="G1141">
        <v>263.37108206078801</v>
      </c>
      <c r="H1141">
        <v>27.604386556596999</v>
      </c>
      <c r="I1141">
        <v>101.00361357254999</v>
      </c>
      <c r="J1141">
        <v>13.143335447427701</v>
      </c>
      <c r="K1141">
        <v>2477.7012148762101</v>
      </c>
      <c r="L1141">
        <v>1863.1700424058199</v>
      </c>
      <c r="M1141">
        <v>85.377477267719797</v>
      </c>
      <c r="N1141">
        <v>0.70077274015282998</v>
      </c>
      <c r="O1141">
        <v>0</v>
      </c>
      <c r="P1141">
        <v>300.71604938271599</v>
      </c>
      <c r="Q1141">
        <v>0.10235135462080799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692</v>
      </c>
      <c r="E1142">
        <v>1933.744164</v>
      </c>
      <c r="F1142">
        <v>279.39999999999998</v>
      </c>
      <c r="G1142">
        <v>5.1596890202485604</v>
      </c>
      <c r="H1142">
        <v>6.9086814115818296</v>
      </c>
      <c r="I1142">
        <v>-17.577921280752101</v>
      </c>
      <c r="J1142">
        <v>3.2987024450816098</v>
      </c>
      <c r="K1142">
        <v>270.38906345031597</v>
      </c>
      <c r="L1142">
        <v>266.58909831858801</v>
      </c>
      <c r="M1142">
        <v>52.121341778808997</v>
      </c>
      <c r="N1142">
        <v>1.8441810614933201</v>
      </c>
      <c r="O1142">
        <v>18.468146027201101</v>
      </c>
      <c r="P1142">
        <v>38.385339276869701</v>
      </c>
      <c r="Q1142">
        <v>5.2049313464093E-2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346</v>
      </c>
      <c r="E1143">
        <v>1932.7322961</v>
      </c>
      <c r="F1143">
        <v>119.97</v>
      </c>
      <c r="G1143">
        <v>22.798295945590901</v>
      </c>
      <c r="H1143">
        <v>14.2350690080613</v>
      </c>
      <c r="I1143">
        <v>-3.2869318227146098</v>
      </c>
      <c r="J1143">
        <v>1.24518639279743</v>
      </c>
      <c r="K1143">
        <v>100.663151120188</v>
      </c>
      <c r="L1143">
        <v>92.259597256719104</v>
      </c>
      <c r="M1143">
        <v>70.602226809510597</v>
      </c>
      <c r="N1143">
        <v>1.5212460161060399</v>
      </c>
      <c r="O1143">
        <v>7.6435775610569099</v>
      </c>
      <c r="P1143">
        <v>69.808917197452203</v>
      </c>
      <c r="Q1143">
        <v>0.10526479859993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239</v>
      </c>
      <c r="E1144">
        <v>1931.55114647</v>
      </c>
      <c r="F1144">
        <v>314.05</v>
      </c>
      <c r="G1144">
        <v>483.02256116026399</v>
      </c>
      <c r="H1144">
        <v>3.58245279360737</v>
      </c>
      <c r="I1144">
        <v>48.782154496849401</v>
      </c>
      <c r="J1144">
        <v>-2.3240918973197799</v>
      </c>
      <c r="K1144">
        <v>276.74936006738801</v>
      </c>
      <c r="L1144">
        <v>204.741395763713</v>
      </c>
      <c r="M1144">
        <v>64.633644441119699</v>
      </c>
      <c r="N1144">
        <v>1.3566688905475</v>
      </c>
      <c r="O1144">
        <v>2.7861805444992802</v>
      </c>
      <c r="P1144">
        <v>579.02702702702697</v>
      </c>
      <c r="Q1144">
        <v>0.20609392602123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239</v>
      </c>
      <c r="E1145">
        <v>1930.213958</v>
      </c>
      <c r="F1145">
        <v>1416.65</v>
      </c>
      <c r="G1145">
        <v>19.877472732408101</v>
      </c>
      <c r="H1145">
        <v>3.3226904724118098</v>
      </c>
      <c r="I1145">
        <v>-4.3311978965186597</v>
      </c>
      <c r="J1145">
        <v>3.2886736810447301</v>
      </c>
      <c r="K1145">
        <v>1347.5856673481501</v>
      </c>
      <c r="L1145">
        <v>1279.8284257860601</v>
      </c>
      <c r="M1145">
        <v>62.575492585363598</v>
      </c>
      <c r="N1145">
        <v>2.7232850691415398</v>
      </c>
      <c r="O1145">
        <v>11.9542582853915</v>
      </c>
      <c r="P1145">
        <v>51.262612780951301</v>
      </c>
      <c r="Q1145">
        <v>2.0745873482313E-2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75</v>
      </c>
      <c r="E1146">
        <v>1922.7217575</v>
      </c>
      <c r="F1146">
        <v>62555</v>
      </c>
      <c r="G1146">
        <v>349.841372662075</v>
      </c>
      <c r="H1146">
        <v>78.986212526643996</v>
      </c>
      <c r="I1146">
        <v>96.852749969616397</v>
      </c>
      <c r="J1146">
        <v>-15.9781727664513</v>
      </c>
      <c r="K1146">
        <v>38497.963110951801</v>
      </c>
      <c r="L1146">
        <v>27935.248004140401</v>
      </c>
      <c r="M1146">
        <v>71.918674833291107</v>
      </c>
      <c r="N1146">
        <v>3.1552516534020798</v>
      </c>
      <c r="O1146">
        <v>7.10414834945247</v>
      </c>
      <c r="P1146">
        <v>390.58897341384898</v>
      </c>
      <c r="Q1146">
        <v>8.0306923833889002E-2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1916.7674</v>
      </c>
      <c r="F1147">
        <v>164.75</v>
      </c>
      <c r="G1147">
        <v>338.55131679503802</v>
      </c>
      <c r="H1147">
        <v>19.5038724155499</v>
      </c>
      <c r="I1147">
        <v>100.86175015891899</v>
      </c>
      <c r="J1147">
        <v>12.541351444375</v>
      </c>
      <c r="K1147">
        <v>125.769718406198</v>
      </c>
      <c r="L1147">
        <v>92.114227963246805</v>
      </c>
      <c r="M1147">
        <v>86.346239228854401</v>
      </c>
      <c r="N1147">
        <v>0.82693119767521395</v>
      </c>
      <c r="O1147">
        <v>0</v>
      </c>
      <c r="P1147">
        <v>377.536231884058</v>
      </c>
      <c r="Q1147">
        <v>0.17388352602200599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239</v>
      </c>
      <c r="E1148">
        <v>1913.2813785000001</v>
      </c>
      <c r="F1148">
        <v>457.5</v>
      </c>
      <c r="G1148">
        <v>200.25757341274399</v>
      </c>
      <c r="H1148">
        <v>3.7331096080572799</v>
      </c>
      <c r="I1148">
        <v>54.329805433927902</v>
      </c>
      <c r="J1148">
        <v>3.3220328680206599</v>
      </c>
      <c r="K1148">
        <v>411.00763235346</v>
      </c>
      <c r="L1148">
        <v>317.583105769371</v>
      </c>
      <c r="M1148">
        <v>81.832054732525705</v>
      </c>
      <c r="N1148">
        <v>1.0262974706897099</v>
      </c>
      <c r="O1148">
        <v>2.2950819672131</v>
      </c>
      <c r="P1148">
        <v>241.41791044776099</v>
      </c>
      <c r="Q1148">
        <v>0.22516642017933899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239</v>
      </c>
      <c r="E1149">
        <v>1909.564728475</v>
      </c>
      <c r="F1149">
        <v>1404.25</v>
      </c>
      <c r="G1149">
        <v>-13.7353954973059</v>
      </c>
      <c r="H1149">
        <v>9.1288223808550502</v>
      </c>
      <c r="I1149">
        <v>-21.964525522111799</v>
      </c>
      <c r="J1149">
        <v>0.21237720062007201</v>
      </c>
      <c r="K1149">
        <v>1367.1996937434801</v>
      </c>
      <c r="L1149">
        <v>1347.6081916277601</v>
      </c>
      <c r="M1149">
        <v>57.014376540870899</v>
      </c>
      <c r="N1149">
        <v>0.73478888184156499</v>
      </c>
      <c r="O1149">
        <v>26.045931992166601</v>
      </c>
      <c r="P1149">
        <v>37.402152641878601</v>
      </c>
      <c r="Q1149">
        <v>5.3802014597808999E-2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1631</v>
      </c>
      <c r="E1150">
        <v>1906.0882018</v>
      </c>
      <c r="F1150">
        <v>63.49</v>
      </c>
      <c r="G1150">
        <v>-3.1092249694324399</v>
      </c>
      <c r="H1150">
        <v>-2.3859380109903201</v>
      </c>
      <c r="I1150">
        <v>3.4816880616335601</v>
      </c>
      <c r="J1150">
        <v>0.83038170445374704</v>
      </c>
      <c r="K1150">
        <v>62.396347908649901</v>
      </c>
      <c r="L1150">
        <v>58.087736290570803</v>
      </c>
      <c r="M1150">
        <v>59.453032016997597</v>
      </c>
      <c r="N1150">
        <v>0.85348403571557896</v>
      </c>
      <c r="O1150">
        <v>3.8116238777760199</v>
      </c>
      <c r="P1150">
        <v>28.262626262626199</v>
      </c>
      <c r="Q1150">
        <v>-2.8326200589973E-2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46</v>
      </c>
      <c r="E1151">
        <v>1905.823402</v>
      </c>
      <c r="F1151">
        <v>194.95</v>
      </c>
      <c r="G1151">
        <v>1119.8266603186901</v>
      </c>
      <c r="H1151">
        <v>-11.762467624304</v>
      </c>
      <c r="I1151">
        <v>210.68413587816599</v>
      </c>
      <c r="J1151">
        <v>-13.176642561191199</v>
      </c>
      <c r="K1151">
        <v>188.99771294475201</v>
      </c>
      <c r="L1151">
        <v>103.79671605531099</v>
      </c>
      <c r="M1151">
        <v>47.138060312607102</v>
      </c>
      <c r="N1151">
        <v>0.92125389486852605</v>
      </c>
      <c r="O1151">
        <v>18.184149781995298</v>
      </c>
      <c r="P1151">
        <v>1199.6666666666599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1631</v>
      </c>
      <c r="E1152">
        <v>1905.052968</v>
      </c>
      <c r="F1152">
        <v>63.52</v>
      </c>
      <c r="G1152">
        <v>-2.65635714462924</v>
      </c>
      <c r="H1152">
        <v>-2.2831276375241099</v>
      </c>
      <c r="I1152">
        <v>3.5367743635064999</v>
      </c>
      <c r="J1152">
        <v>0.817634825600565</v>
      </c>
      <c r="K1152">
        <v>62.371555666764799</v>
      </c>
      <c r="L1152">
        <v>58.077533558767698</v>
      </c>
      <c r="M1152">
        <v>55.931821315525497</v>
      </c>
      <c r="N1152">
        <v>0.95692403583415697</v>
      </c>
      <c r="O1152">
        <v>4.9275818639798503</v>
      </c>
      <c r="P1152">
        <v>29.0794553952448</v>
      </c>
      <c r="Q1152">
        <v>-2.9924776916618E-2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2455</v>
      </c>
      <c r="E1153">
        <v>1904.53469297999</v>
      </c>
      <c r="F1153">
        <v>1205.8</v>
      </c>
      <c r="G1153">
        <v>13.620218054351</v>
      </c>
      <c r="H1153">
        <v>9.4680762452467597</v>
      </c>
      <c r="I1153">
        <v>-25.404743347574101</v>
      </c>
      <c r="J1153">
        <v>3.7721085154668299</v>
      </c>
      <c r="K1153">
        <v>1155.4698345869399</v>
      </c>
      <c r="L1153">
        <v>1140.0945016831699</v>
      </c>
      <c r="M1153">
        <v>63.996665038704002</v>
      </c>
      <c r="N1153">
        <v>0.96337620889318598</v>
      </c>
      <c r="O1153">
        <v>20.330900646873399</v>
      </c>
      <c r="P1153">
        <v>44.8234446312755</v>
      </c>
      <c r="Q1153">
        <v>0.10312064206034401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713</v>
      </c>
      <c r="E1154">
        <v>1901.11000107</v>
      </c>
      <c r="F1154">
        <v>783.92</v>
      </c>
      <c r="G1154">
        <v>43.598397223235203</v>
      </c>
      <c r="H1154">
        <v>1.32587690365477</v>
      </c>
      <c r="I1154">
        <v>24.057565366369499</v>
      </c>
      <c r="J1154">
        <v>2.2025316790890299</v>
      </c>
      <c r="K1154">
        <v>732.560264856495</v>
      </c>
      <c r="L1154">
        <v>628.29079330755098</v>
      </c>
      <c r="M1154">
        <v>43.078312623575101</v>
      </c>
      <c r="N1154">
        <v>0.85526730787882899</v>
      </c>
      <c r="O1154">
        <v>0.89039697928359196</v>
      </c>
      <c r="P1154">
        <v>76.737684590237805</v>
      </c>
      <c r="Q1154">
        <v>-3.6227040049000002E-5</v>
      </c>
    </row>
    <row r="1155" spans="1:17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109</v>
      </c>
      <c r="E1155">
        <v>1897.4024297200001</v>
      </c>
      <c r="F1155">
        <v>7.73</v>
      </c>
      <c r="G1155">
        <v>-31.591947956847999</v>
      </c>
      <c r="H1155">
        <v>-25.821928349154501</v>
      </c>
      <c r="I1155">
        <v>-76.893199809145401</v>
      </c>
      <c r="J1155">
        <v>-22.214484751207301</v>
      </c>
      <c r="K1155">
        <v>13.004080555159099</v>
      </c>
      <c r="L1155">
        <v>15.7020814195805</v>
      </c>
      <c r="M1155">
        <v>15.945157836156699</v>
      </c>
      <c r="N1155">
        <v>0.48972618048282002</v>
      </c>
      <c r="O1155">
        <v>251.22897800776099</v>
      </c>
      <c r="P1155">
        <v>3.0666666666666602</v>
      </c>
      <c r="Q1155">
        <v>-6.6638442627849999E-3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E1156">
        <v>1896.0895800000001</v>
      </c>
      <c r="F1156">
        <v>767.25</v>
      </c>
      <c r="G1156">
        <v>2717.3107493019902</v>
      </c>
      <c r="H1156">
        <v>-3.38660033862869</v>
      </c>
      <c r="I1156">
        <v>389.30950446261301</v>
      </c>
      <c r="J1156">
        <v>4.4864634093762703</v>
      </c>
      <c r="K1156">
        <v>697.89226412566802</v>
      </c>
      <c r="L1156">
        <v>418.51448686501902</v>
      </c>
      <c r="M1156">
        <v>37.859947107227498</v>
      </c>
      <c r="N1156">
        <v>0.92478513852559596</v>
      </c>
      <c r="O1156">
        <v>24.079504724665998</v>
      </c>
      <c r="P1156">
        <v>2969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542</v>
      </c>
      <c r="E1157">
        <v>1894.0372492500001</v>
      </c>
      <c r="F1157">
        <v>615.04999999999995</v>
      </c>
      <c r="G1157">
        <v>-3.71979902449737</v>
      </c>
      <c r="H1157">
        <v>19.457290692987499</v>
      </c>
      <c r="I1157">
        <v>5.9925884367224302</v>
      </c>
      <c r="J1157">
        <v>2.3525754104798899</v>
      </c>
      <c r="K1157">
        <v>549.51622487237398</v>
      </c>
      <c r="L1157">
        <v>505.25490494545602</v>
      </c>
      <c r="M1157">
        <v>58.0436100047338</v>
      </c>
      <c r="N1157">
        <v>1.1993198634484501</v>
      </c>
      <c r="O1157">
        <v>7.1295016665311897</v>
      </c>
      <c r="P1157">
        <v>52.807453416149002</v>
      </c>
      <c r="Q1157">
        <v>-3.9532553277607997E-2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239</v>
      </c>
      <c r="E1158">
        <v>1892.64</v>
      </c>
      <c r="F1158">
        <v>591.45000000000005</v>
      </c>
      <c r="G1158">
        <v>96.843889098109301</v>
      </c>
      <c r="H1158">
        <v>18.847279945795901</v>
      </c>
      <c r="I1158">
        <v>56.735599927241402</v>
      </c>
      <c r="J1158">
        <v>3.7471232279095599</v>
      </c>
      <c r="K1158">
        <v>525.89035309799203</v>
      </c>
      <c r="L1158">
        <v>439.971474128647</v>
      </c>
      <c r="M1158">
        <v>68.978172717496506</v>
      </c>
      <c r="N1158">
        <v>0.899530225488965</v>
      </c>
      <c r="O1158">
        <v>3.97328599205342</v>
      </c>
      <c r="P1158">
        <v>130.31542056074699</v>
      </c>
      <c r="Q1158">
        <v>0.12275532962136899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120</v>
      </c>
      <c r="E1159">
        <v>1887.55571572799</v>
      </c>
      <c r="F1159">
        <v>17.760000000000002</v>
      </c>
      <c r="G1159">
        <v>39.860431811168198</v>
      </c>
      <c r="H1159">
        <v>0.33664362794990998</v>
      </c>
      <c r="I1159">
        <v>-7.9926803494591203</v>
      </c>
      <c r="J1159">
        <v>-4.2689827719300402</v>
      </c>
      <c r="K1159">
        <v>17.646978538623301</v>
      </c>
      <c r="L1159">
        <v>16.829317204084902</v>
      </c>
      <c r="M1159">
        <v>58.510499594132497</v>
      </c>
      <c r="N1159">
        <v>0.82398257403699304</v>
      </c>
      <c r="O1159">
        <v>48.396094888204999</v>
      </c>
      <c r="P1159">
        <v>65.655035028821999</v>
      </c>
      <c r="Q1159">
        <v>0.13243790542481901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905</v>
      </c>
      <c r="E1160">
        <v>1886.5502047499999</v>
      </c>
      <c r="F1160">
        <v>531.35</v>
      </c>
      <c r="G1160">
        <v>77.213451609175095</v>
      </c>
      <c r="H1160">
        <v>12.4691245414406</v>
      </c>
      <c r="I1160">
        <v>46.873615006400598</v>
      </c>
      <c r="J1160">
        <v>11.941634360442199</v>
      </c>
      <c r="K1160">
        <v>431.919352896389</v>
      </c>
      <c r="L1160">
        <v>349.41895542847197</v>
      </c>
      <c r="M1160">
        <v>67.0270261467859</v>
      </c>
      <c r="N1160">
        <v>1.72719635835543</v>
      </c>
      <c r="O1160">
        <v>7.6220946645337397</v>
      </c>
      <c r="P1160">
        <v>108.29086632693</v>
      </c>
      <c r="Q1160">
        <v>0.11474638429148901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542</v>
      </c>
      <c r="E1161">
        <v>1885.9877672349901</v>
      </c>
      <c r="F1161">
        <v>363.85</v>
      </c>
      <c r="G1161">
        <v>4.1810594140947703</v>
      </c>
      <c r="H1161">
        <v>1.7787464165389999</v>
      </c>
      <c r="I1161">
        <v>-24.225326906662801</v>
      </c>
      <c r="J1161">
        <v>1.7729761751922299</v>
      </c>
      <c r="K1161">
        <v>334.90648977945301</v>
      </c>
      <c r="L1161">
        <v>339.67714777408003</v>
      </c>
      <c r="M1161">
        <v>82.518248864274298</v>
      </c>
      <c r="N1161">
        <v>1.1691402910361399</v>
      </c>
      <c r="O1161">
        <v>24.364435893912301</v>
      </c>
      <c r="P1161">
        <v>39.406130268199199</v>
      </c>
      <c r="Q1161">
        <v>-8.0107702597038005E-2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179</v>
      </c>
      <c r="E1162">
        <v>1882.99678722</v>
      </c>
      <c r="F1162">
        <v>458.6</v>
      </c>
      <c r="G1162">
        <v>-28.724025908717</v>
      </c>
      <c r="H1162">
        <v>-9.4498796317292495</v>
      </c>
      <c r="I1162">
        <v>-28.494547542088199</v>
      </c>
      <c r="J1162">
        <v>1.6712119012006901</v>
      </c>
      <c r="K1162">
        <v>486.03680381897902</v>
      </c>
      <c r="M1162">
        <v>41.735702897301103</v>
      </c>
      <c r="N1162">
        <v>0.57740054639439398</v>
      </c>
      <c r="O1162">
        <v>39.773222852158703</v>
      </c>
      <c r="P1162">
        <v>6.2557924003706997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100</v>
      </c>
      <c r="E1163">
        <v>1878.632991102</v>
      </c>
      <c r="F1163">
        <v>175.91</v>
      </c>
      <c r="G1163">
        <v>9.7724754096078392</v>
      </c>
      <c r="H1163">
        <v>0.84557212669167803</v>
      </c>
      <c r="I1163">
        <v>-16.5515390765433</v>
      </c>
      <c r="J1163">
        <v>9.6973725035454805</v>
      </c>
      <c r="K1163">
        <v>167.71304587771601</v>
      </c>
      <c r="L1163">
        <v>165.109883766373</v>
      </c>
      <c r="M1163">
        <v>71.596556271312906</v>
      </c>
      <c r="N1163">
        <v>1.7633554936282101</v>
      </c>
      <c r="O1163">
        <v>23.074299357626</v>
      </c>
      <c r="P1163">
        <v>46.286902286902198</v>
      </c>
      <c r="Q1163">
        <v>2.929062316182E-2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189</v>
      </c>
      <c r="E1164">
        <v>1873.9690718700001</v>
      </c>
      <c r="F1164">
        <v>997.95</v>
      </c>
      <c r="G1164">
        <v>138.222685545356</v>
      </c>
      <c r="H1164">
        <v>-6.8038828086735199</v>
      </c>
      <c r="I1164">
        <v>91.231178028347202</v>
      </c>
      <c r="J1164">
        <v>0.97015605929162096</v>
      </c>
      <c r="K1164">
        <v>974.06099673890196</v>
      </c>
      <c r="L1164">
        <v>717.75261139224995</v>
      </c>
      <c r="M1164">
        <v>50.340187522119699</v>
      </c>
      <c r="N1164">
        <v>0.46330630523115501</v>
      </c>
      <c r="O1164">
        <v>28.3080314645022</v>
      </c>
      <c r="P1164">
        <v>185.250821780763</v>
      </c>
      <c r="Q1164">
        <v>0.103134988410958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140</v>
      </c>
      <c r="E1165">
        <v>1867.56410304</v>
      </c>
      <c r="F1165">
        <v>146.56</v>
      </c>
      <c r="G1165">
        <v>108.866447463119</v>
      </c>
      <c r="H1165">
        <v>12.9322333883031</v>
      </c>
      <c r="I1165">
        <v>28.847442432747101</v>
      </c>
      <c r="J1165">
        <v>3.9936635831033702</v>
      </c>
      <c r="K1165">
        <v>123.827024918711</v>
      </c>
      <c r="L1165">
        <v>104.334358624609</v>
      </c>
      <c r="M1165">
        <v>70.653781997250206</v>
      </c>
      <c r="N1165">
        <v>1.4257921134398901</v>
      </c>
      <c r="O1165">
        <v>2.9953602620087199</v>
      </c>
      <c r="P1165">
        <v>143.455149501661</v>
      </c>
      <c r="Q1165">
        <v>6.8024277592063004E-2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400</v>
      </c>
      <c r="E1166">
        <v>1866.1062001400001</v>
      </c>
      <c r="F1166">
        <v>13995.8</v>
      </c>
      <c r="G1166">
        <v>278.427705244972</v>
      </c>
      <c r="H1166">
        <v>30.958046833206701</v>
      </c>
      <c r="I1166">
        <v>178.455581625344</v>
      </c>
      <c r="J1166">
        <v>-1.8504484360315701</v>
      </c>
      <c r="K1166">
        <v>10306.979104765</v>
      </c>
      <c r="L1166">
        <v>6906.50278108561</v>
      </c>
      <c r="M1166">
        <v>61.8965558954541</v>
      </c>
      <c r="N1166">
        <v>1.73237853261291</v>
      </c>
      <c r="O1166">
        <v>19.635890767230102</v>
      </c>
      <c r="P1166">
        <v>314.69037037036998</v>
      </c>
      <c r="Q1166">
        <v>0.23688228478927401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1840</v>
      </c>
      <c r="E1167">
        <v>1858.55819952</v>
      </c>
      <c r="F1167">
        <v>641.29999999999995</v>
      </c>
      <c r="G1167">
        <v>44.5622945714927</v>
      </c>
      <c r="H1167">
        <v>-5.63542928437219</v>
      </c>
      <c r="I1167">
        <v>-26.048929089889398</v>
      </c>
      <c r="J1167">
        <v>-1.2797758577240701</v>
      </c>
      <c r="K1167">
        <v>663.97182137698303</v>
      </c>
      <c r="L1167">
        <v>646.61447480598099</v>
      </c>
      <c r="M1167">
        <v>56.702425605917497</v>
      </c>
      <c r="N1167">
        <v>0.74939525472340796</v>
      </c>
      <c r="O1167">
        <v>42.678933416497699</v>
      </c>
      <c r="P1167">
        <v>81.697124238560704</v>
      </c>
      <c r="Q1167">
        <v>0.13889444372497001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189</v>
      </c>
      <c r="E1168">
        <v>1858.017918435</v>
      </c>
      <c r="F1168">
        <v>195.61</v>
      </c>
      <c r="G1168">
        <v>-22.581028502431199</v>
      </c>
      <c r="H1168">
        <v>-6.2124879579358998</v>
      </c>
      <c r="I1168">
        <v>-41.434148666563601</v>
      </c>
      <c r="J1168">
        <v>0.84319317412570505</v>
      </c>
      <c r="K1168">
        <v>198.078169479868</v>
      </c>
      <c r="L1168">
        <v>209.893997812105</v>
      </c>
      <c r="M1168">
        <v>51.850557433281303</v>
      </c>
      <c r="N1168">
        <v>0.95686595971764998</v>
      </c>
      <c r="O1168">
        <v>63.079597157609498</v>
      </c>
      <c r="P1168">
        <v>13.298580944106501</v>
      </c>
      <c r="Q1168">
        <v>6.4121262401100998E-2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140</v>
      </c>
      <c r="E1169">
        <v>1857.0170392069999</v>
      </c>
      <c r="F1169">
        <v>109.01</v>
      </c>
      <c r="G1169">
        <v>42.142843400317602</v>
      </c>
      <c r="H1169">
        <v>-7.6953590590328798</v>
      </c>
      <c r="I1169">
        <v>-29.5026630352484</v>
      </c>
      <c r="J1169">
        <v>4.73458148564425E-2</v>
      </c>
      <c r="K1169">
        <v>113.906210401444</v>
      </c>
      <c r="L1169">
        <v>110.143901378309</v>
      </c>
      <c r="M1169">
        <v>37.667422876292598</v>
      </c>
      <c r="N1169">
        <v>0.57065664524016302</v>
      </c>
      <c r="O1169">
        <v>29.254196862673101</v>
      </c>
      <c r="P1169">
        <v>69.797507788161894</v>
      </c>
      <c r="Q1169">
        <v>1.6556619276029999E-2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1344</v>
      </c>
      <c r="E1170">
        <v>1852.731052375</v>
      </c>
      <c r="F1170">
        <v>261.73</v>
      </c>
      <c r="G1170">
        <v>48.542942384097699</v>
      </c>
      <c r="H1170">
        <v>5.9393270630563304</v>
      </c>
      <c r="I1170">
        <v>48.562230654334897</v>
      </c>
      <c r="J1170">
        <v>11.259250468382699</v>
      </c>
      <c r="K1170">
        <v>233.685629608043</v>
      </c>
      <c r="L1170">
        <v>204.47840220177699</v>
      </c>
      <c r="M1170">
        <v>77.654166003215593</v>
      </c>
      <c r="N1170">
        <v>0.96096481276659895</v>
      </c>
      <c r="O1170">
        <v>8.6615978298246006</v>
      </c>
      <c r="P1170">
        <v>89.316455696202496</v>
      </c>
      <c r="Q1170">
        <v>0.20294224072447201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106</v>
      </c>
      <c r="E1171">
        <v>1851.16722</v>
      </c>
      <c r="F1171">
        <v>337.75</v>
      </c>
      <c r="G1171">
        <v>-31.689837052330901</v>
      </c>
      <c r="H1171">
        <v>0.94440047093860502</v>
      </c>
      <c r="I1171">
        <v>-32.596369007101103</v>
      </c>
      <c r="J1171">
        <v>6.8076505416585702</v>
      </c>
      <c r="K1171">
        <v>326.589100729557</v>
      </c>
      <c r="L1171">
        <v>343.01127552098598</v>
      </c>
      <c r="M1171">
        <v>58.287711579466801</v>
      </c>
      <c r="N1171">
        <v>1.5718427336629299</v>
      </c>
      <c r="O1171">
        <v>31.458179126572901</v>
      </c>
      <c r="P1171">
        <v>19.748271583052599</v>
      </c>
      <c r="Q1171">
        <v>6.2592267278828995E-2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214</v>
      </c>
      <c r="E1172">
        <v>1846.1853804</v>
      </c>
      <c r="F1172">
        <v>1217.9000000000001</v>
      </c>
      <c r="G1172">
        <v>159.85404507451</v>
      </c>
      <c r="H1172">
        <v>-1.81263178900425</v>
      </c>
      <c r="I1172">
        <v>83.892219487407203</v>
      </c>
      <c r="J1172">
        <v>-1.1911928257414801</v>
      </c>
      <c r="K1172">
        <v>1229.70119414908</v>
      </c>
      <c r="L1172">
        <v>955.10171825669499</v>
      </c>
      <c r="M1172">
        <v>41.254320015352803</v>
      </c>
      <c r="N1172">
        <v>1.00096180899295</v>
      </c>
      <c r="O1172">
        <v>22.567534280318501</v>
      </c>
      <c r="P1172">
        <v>187.81755878530001</v>
      </c>
      <c r="Q1172">
        <v>0.13092366162941699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150</v>
      </c>
      <c r="E1173">
        <v>1840.2336</v>
      </c>
      <c r="F1173">
        <v>1732.8</v>
      </c>
      <c r="G1173">
        <v>303.050650449334</v>
      </c>
      <c r="H1173">
        <v>4.7239801894186604</v>
      </c>
      <c r="I1173">
        <v>134.532008089627</v>
      </c>
      <c r="J1173">
        <v>4.6107648462161901</v>
      </c>
      <c r="K1173">
        <v>1589.3481101156101</v>
      </c>
      <c r="L1173">
        <v>1118.0320633269801</v>
      </c>
      <c r="M1173">
        <v>56.168059633527697</v>
      </c>
      <c r="N1173">
        <v>0.62446838559803597</v>
      </c>
      <c r="O1173">
        <v>15.7635041551246</v>
      </c>
      <c r="P1173">
        <v>360.66728698657403</v>
      </c>
      <c r="Q1173">
        <v>0.138953163466701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777</v>
      </c>
      <c r="E1174">
        <v>1837.9077216159999</v>
      </c>
      <c r="F1174">
        <v>206.98</v>
      </c>
      <c r="G1174">
        <v>6.5583936933457396</v>
      </c>
      <c r="H1174">
        <v>31.944429125790499</v>
      </c>
      <c r="I1174">
        <v>18.987501242551701</v>
      </c>
      <c r="J1174">
        <v>-6.2950415831471904</v>
      </c>
      <c r="M1174">
        <v>61.947135318855999</v>
      </c>
      <c r="O1174">
        <v>11.1218475214996</v>
      </c>
      <c r="P1174">
        <v>49.985507246376798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189</v>
      </c>
      <c r="E1175">
        <v>1827.1348479999999</v>
      </c>
      <c r="F1175">
        <v>425.6</v>
      </c>
      <c r="G1175">
        <v>-31.950090889358901</v>
      </c>
      <c r="H1175">
        <v>5.0911266906933301</v>
      </c>
      <c r="I1175">
        <v>-17.394319159664001</v>
      </c>
      <c r="J1175">
        <v>9.1280559157379102</v>
      </c>
      <c r="K1175">
        <v>407.27123498260499</v>
      </c>
      <c r="L1175">
        <v>419.64001934100298</v>
      </c>
      <c r="M1175">
        <v>63.959199846398803</v>
      </c>
      <c r="N1175">
        <v>1.6052708147302399</v>
      </c>
      <c r="O1175">
        <v>37.041823308270601</v>
      </c>
      <c r="P1175">
        <v>19.1489361702127</v>
      </c>
      <c r="Q1175">
        <v>3.9796718457848997E-2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542</v>
      </c>
      <c r="E1176">
        <v>1822.5356529400001</v>
      </c>
      <c r="F1176">
        <v>1399.7</v>
      </c>
      <c r="G1176">
        <v>-12.484701303511301</v>
      </c>
      <c r="H1176">
        <v>7.4116088360666703</v>
      </c>
      <c r="I1176">
        <v>-4.2028792638615702</v>
      </c>
      <c r="J1176">
        <v>3.6448360151081598</v>
      </c>
      <c r="K1176">
        <v>1360.0180088394</v>
      </c>
      <c r="L1176">
        <v>1296.97222562461</v>
      </c>
      <c r="M1176">
        <v>47.723095617816398</v>
      </c>
      <c r="N1176">
        <v>2.1250034066699</v>
      </c>
      <c r="O1176">
        <v>10.9523469314853</v>
      </c>
      <c r="P1176">
        <v>40.110110110110099</v>
      </c>
      <c r="Q1176">
        <v>-1.9875161938902999E-2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346</v>
      </c>
      <c r="E1177">
        <v>1811.5844290560001</v>
      </c>
      <c r="F1177">
        <v>88.96</v>
      </c>
      <c r="G1177">
        <v>4.9112509105557596</v>
      </c>
      <c r="H1177">
        <v>10.379009168151001</v>
      </c>
      <c r="I1177">
        <v>-2.8638489012522399</v>
      </c>
      <c r="J1177">
        <v>1.24848400422311</v>
      </c>
      <c r="K1177">
        <v>80.642688688603101</v>
      </c>
      <c r="L1177">
        <v>77.738483700560906</v>
      </c>
      <c r="M1177">
        <v>71.198989995131797</v>
      </c>
      <c r="N1177">
        <v>1.05379079158561</v>
      </c>
      <c r="O1177">
        <v>20.8408273381295</v>
      </c>
      <c r="P1177">
        <v>43.4838709677419</v>
      </c>
      <c r="Q1177">
        <v>1.9177031649307001E-2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346</v>
      </c>
      <c r="E1178">
        <v>1809.6938520000001</v>
      </c>
      <c r="F1178">
        <v>292.7</v>
      </c>
      <c r="G1178">
        <v>6.4484948105584801</v>
      </c>
      <c r="H1178">
        <v>5.0997571436237301</v>
      </c>
      <c r="I1178">
        <v>3.9338979231902198</v>
      </c>
      <c r="J1178">
        <v>-0.19068680677908101</v>
      </c>
      <c r="K1178">
        <v>268.01299040571399</v>
      </c>
      <c r="L1178">
        <v>245.33061572874701</v>
      </c>
      <c r="M1178">
        <v>53.949958277225797</v>
      </c>
      <c r="N1178">
        <v>0.87731425257284001</v>
      </c>
      <c r="O1178">
        <v>6.57669969251792</v>
      </c>
      <c r="P1178">
        <v>45.062569693965997</v>
      </c>
      <c r="Q1178">
        <v>0.16120761033089601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189</v>
      </c>
      <c r="E1179">
        <v>1803.04059992</v>
      </c>
      <c r="F1179">
        <v>797.05</v>
      </c>
      <c r="G1179">
        <v>58.045166316946499</v>
      </c>
      <c r="H1179">
        <v>12.990582670274801</v>
      </c>
      <c r="I1179">
        <v>28.724554614250401</v>
      </c>
      <c r="J1179">
        <v>-1.52849441304306</v>
      </c>
      <c r="K1179">
        <v>739.76843576740805</v>
      </c>
      <c r="L1179">
        <v>639.98730596446705</v>
      </c>
      <c r="M1179">
        <v>49.8654151798725</v>
      </c>
      <c r="N1179">
        <v>0.89311520269549804</v>
      </c>
      <c r="O1179">
        <v>6.49269180101623</v>
      </c>
      <c r="P1179">
        <v>87.298789801433401</v>
      </c>
      <c r="Q1179">
        <v>6.6258482878396002E-2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189</v>
      </c>
      <c r="E1180">
        <v>1792.9321050000001</v>
      </c>
      <c r="F1180">
        <v>132.53</v>
      </c>
      <c r="G1180">
        <v>0.45053152419079701</v>
      </c>
      <c r="H1180">
        <v>-1.011080483273</v>
      </c>
      <c r="I1180">
        <v>36.652123627258803</v>
      </c>
      <c r="J1180">
        <v>-1.2807072437210001</v>
      </c>
      <c r="K1180">
        <v>132.81402093354299</v>
      </c>
      <c r="L1180">
        <v>114.81851344865299</v>
      </c>
      <c r="M1180">
        <v>39.709991611771798</v>
      </c>
      <c r="N1180">
        <v>0.65567723851709803</v>
      </c>
      <c r="O1180">
        <v>18.4637440579491</v>
      </c>
      <c r="P1180">
        <v>68.398983481575598</v>
      </c>
      <c r="Q1180">
        <v>8.6019989241555003E-2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242</v>
      </c>
      <c r="E1181">
        <v>1789.3255091250001</v>
      </c>
      <c r="F1181">
        <v>1196.25</v>
      </c>
      <c r="G1181">
        <v>67.782315312219893</v>
      </c>
      <c r="H1181">
        <v>27.622927237236599</v>
      </c>
      <c r="I1181">
        <v>9.8325784263255205</v>
      </c>
      <c r="J1181">
        <v>5.1994319602672601</v>
      </c>
      <c r="K1181">
        <v>1044.4411412991701</v>
      </c>
      <c r="L1181">
        <v>930.08694282189902</v>
      </c>
      <c r="M1181">
        <v>57.119621512582299</v>
      </c>
      <c r="N1181">
        <v>0.85805322072574697</v>
      </c>
      <c r="O1181">
        <v>8.5057471264367894</v>
      </c>
      <c r="P1181">
        <v>98.054635761589395</v>
      </c>
      <c r="Q1181">
        <v>0.11654134135753499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56</v>
      </c>
      <c r="E1182">
        <v>1783.7996526919901</v>
      </c>
      <c r="F1182">
        <v>250.54</v>
      </c>
      <c r="G1182">
        <v>-34.913291517920797</v>
      </c>
      <c r="H1182">
        <v>12.2660649826982</v>
      </c>
      <c r="I1182">
        <v>-22.373234121692299</v>
      </c>
      <c r="J1182">
        <v>2.8437038185012402</v>
      </c>
      <c r="K1182">
        <v>242.33882429740001</v>
      </c>
      <c r="M1182">
        <v>57.736554594510601</v>
      </c>
      <c r="N1182">
        <v>0.48796820554553499</v>
      </c>
      <c r="O1182">
        <v>18.3643330406322</v>
      </c>
      <c r="P1182">
        <v>25.899497487437099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542</v>
      </c>
      <c r="E1183">
        <v>1778.6571682599999</v>
      </c>
      <c r="F1183">
        <v>5770.9</v>
      </c>
      <c r="G1183">
        <v>-39.247844654400801</v>
      </c>
      <c r="H1183">
        <v>9.2452028888825506</v>
      </c>
      <c r="I1183">
        <v>-16.3029654823725</v>
      </c>
      <c r="J1183">
        <v>-1.0381480189487999</v>
      </c>
      <c r="K1183">
        <v>5549.5376835362003</v>
      </c>
      <c r="L1183">
        <v>5751.9798843298504</v>
      </c>
      <c r="M1183">
        <v>44.532443092631503</v>
      </c>
      <c r="N1183">
        <v>0.67630740521127497</v>
      </c>
      <c r="O1183">
        <v>19.565405742605101</v>
      </c>
      <c r="P1183">
        <v>29.2764336917562</v>
      </c>
      <c r="Q1183">
        <v>-0.10638229697059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130</v>
      </c>
      <c r="E1184">
        <v>1778.460713425</v>
      </c>
      <c r="F1184">
        <v>260.14999999999998</v>
      </c>
      <c r="G1184">
        <v>9.8372821763919998</v>
      </c>
      <c r="H1184">
        <v>-6.3504959846777798</v>
      </c>
      <c r="I1184">
        <v>-28.7171934404589</v>
      </c>
      <c r="J1184">
        <v>2.2589320908013502</v>
      </c>
      <c r="K1184">
        <v>274.77305443671997</v>
      </c>
      <c r="L1184">
        <v>274.924798628036</v>
      </c>
      <c r="M1184">
        <v>39.067952691944797</v>
      </c>
      <c r="N1184">
        <v>0.89613514648732795</v>
      </c>
      <c r="O1184">
        <v>53.988083797808898</v>
      </c>
      <c r="P1184">
        <v>40.5076964623278</v>
      </c>
      <c r="Q1184">
        <v>0.10412512916354601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72</v>
      </c>
      <c r="E1185">
        <v>1772.2971448000001</v>
      </c>
      <c r="F1185">
        <v>18.2</v>
      </c>
      <c r="G1185">
        <v>17.393727614193299</v>
      </c>
      <c r="H1185">
        <v>-1.22289453272946</v>
      </c>
      <c r="I1185">
        <v>-17.3098151179091</v>
      </c>
      <c r="J1185">
        <v>2.0266760086784799</v>
      </c>
      <c r="K1185">
        <v>17.775861890686699</v>
      </c>
      <c r="L1185">
        <v>17.6900131688583</v>
      </c>
      <c r="M1185">
        <v>61.677382463539402</v>
      </c>
      <c r="N1185">
        <v>1.35219521352713</v>
      </c>
      <c r="O1185">
        <v>54.120879120879103</v>
      </c>
      <c r="P1185">
        <v>64.705882352941103</v>
      </c>
      <c r="Q1185">
        <v>8.2352585153559997E-3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393</v>
      </c>
      <c r="E1186">
        <v>1771.0067919549999</v>
      </c>
      <c r="F1186">
        <v>572.04999999999995</v>
      </c>
      <c r="G1186">
        <v>-33.040768023142</v>
      </c>
      <c r="H1186">
        <v>-3.27951360658765</v>
      </c>
      <c r="I1186">
        <v>-22.2472281334942</v>
      </c>
      <c r="J1186">
        <v>-1.71501240594726</v>
      </c>
      <c r="K1186">
        <v>573.83849935024398</v>
      </c>
      <c r="L1186">
        <v>567.04247392272805</v>
      </c>
      <c r="M1186">
        <v>36.523625713050599</v>
      </c>
      <c r="N1186">
        <v>0.65091525496326097</v>
      </c>
      <c r="O1186">
        <v>29.359321737610301</v>
      </c>
      <c r="P1186">
        <v>29.996591296443501</v>
      </c>
      <c r="Q1186">
        <v>0.125824502751826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153</v>
      </c>
      <c r="E1187">
        <v>1770.7203377759899</v>
      </c>
      <c r="F1187">
        <v>32.24</v>
      </c>
      <c r="G1187">
        <v>76.907054957709406</v>
      </c>
      <c r="H1187">
        <v>17.752950877898499</v>
      </c>
      <c r="I1187">
        <v>-19.785251175491499</v>
      </c>
      <c r="J1187">
        <v>1.98646946724589</v>
      </c>
      <c r="K1187">
        <v>30.684314467037002</v>
      </c>
      <c r="L1187">
        <v>28.689991887825698</v>
      </c>
      <c r="M1187">
        <v>48.637134272609501</v>
      </c>
      <c r="N1187">
        <v>1.1427151931785999</v>
      </c>
      <c r="O1187">
        <v>22.208436724565701</v>
      </c>
      <c r="P1187">
        <v>109.35064935064899</v>
      </c>
      <c r="Q1187">
        <v>0.22165596588800901</v>
      </c>
    </row>
    <row r="1188" spans="1:17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542</v>
      </c>
      <c r="E1188">
        <v>1762.8870536750001</v>
      </c>
      <c r="F1188">
        <v>105.25</v>
      </c>
      <c r="G1188">
        <v>-59.193573973108201</v>
      </c>
      <c r="H1188">
        <v>4.7497179359213604</v>
      </c>
      <c r="I1188">
        <v>-35.395339005146496</v>
      </c>
      <c r="J1188">
        <v>1.46241902550309</v>
      </c>
      <c r="K1188">
        <v>103.993010999974</v>
      </c>
      <c r="L1188">
        <v>119.09356300593799</v>
      </c>
      <c r="M1188">
        <v>51.118887974991097</v>
      </c>
      <c r="N1188">
        <v>0.66484060366404596</v>
      </c>
      <c r="O1188">
        <v>77.0546318289786</v>
      </c>
      <c r="P1188">
        <v>31.644777986241301</v>
      </c>
      <c r="Q1188">
        <v>-0.105607243397922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388</v>
      </c>
      <c r="E1189">
        <v>1761.37545606199</v>
      </c>
      <c r="F1189">
        <v>117.02</v>
      </c>
      <c r="G1189">
        <v>79.743962512589306</v>
      </c>
      <c r="H1189">
        <v>16.868274732558799</v>
      </c>
      <c r="I1189">
        <v>-8.9426354865878199</v>
      </c>
      <c r="J1189">
        <v>0.84191519147670302</v>
      </c>
      <c r="K1189">
        <v>105.881510721902</v>
      </c>
      <c r="L1189">
        <v>94.637919248615006</v>
      </c>
      <c r="M1189">
        <v>66.856608329375305</v>
      </c>
      <c r="N1189">
        <v>2.0872162780800898</v>
      </c>
      <c r="O1189">
        <v>7.2893522474790604</v>
      </c>
      <c r="P1189">
        <v>110.278526504941</v>
      </c>
      <c r="Q1189">
        <v>7.0867691603396996E-2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46</v>
      </c>
      <c r="E1190">
        <v>1757.8920000000001</v>
      </c>
      <c r="F1190">
        <v>445.6</v>
      </c>
      <c r="G1190">
        <v>41.148913105788303</v>
      </c>
      <c r="H1190">
        <v>19.318194595730802</v>
      </c>
      <c r="I1190">
        <v>46.214261430272202</v>
      </c>
      <c r="J1190">
        <v>-1.2783117446227701</v>
      </c>
      <c r="K1190">
        <v>394.09318497417399</v>
      </c>
      <c r="L1190">
        <v>321.074739392325</v>
      </c>
      <c r="M1190">
        <v>49.365592642856598</v>
      </c>
      <c r="N1190">
        <v>0.88604720022040495</v>
      </c>
      <c r="O1190">
        <v>11.6359964093357</v>
      </c>
      <c r="P1190">
        <v>93.612861177492903</v>
      </c>
      <c r="Q1190">
        <v>6.5464627282089002E-2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403</v>
      </c>
      <c r="E1191">
        <v>1756.2289074</v>
      </c>
      <c r="F1191">
        <v>1353</v>
      </c>
      <c r="G1191">
        <v>424.13975936022501</v>
      </c>
      <c r="H1191">
        <v>50.950289170306803</v>
      </c>
      <c r="I1191">
        <v>89.097528055087196</v>
      </c>
      <c r="J1191">
        <v>9.3116992915574102</v>
      </c>
      <c r="K1191">
        <v>1006.1370512953901</v>
      </c>
      <c r="L1191">
        <v>748.87151407263002</v>
      </c>
      <c r="M1191">
        <v>83.1028717788151</v>
      </c>
      <c r="N1191">
        <v>0.86107331055201297</v>
      </c>
      <c r="O1191">
        <v>2.7346637102734599</v>
      </c>
      <c r="P1191">
        <v>488.26086956521698</v>
      </c>
      <c r="Q1191">
        <v>0.13689569068361099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403</v>
      </c>
      <c r="E1192">
        <v>1747.8240969999999</v>
      </c>
      <c r="F1192">
        <v>792.1</v>
      </c>
      <c r="G1192">
        <v>94.0453673557831</v>
      </c>
      <c r="H1192">
        <v>3.52102711286155</v>
      </c>
      <c r="I1192">
        <v>71.453367302260602</v>
      </c>
      <c r="J1192">
        <v>-3.1121021700865898</v>
      </c>
      <c r="K1192">
        <v>764.15329018868795</v>
      </c>
      <c r="L1192">
        <v>598.19755006338005</v>
      </c>
      <c r="M1192">
        <v>45.833288931342402</v>
      </c>
      <c r="N1192">
        <v>2.6719521825858701</v>
      </c>
      <c r="O1192">
        <v>9.2033834111854507</v>
      </c>
      <c r="P1192">
        <v>179.74571781741099</v>
      </c>
      <c r="Q1192">
        <v>0.12876596011514099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239</v>
      </c>
      <c r="E1193">
        <v>1747.1546069399999</v>
      </c>
      <c r="F1193">
        <v>315.33</v>
      </c>
      <c r="G1193">
        <v>196.544482924368</v>
      </c>
      <c r="H1193">
        <v>46.316489563443497</v>
      </c>
      <c r="I1193">
        <v>46.3596239665276</v>
      </c>
      <c r="J1193">
        <v>23.237345807342599</v>
      </c>
      <c r="K1193">
        <v>232.21993151986101</v>
      </c>
      <c r="L1193">
        <v>193.458156043489</v>
      </c>
      <c r="M1193">
        <v>90.113976251980702</v>
      </c>
      <c r="N1193">
        <v>1.8012205673607999</v>
      </c>
      <c r="O1193">
        <v>0</v>
      </c>
      <c r="P1193">
        <v>245.377875136911</v>
      </c>
      <c r="Q1193">
        <v>0.11878807161534399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539</v>
      </c>
      <c r="E1194">
        <v>1746.82039085</v>
      </c>
      <c r="F1194">
        <v>515.75</v>
      </c>
      <c r="G1194">
        <v>57.484942438788899</v>
      </c>
      <c r="H1194">
        <v>-6.1613187216502201</v>
      </c>
      <c r="I1194">
        <v>-3.2834685104130501</v>
      </c>
      <c r="J1194">
        <v>-2.0336289181775702</v>
      </c>
      <c r="K1194">
        <v>537.89777923557097</v>
      </c>
      <c r="L1194">
        <v>501.09159750449902</v>
      </c>
      <c r="M1194">
        <v>41.857622923163703</v>
      </c>
      <c r="N1194">
        <v>0.914780624672209</v>
      </c>
      <c r="O1194">
        <v>33.776054289869101</v>
      </c>
      <c r="P1194">
        <v>84.790397706915002</v>
      </c>
      <c r="Q1194">
        <v>0.120849313589275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297</v>
      </c>
      <c r="E1195">
        <v>1741.9319596979999</v>
      </c>
      <c r="F1195">
        <v>31.43</v>
      </c>
      <c r="G1195">
        <v>-16.1220207444869</v>
      </c>
      <c r="H1195">
        <v>9.8820895605897405</v>
      </c>
      <c r="I1195">
        <v>-37.181414405984299</v>
      </c>
      <c r="J1195">
        <v>8.0607311761825304</v>
      </c>
      <c r="K1195">
        <v>30.367013098084499</v>
      </c>
      <c r="L1195">
        <v>32.139714486503003</v>
      </c>
      <c r="M1195">
        <v>54.826907775178398</v>
      </c>
      <c r="N1195">
        <v>1.54495853744514</v>
      </c>
      <c r="O1195">
        <v>45.720649061406199</v>
      </c>
      <c r="P1195">
        <v>39.688888888888798</v>
      </c>
      <c r="Q1195">
        <v>-5.7812478029507001E-2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393</v>
      </c>
      <c r="E1196">
        <v>1735.6439159399999</v>
      </c>
      <c r="F1196">
        <v>11.24</v>
      </c>
      <c r="G1196">
        <v>-28.4576432371774</v>
      </c>
      <c r="H1196">
        <v>-11.2317396452535</v>
      </c>
      <c r="I1196">
        <v>-23.179288802119601</v>
      </c>
      <c r="J1196">
        <v>-4.8653090344529897</v>
      </c>
      <c r="K1196">
        <v>12.0440599130389</v>
      </c>
      <c r="L1196">
        <v>12.489803097343801</v>
      </c>
      <c r="M1196">
        <v>36.0238192656983</v>
      </c>
      <c r="N1196">
        <v>1.0184679358895901</v>
      </c>
      <c r="O1196">
        <v>49.762752075919302</v>
      </c>
      <c r="P1196">
        <v>13.535353535353501</v>
      </c>
      <c r="Q1196">
        <v>0.144990931339012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393</v>
      </c>
      <c r="E1197">
        <v>1729.3406836900001</v>
      </c>
      <c r="F1197">
        <v>713.15</v>
      </c>
      <c r="G1197">
        <v>-27.4178730385287</v>
      </c>
      <c r="H1197">
        <v>-2.80452646107199</v>
      </c>
      <c r="I1197">
        <v>-13.5668393952808</v>
      </c>
      <c r="J1197">
        <v>1.07472836316908</v>
      </c>
      <c r="K1197">
        <v>691.94271257222897</v>
      </c>
      <c r="L1197">
        <v>706.37981396261898</v>
      </c>
      <c r="M1197">
        <v>61.401951199233402</v>
      </c>
      <c r="N1197">
        <v>1.5842962805002501</v>
      </c>
      <c r="O1197">
        <v>29.005118137839101</v>
      </c>
      <c r="P1197">
        <v>13.921725239616601</v>
      </c>
      <c r="Q1197">
        <v>1.1173167404479999E-2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1728.687126</v>
      </c>
      <c r="F1198">
        <v>102</v>
      </c>
      <c r="G1198">
        <v>31.880602696636299</v>
      </c>
      <c r="H1198">
        <v>10.5983185007142</v>
      </c>
      <c r="I1198">
        <v>2.3506263082368899</v>
      </c>
      <c r="J1198">
        <v>5.4325884972784202</v>
      </c>
      <c r="K1198">
        <v>94.886250770954604</v>
      </c>
      <c r="L1198">
        <v>87.081053668714503</v>
      </c>
      <c r="M1198">
        <v>53.671867211399601</v>
      </c>
      <c r="N1198">
        <v>2.57978510545456</v>
      </c>
      <c r="O1198">
        <v>11.764705882352899</v>
      </c>
      <c r="P1198">
        <v>87.155963302752298</v>
      </c>
      <c r="Q1198">
        <v>2.9269254333287999E-2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242</v>
      </c>
      <c r="E1199">
        <v>1713.96</v>
      </c>
      <c r="F1199">
        <v>1428.3</v>
      </c>
      <c r="G1199">
        <v>-22.581492853923699</v>
      </c>
      <c r="H1199">
        <v>-3.0809697234639</v>
      </c>
      <c r="I1199">
        <v>-20.490846864753301</v>
      </c>
      <c r="J1199">
        <v>-0.25343613798478498</v>
      </c>
      <c r="K1199">
        <v>1397.0807609992301</v>
      </c>
      <c r="L1199">
        <v>1416.6973986719699</v>
      </c>
      <c r="M1199">
        <v>49.194484502228804</v>
      </c>
      <c r="N1199">
        <v>1.44325236213191</v>
      </c>
      <c r="O1199">
        <v>24.627179164041099</v>
      </c>
      <c r="P1199">
        <v>20.934761441090501</v>
      </c>
      <c r="Q1199">
        <v>0.14910735295578501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1359</v>
      </c>
      <c r="E1200">
        <v>1709.12285817</v>
      </c>
      <c r="F1200">
        <v>602.70000000000005</v>
      </c>
      <c r="G1200">
        <v>66.526524538509705</v>
      </c>
      <c r="H1200">
        <v>26.595085091319898</v>
      </c>
      <c r="I1200">
        <v>11.284159758400399</v>
      </c>
      <c r="J1200">
        <v>8.6212549603905195</v>
      </c>
      <c r="K1200">
        <v>491.03911341682198</v>
      </c>
      <c r="L1200">
        <v>457.43126230479402</v>
      </c>
      <c r="M1200">
        <v>89.740920281313706</v>
      </c>
      <c r="N1200">
        <v>3.1664025647748302</v>
      </c>
      <c r="O1200">
        <v>1.7919362867097901</v>
      </c>
      <c r="P1200">
        <v>95.364667747163693</v>
      </c>
      <c r="Q1200">
        <v>3.5256126904477998E-2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821</v>
      </c>
      <c r="E1201">
        <v>1707.669504558</v>
      </c>
      <c r="F1201">
        <v>8.4600000000000009</v>
      </c>
      <c r="G1201">
        <v>-96.738037541668106</v>
      </c>
      <c r="H1201">
        <v>-14.650722957226799</v>
      </c>
      <c r="I1201">
        <v>-69.265091910927893</v>
      </c>
      <c r="J1201">
        <v>-0.86182774637639603</v>
      </c>
      <c r="K1201">
        <v>12.0119264362593</v>
      </c>
      <c r="L1201">
        <v>16.793707438733101</v>
      </c>
      <c r="M1201">
        <v>11.998379829469799</v>
      </c>
      <c r="N1201">
        <v>0.51568328586567402</v>
      </c>
      <c r="O1201">
        <v>267.61229314420802</v>
      </c>
      <c r="P1201">
        <v>0</v>
      </c>
      <c r="Q1201">
        <v>3.8110879885359999E-3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168</v>
      </c>
      <c r="E1202">
        <v>1696.7798493749999</v>
      </c>
      <c r="F1202">
        <v>1383.75</v>
      </c>
      <c r="G1202">
        <v>32.945061477629103</v>
      </c>
      <c r="H1202">
        <v>22.886323910131001</v>
      </c>
      <c r="I1202">
        <v>-3.43452418015102</v>
      </c>
      <c r="J1202">
        <v>-4.92324941649371</v>
      </c>
      <c r="K1202">
        <v>1213.8529208339401</v>
      </c>
      <c r="L1202">
        <v>1121.98128422286</v>
      </c>
      <c r="M1202">
        <v>58.609022362796203</v>
      </c>
      <c r="N1202">
        <v>2.2127248079236499</v>
      </c>
      <c r="O1202">
        <v>13.821138211382101</v>
      </c>
      <c r="P1202">
        <v>66.096507021966104</v>
      </c>
      <c r="Q1202">
        <v>-2.4376678238742001E-2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80</v>
      </c>
      <c r="E1203">
        <v>1693.2745243259999</v>
      </c>
      <c r="F1203">
        <v>114.87</v>
      </c>
      <c r="G1203">
        <v>24.453075287118001</v>
      </c>
      <c r="H1203">
        <v>1.41143695017773</v>
      </c>
      <c r="I1203">
        <v>0.35256304973220898</v>
      </c>
      <c r="J1203">
        <v>-0.206206234903025</v>
      </c>
      <c r="K1203">
        <v>109.523142659946</v>
      </c>
      <c r="L1203">
        <v>101.94615575977799</v>
      </c>
      <c r="M1203">
        <v>72.031917948483297</v>
      </c>
      <c r="N1203">
        <v>1.85133446191899</v>
      </c>
      <c r="O1203">
        <v>7.8610603290676302</v>
      </c>
      <c r="P1203">
        <v>51.643564356435597</v>
      </c>
      <c r="Q1203">
        <v>-3.4101886075789999E-3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46</v>
      </c>
      <c r="E1204">
        <v>1693.213569838</v>
      </c>
      <c r="F1204">
        <v>175.82</v>
      </c>
      <c r="G1204">
        <v>224.89963777967799</v>
      </c>
      <c r="H1204">
        <v>41.581792485463502</v>
      </c>
      <c r="I1204">
        <v>12.039501233467499</v>
      </c>
      <c r="J1204">
        <v>5.0702710190557099</v>
      </c>
      <c r="K1204">
        <v>150.32263890214301</v>
      </c>
      <c r="L1204">
        <v>123.700798487688</v>
      </c>
      <c r="M1204">
        <v>60.148234834186702</v>
      </c>
      <c r="N1204">
        <v>0.79206318191596303</v>
      </c>
      <c r="O1204">
        <v>12.052098737345</v>
      </c>
      <c r="P1204">
        <v>271.71247357293799</v>
      </c>
      <c r="Q1204">
        <v>0.13633520587057901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1692.5250493399999</v>
      </c>
      <c r="F1205">
        <v>442.85</v>
      </c>
      <c r="G1205">
        <v>-25.927937807776601</v>
      </c>
      <c r="H1205">
        <v>-4.3128292837582398</v>
      </c>
      <c r="I1205">
        <v>-34.377397414687401</v>
      </c>
      <c r="J1205">
        <v>-1.8450358771762301</v>
      </c>
      <c r="K1205">
        <v>448.496050990821</v>
      </c>
      <c r="L1205">
        <v>493.23619757392902</v>
      </c>
      <c r="M1205">
        <v>52.032309063259703</v>
      </c>
      <c r="N1205">
        <v>0.88765497416282002</v>
      </c>
      <c r="O1205">
        <v>43.479733544089399</v>
      </c>
      <c r="P1205">
        <v>16.539473684210499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629</v>
      </c>
      <c r="E1206">
        <v>1692.3029750000001</v>
      </c>
      <c r="F1206">
        <v>55.73</v>
      </c>
      <c r="G1206">
        <v>18.340790288060099</v>
      </c>
      <c r="H1206">
        <v>-1.58853739936953</v>
      </c>
      <c r="I1206">
        <v>-5.5124162152470504</v>
      </c>
      <c r="J1206">
        <v>-3.68678441882007</v>
      </c>
      <c r="K1206">
        <v>56.829881830715799</v>
      </c>
      <c r="L1206">
        <v>55.0045281445828</v>
      </c>
      <c r="M1206">
        <v>29.188193916460101</v>
      </c>
      <c r="N1206">
        <v>1.2248761103717101</v>
      </c>
      <c r="O1206">
        <v>39.960523954781998</v>
      </c>
      <c r="P1206">
        <v>48.218085106382901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21</v>
      </c>
      <c r="E1207">
        <v>1690.23511992</v>
      </c>
      <c r="F1207">
        <v>1109.2</v>
      </c>
      <c r="G1207">
        <v>95.578128946742794</v>
      </c>
      <c r="H1207">
        <v>-3.5974627863661701</v>
      </c>
      <c r="I1207">
        <v>57.0103653655055</v>
      </c>
      <c r="J1207">
        <v>-4.9514872938494197</v>
      </c>
      <c r="K1207">
        <v>1047.5884119934999</v>
      </c>
      <c r="L1207">
        <v>824.551759023719</v>
      </c>
      <c r="M1207">
        <v>41.812808876018998</v>
      </c>
      <c r="N1207">
        <v>0.39900910793191002</v>
      </c>
      <c r="O1207">
        <v>12.8651280201947</v>
      </c>
      <c r="P1207">
        <v>125.309770465163</v>
      </c>
      <c r="Q1207">
        <v>6.297999646678E-2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46</v>
      </c>
      <c r="E1208">
        <v>1685.7172829409999</v>
      </c>
      <c r="F1208">
        <v>75.31</v>
      </c>
      <c r="G1208">
        <v>45.612079737139098</v>
      </c>
      <c r="H1208">
        <v>8.1913075134383</v>
      </c>
      <c r="I1208">
        <v>-10.775919236902199</v>
      </c>
      <c r="J1208">
        <v>-0.60011975739566403</v>
      </c>
      <c r="K1208">
        <v>70.635096206879993</v>
      </c>
      <c r="L1208">
        <v>67.317932459219406</v>
      </c>
      <c r="M1208">
        <v>59.991609418422001</v>
      </c>
      <c r="N1208">
        <v>1.10206609003347</v>
      </c>
      <c r="O1208">
        <v>23.688753153631598</v>
      </c>
      <c r="P1208">
        <v>80.599520383693005</v>
      </c>
      <c r="Q1208">
        <v>0.106587401643575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21</v>
      </c>
      <c r="E1209">
        <v>1684.8711189000001</v>
      </c>
      <c r="F1209">
        <v>1325.3</v>
      </c>
      <c r="G1209">
        <v>129.03194910627201</v>
      </c>
      <c r="H1209">
        <v>-5.6907264691245096</v>
      </c>
      <c r="I1209">
        <v>91.548642019375094</v>
      </c>
      <c r="J1209">
        <v>4.7415264048224497</v>
      </c>
      <c r="K1209">
        <v>1164.67101892811</v>
      </c>
      <c r="L1209">
        <v>919.73793178956601</v>
      </c>
      <c r="M1209">
        <v>75.024367295410201</v>
      </c>
      <c r="N1209">
        <v>0.62948187166262504</v>
      </c>
      <c r="O1209">
        <v>10.827737116124601</v>
      </c>
      <c r="P1209">
        <v>168.82352941176401</v>
      </c>
      <c r="Q1209">
        <v>0.15228738560444599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242</v>
      </c>
      <c r="E1210">
        <v>1682.46805812</v>
      </c>
      <c r="F1210">
        <v>73.430000000000007</v>
      </c>
      <c r="G1210">
        <v>-56.088594588395203</v>
      </c>
      <c r="H1210">
        <v>3.2426877806962802</v>
      </c>
      <c r="I1210">
        <v>-34.815706712567398</v>
      </c>
      <c r="J1210">
        <v>-2.3081389224173101</v>
      </c>
      <c r="K1210">
        <v>67.484810768842294</v>
      </c>
      <c r="L1210">
        <v>76.999558542139994</v>
      </c>
      <c r="M1210">
        <v>48.8052772673786</v>
      </c>
      <c r="N1210">
        <v>1.0485628740550801</v>
      </c>
      <c r="O1210">
        <v>49.8025330246493</v>
      </c>
      <c r="P1210">
        <v>49.551934826883901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934</v>
      </c>
      <c r="E1211">
        <v>1681.8865449</v>
      </c>
      <c r="F1211">
        <v>398.5</v>
      </c>
      <c r="G1211">
        <v>1474.5413657859201</v>
      </c>
      <c r="H1211">
        <v>41.004789478574303</v>
      </c>
      <c r="I1211">
        <v>792.58252937969803</v>
      </c>
      <c r="J1211">
        <v>7.3628195786169499</v>
      </c>
      <c r="K1211">
        <v>280.01713132841201</v>
      </c>
      <c r="L1211">
        <v>147.09457003069701</v>
      </c>
      <c r="M1211">
        <v>84.982313570914201</v>
      </c>
      <c r="N1211">
        <v>3.8811736840961601</v>
      </c>
      <c r="O1211">
        <v>4.06524466750313</v>
      </c>
      <c r="P1211">
        <v>1706.4369900271899</v>
      </c>
      <c r="Q1211">
        <v>0.207539149729043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2574</v>
      </c>
      <c r="E1212">
        <v>1672.3838135999999</v>
      </c>
      <c r="F1212">
        <v>10.59</v>
      </c>
      <c r="G1212">
        <v>277.91334426588497</v>
      </c>
      <c r="H1212">
        <v>-2.8804862975946901</v>
      </c>
      <c r="I1212">
        <v>-27.0017278265098</v>
      </c>
      <c r="J1212">
        <v>-2.4907870223945099</v>
      </c>
      <c r="K1212">
        <v>10.924846130562001</v>
      </c>
      <c r="L1212">
        <v>9.9912566026097096</v>
      </c>
      <c r="M1212">
        <v>29.3120216694929</v>
      </c>
      <c r="N1212">
        <v>0.90872826971390297</v>
      </c>
      <c r="O1212">
        <v>60.5288007554296</v>
      </c>
      <c r="P1212">
        <v>332.24489795918299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242</v>
      </c>
      <c r="E1213">
        <v>1669.857</v>
      </c>
      <c r="F1213">
        <v>303.5</v>
      </c>
      <c r="G1213">
        <v>208.42767653171899</v>
      </c>
      <c r="H1213">
        <v>43.386755223365299</v>
      </c>
      <c r="I1213">
        <v>22.452296727134399</v>
      </c>
      <c r="J1213">
        <v>7.74803772447562</v>
      </c>
      <c r="K1213">
        <v>237.44924828614299</v>
      </c>
      <c r="L1213">
        <v>186.564823811933</v>
      </c>
      <c r="M1213">
        <v>64.184128856953393</v>
      </c>
      <c r="N1213">
        <v>2.9067824331036398</v>
      </c>
      <c r="O1213">
        <v>14.0032948929159</v>
      </c>
      <c r="P1213">
        <v>256.93284723038897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297</v>
      </c>
      <c r="E1214">
        <v>1662.2161249999999</v>
      </c>
      <c r="F1214">
        <v>2648.95</v>
      </c>
      <c r="G1214">
        <v>1150.74216899877</v>
      </c>
      <c r="H1214">
        <v>-7.6401972836561702</v>
      </c>
      <c r="I1214">
        <v>332.177228259571</v>
      </c>
      <c r="J1214">
        <v>2.0663341682798002</v>
      </c>
      <c r="K1214">
        <v>2358.16638759646</v>
      </c>
      <c r="L1214">
        <v>1426.5179222659899</v>
      </c>
      <c r="M1214">
        <v>56.583942277202397</v>
      </c>
      <c r="N1214">
        <v>1.3318104159867901</v>
      </c>
      <c r="O1214">
        <v>8.1183110288982405</v>
      </c>
      <c r="P1214">
        <v>1525.1226993865</v>
      </c>
      <c r="Q1214">
        <v>0.205755046849498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539</v>
      </c>
      <c r="E1215">
        <v>1657.5056999999999</v>
      </c>
      <c r="F1215">
        <v>158.31</v>
      </c>
      <c r="G1215">
        <v>90.429971543661097</v>
      </c>
      <c r="H1215">
        <v>-18.058101823098099</v>
      </c>
      <c r="I1215">
        <v>39.635877623350602</v>
      </c>
      <c r="J1215">
        <v>-6.5558437858581904</v>
      </c>
      <c r="K1215">
        <v>159.01181640929499</v>
      </c>
      <c r="L1215">
        <v>129.64629697078001</v>
      </c>
      <c r="M1215">
        <v>44.237866590563797</v>
      </c>
      <c r="N1215">
        <v>0.80711501606163705</v>
      </c>
      <c r="O1215">
        <v>15.5959825658518</v>
      </c>
      <c r="P1215">
        <v>122.97183098591501</v>
      </c>
      <c r="Q1215">
        <v>2.0494517917865E-2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239</v>
      </c>
      <c r="E1216">
        <v>1655.16</v>
      </c>
      <c r="F1216">
        <v>1273.2</v>
      </c>
      <c r="G1216">
        <v>72.053975623065199</v>
      </c>
      <c r="H1216">
        <v>-9.6454661416618297</v>
      </c>
      <c r="I1216">
        <v>61.251960769944702</v>
      </c>
      <c r="J1216">
        <v>0.54941366082134202</v>
      </c>
      <c r="K1216">
        <v>1183.67122149646</v>
      </c>
      <c r="L1216">
        <v>926.809457897117</v>
      </c>
      <c r="M1216">
        <v>60.035354637818898</v>
      </c>
      <c r="N1216">
        <v>0.509737293051714</v>
      </c>
      <c r="O1216">
        <v>16.218975808985199</v>
      </c>
      <c r="P1216">
        <v>111.144278606965</v>
      </c>
      <c r="Q1216">
        <v>7.6111620362194002E-2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62</v>
      </c>
      <c r="E1217">
        <v>1651.28720867999</v>
      </c>
      <c r="F1217">
        <v>647.54999999999995</v>
      </c>
      <c r="G1217">
        <v>216.127695368617</v>
      </c>
      <c r="H1217">
        <v>29.647152772100402</v>
      </c>
      <c r="I1217">
        <v>82.979439434065</v>
      </c>
      <c r="J1217">
        <v>2.3872119463252699</v>
      </c>
      <c r="K1217">
        <v>522.85247904100299</v>
      </c>
      <c r="L1217">
        <v>400.95007592477702</v>
      </c>
      <c r="M1217">
        <v>76.927571601432305</v>
      </c>
      <c r="N1217">
        <v>1.44368931099276</v>
      </c>
      <c r="O1217">
        <v>5.0111960466373304</v>
      </c>
      <c r="P1217">
        <v>246.28342245989299</v>
      </c>
      <c r="Q1217">
        <v>0.20375401167673499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214</v>
      </c>
      <c r="E1218">
        <v>1649.887775785</v>
      </c>
      <c r="F1218">
        <v>933.05</v>
      </c>
      <c r="G1218">
        <v>145.125634252124</v>
      </c>
      <c r="H1218">
        <v>13.0132461381938</v>
      </c>
      <c r="I1218">
        <v>99.804305037013194</v>
      </c>
      <c r="J1218">
        <v>0.82749157349374203</v>
      </c>
      <c r="K1218">
        <v>821.85529291130194</v>
      </c>
      <c r="L1218">
        <v>635.35683964876796</v>
      </c>
      <c r="M1218">
        <v>66.361984724591693</v>
      </c>
      <c r="N1218">
        <v>1.21138121392167</v>
      </c>
      <c r="O1218">
        <v>3.52607041423289</v>
      </c>
      <c r="P1218">
        <v>195.971451229183</v>
      </c>
      <c r="Q1218">
        <v>0.15095270170737199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E1219">
        <v>1649.8457519999999</v>
      </c>
      <c r="F1219">
        <v>847.2</v>
      </c>
      <c r="G1219">
        <v>216.88169484409599</v>
      </c>
      <c r="H1219">
        <v>81.077938956105498</v>
      </c>
      <c r="I1219">
        <v>87.682794383091803</v>
      </c>
      <c r="J1219">
        <v>4.58329420484311</v>
      </c>
      <c r="K1219">
        <v>638.62042955816401</v>
      </c>
      <c r="L1219">
        <v>479.77760404303899</v>
      </c>
      <c r="M1219">
        <v>58.4437189614194</v>
      </c>
      <c r="N1219">
        <v>1.7929644007101799</v>
      </c>
      <c r="O1219">
        <v>12.016052880075501</v>
      </c>
      <c r="P1219">
        <v>258.98305084745698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125</v>
      </c>
      <c r="E1220">
        <v>1646.64847347</v>
      </c>
      <c r="F1220">
        <v>1308.45</v>
      </c>
      <c r="G1220">
        <v>271.62893684940201</v>
      </c>
      <c r="H1220">
        <v>36.792267117214699</v>
      </c>
      <c r="I1220">
        <v>69.900711197880298</v>
      </c>
      <c r="J1220">
        <v>31.316675132702201</v>
      </c>
      <c r="K1220">
        <v>951.09544586739003</v>
      </c>
      <c r="M1220">
        <v>68.2650810284063</v>
      </c>
      <c r="N1220">
        <v>1.0265619154508001</v>
      </c>
      <c r="O1220">
        <v>10.24494631052</v>
      </c>
      <c r="P1220">
        <v>317.36842105263099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130</v>
      </c>
      <c r="E1221">
        <v>1641.95521317</v>
      </c>
      <c r="F1221">
        <v>13.71</v>
      </c>
      <c r="G1221">
        <v>-28.1378207109492</v>
      </c>
      <c r="H1221">
        <v>1.5548250412185101</v>
      </c>
      <c r="I1221">
        <v>-7.63775034058117</v>
      </c>
      <c r="J1221">
        <v>-4.02551412876978</v>
      </c>
      <c r="K1221">
        <v>13.770000995195099</v>
      </c>
      <c r="L1221">
        <v>13.3351649240714</v>
      </c>
      <c r="M1221">
        <v>38.310591315999297</v>
      </c>
      <c r="N1221">
        <v>2.0615623570825701</v>
      </c>
      <c r="O1221">
        <v>34.208606856309203</v>
      </c>
      <c r="P1221">
        <v>75.769230769230703</v>
      </c>
      <c r="Q1221">
        <v>6.2144181649233E-2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189</v>
      </c>
      <c r="E1222">
        <v>1641.4098356049999</v>
      </c>
      <c r="F1222">
        <v>1034.6500000000001</v>
      </c>
      <c r="G1222">
        <v>136.56369445150301</v>
      </c>
      <c r="H1222">
        <v>13.123426240436499</v>
      </c>
      <c r="I1222">
        <v>137.75536024624901</v>
      </c>
      <c r="J1222">
        <v>-0.43573952674729999</v>
      </c>
      <c r="K1222">
        <v>916.773802432666</v>
      </c>
      <c r="L1222">
        <v>672.86877189142695</v>
      </c>
      <c r="M1222">
        <v>63.289160881769298</v>
      </c>
      <c r="N1222">
        <v>0.405675857681498</v>
      </c>
      <c r="O1222">
        <v>5.7893973807567596</v>
      </c>
      <c r="P1222">
        <v>177.38605898123299</v>
      </c>
      <c r="Q1222">
        <v>0.19247917818299901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242</v>
      </c>
      <c r="E1223">
        <v>1640.7667395030001</v>
      </c>
      <c r="F1223">
        <v>55.59</v>
      </c>
      <c r="G1223">
        <v>-1.5026987403335399</v>
      </c>
      <c r="H1223">
        <v>1.5212499826905399</v>
      </c>
      <c r="I1223">
        <v>-15.6584474348979</v>
      </c>
      <c r="J1223">
        <v>0.35106146434046498</v>
      </c>
      <c r="K1223">
        <v>55.2251398838605</v>
      </c>
      <c r="L1223">
        <v>54.688277777957097</v>
      </c>
      <c r="M1223">
        <v>44.207991618556903</v>
      </c>
      <c r="N1223">
        <v>0.69886820221898405</v>
      </c>
      <c r="O1223">
        <v>30.2392516639683</v>
      </c>
      <c r="P1223">
        <v>29.1289198606272</v>
      </c>
      <c r="Q1223">
        <v>1.7364091044026999E-2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21</v>
      </c>
      <c r="E1224">
        <v>1630.25863906</v>
      </c>
      <c r="F1224">
        <v>353.8</v>
      </c>
      <c r="G1224">
        <v>27.366264340736102</v>
      </c>
      <c r="H1224">
        <v>0.86833985590966101</v>
      </c>
      <c r="I1224">
        <v>-32.607877131092401</v>
      </c>
      <c r="J1224">
        <v>-3.9088076121482098</v>
      </c>
      <c r="K1224">
        <v>379.95470417255598</v>
      </c>
      <c r="L1224">
        <v>377.45220185195097</v>
      </c>
      <c r="M1224">
        <v>31.850000223138601</v>
      </c>
      <c r="N1224">
        <v>0.66682475089096005</v>
      </c>
      <c r="O1224">
        <v>95.237422272470297</v>
      </c>
      <c r="P1224">
        <v>58.654708520179298</v>
      </c>
      <c r="Q1224">
        <v>0.112789311086334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542</v>
      </c>
      <c r="E1225">
        <v>1621.2647325539999</v>
      </c>
      <c r="F1225">
        <v>94.26</v>
      </c>
      <c r="G1225">
        <v>15.2475437913628</v>
      </c>
      <c r="H1225">
        <v>10.246205277640801</v>
      </c>
      <c r="I1225">
        <v>6.0663243457944001</v>
      </c>
      <c r="J1225">
        <v>1.4549825984511899</v>
      </c>
      <c r="K1225">
        <v>85.422443229845101</v>
      </c>
      <c r="L1225">
        <v>76.536951936582597</v>
      </c>
      <c r="M1225">
        <v>56.3078016998302</v>
      </c>
      <c r="N1225">
        <v>0.81772508006078204</v>
      </c>
      <c r="O1225">
        <v>5.3469127943984702</v>
      </c>
      <c r="P1225">
        <v>68.471849865951697</v>
      </c>
      <c r="Q1225">
        <v>-1.8038073998859999E-3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95</v>
      </c>
      <c r="E1226">
        <v>1617.86381529</v>
      </c>
      <c r="F1226">
        <v>109.05</v>
      </c>
      <c r="G1226">
        <v>53.1954692115565</v>
      </c>
      <c r="H1226">
        <v>-6.7502932421338802</v>
      </c>
      <c r="I1226">
        <v>-22.5637968967647</v>
      </c>
      <c r="J1226">
        <v>-4.6786216395061597</v>
      </c>
      <c r="K1226">
        <v>111.063939860709</v>
      </c>
      <c r="L1226">
        <v>108.618936691733</v>
      </c>
      <c r="M1226">
        <v>53.2429539220742</v>
      </c>
      <c r="N1226">
        <v>1.0925244292865499</v>
      </c>
      <c r="O1226">
        <v>45.758826226501597</v>
      </c>
      <c r="P1226">
        <v>81.296758104738103</v>
      </c>
      <c r="Q1226">
        <v>0.10177689279553701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403</v>
      </c>
      <c r="E1227">
        <v>1603.6600820240001</v>
      </c>
      <c r="F1227">
        <v>40.04</v>
      </c>
      <c r="G1227">
        <v>71.184094335594494</v>
      </c>
      <c r="H1227">
        <v>-4.6467561313419203</v>
      </c>
      <c r="I1227">
        <v>2.2897601892348001</v>
      </c>
      <c r="J1227">
        <v>3.5148163413439799E-2</v>
      </c>
      <c r="K1227">
        <v>38.919271811487299</v>
      </c>
      <c r="L1227">
        <v>33.778316242675103</v>
      </c>
      <c r="M1227">
        <v>58.983097456699099</v>
      </c>
      <c r="N1227">
        <v>0.45160397272809599</v>
      </c>
      <c r="O1227">
        <v>16.1338661338661</v>
      </c>
      <c r="P1227">
        <v>100.19999999999899</v>
      </c>
      <c r="Q1227">
        <v>-3.6958624676354003E-2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24</v>
      </c>
      <c r="E1228">
        <v>1602.1624363999999</v>
      </c>
      <c r="F1228">
        <v>355.7</v>
      </c>
      <c r="G1228">
        <v>-44.021160180004699</v>
      </c>
      <c r="H1228">
        <v>-2.7024868920268399</v>
      </c>
      <c r="I1228">
        <v>-31.329173859590899</v>
      </c>
      <c r="J1228">
        <v>-1.55148291879018</v>
      </c>
      <c r="K1228">
        <v>347.914951093333</v>
      </c>
      <c r="M1228">
        <v>63.5688062646365</v>
      </c>
      <c r="N1228">
        <v>0.969923239374331</v>
      </c>
      <c r="O1228">
        <v>31.852684846780999</v>
      </c>
      <c r="P1228">
        <v>14.2260757867694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304</v>
      </c>
      <c r="E1229">
        <v>1598.0459951759999</v>
      </c>
      <c r="F1229">
        <v>24.24</v>
      </c>
      <c r="G1229">
        <v>40.556141612784799</v>
      </c>
      <c r="H1229">
        <v>-8.9050690096933103</v>
      </c>
      <c r="I1229">
        <v>-28.491958959187698</v>
      </c>
      <c r="J1229">
        <v>-1.82956968186027</v>
      </c>
      <c r="K1229">
        <v>26.190655673825098</v>
      </c>
      <c r="L1229">
        <v>25.316932941180099</v>
      </c>
      <c r="M1229">
        <v>31.9082462896069</v>
      </c>
      <c r="N1229">
        <v>1.1129745279445</v>
      </c>
      <c r="O1229">
        <v>73.267326732673197</v>
      </c>
      <c r="P1229">
        <v>102</v>
      </c>
      <c r="Q1229">
        <v>7.4915795173428001E-2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179</v>
      </c>
      <c r="E1230">
        <v>1587.7387002999999</v>
      </c>
      <c r="F1230">
        <v>141.5</v>
      </c>
      <c r="G1230">
        <v>-9.1454242963989003</v>
      </c>
      <c r="H1230">
        <v>7.1216029475152398</v>
      </c>
      <c r="I1230">
        <v>-1.7696271184060299</v>
      </c>
      <c r="J1230">
        <v>14.8023525424666</v>
      </c>
      <c r="K1230">
        <v>134.81969204234201</v>
      </c>
      <c r="L1230">
        <v>133.90231979294501</v>
      </c>
      <c r="M1230">
        <v>67.700146380217404</v>
      </c>
      <c r="N1230">
        <v>1.6608207631090499</v>
      </c>
      <c r="O1230">
        <v>26.5017667844523</v>
      </c>
      <c r="P1230">
        <v>32.242990654205599</v>
      </c>
      <c r="Q1230">
        <v>3.5476351059251003E-2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1535</v>
      </c>
      <c r="E1231">
        <v>1575.3191703079999</v>
      </c>
      <c r="F1231">
        <v>116.44</v>
      </c>
      <c r="G1231">
        <v>16.632123440860401</v>
      </c>
      <c r="H1231">
        <v>8.9835131593082895</v>
      </c>
      <c r="I1231">
        <v>-12.3726452035037</v>
      </c>
      <c r="J1231">
        <v>13.2318705101737</v>
      </c>
      <c r="K1231">
        <v>106.526046350668</v>
      </c>
      <c r="L1231">
        <v>107.452327164233</v>
      </c>
      <c r="M1231">
        <v>73.057975457423694</v>
      </c>
      <c r="N1231">
        <v>2.3363765237474001</v>
      </c>
      <c r="O1231">
        <v>32.944005496392997</v>
      </c>
      <c r="P1231">
        <v>50.633893919793003</v>
      </c>
      <c r="Q1231">
        <v>4.7948246260748E-2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189</v>
      </c>
      <c r="E1232">
        <v>1571.7065218799901</v>
      </c>
      <c r="F1232">
        <v>499.35</v>
      </c>
      <c r="G1232">
        <v>-19.2640190579625</v>
      </c>
      <c r="H1232">
        <v>0.35767740785873298</v>
      </c>
      <c r="I1232">
        <v>-20.7467827913928</v>
      </c>
      <c r="J1232">
        <v>3.5576095937770602</v>
      </c>
      <c r="K1232">
        <v>496.28010252895501</v>
      </c>
      <c r="L1232">
        <v>499.50311491647102</v>
      </c>
      <c r="M1232">
        <v>50.183328254573901</v>
      </c>
      <c r="N1232">
        <v>0.89023146910106699</v>
      </c>
      <c r="O1232">
        <v>38.6802843696805</v>
      </c>
      <c r="P1232">
        <v>24.216417910447699</v>
      </c>
      <c r="Q1232">
        <v>-2.6762059242141999E-2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E1233">
        <v>1564.8088932000001</v>
      </c>
      <c r="F1233">
        <v>627.25</v>
      </c>
      <c r="G1233">
        <v>-70.150377747249394</v>
      </c>
      <c r="H1233">
        <v>9.4949676439013597</v>
      </c>
      <c r="I1233">
        <v>-36.995187855747403</v>
      </c>
      <c r="J1233">
        <v>-4.7953620453249997</v>
      </c>
      <c r="K1233">
        <v>622.31946082083596</v>
      </c>
      <c r="L1233">
        <v>740.88334797868004</v>
      </c>
      <c r="M1233">
        <v>51.296375735841799</v>
      </c>
      <c r="N1233">
        <v>1.5876975744662301</v>
      </c>
      <c r="O1233">
        <v>119.051414906337</v>
      </c>
      <c r="P1233">
        <v>38.236914600550897</v>
      </c>
      <c r="Q1233">
        <v>0.12245303662335801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346</v>
      </c>
      <c r="E1234">
        <v>1564.7555254500001</v>
      </c>
      <c r="F1234">
        <v>132.03</v>
      </c>
      <c r="G1234">
        <v>-5.9143922643235998</v>
      </c>
      <c r="H1234">
        <v>7.2098824679284199</v>
      </c>
      <c r="I1234">
        <v>-7.0936685692814203</v>
      </c>
      <c r="J1234">
        <v>-1.4892787267685501</v>
      </c>
      <c r="K1234">
        <v>119.27592817636</v>
      </c>
      <c r="L1234">
        <v>115.057116160728</v>
      </c>
      <c r="M1234">
        <v>65.275223952864394</v>
      </c>
      <c r="N1234">
        <v>1.13710497491878</v>
      </c>
      <c r="O1234">
        <v>18.2307051427705</v>
      </c>
      <c r="P1234">
        <v>39.862288135593197</v>
      </c>
      <c r="Q1234">
        <v>2.6141991562628999E-2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479</v>
      </c>
      <c r="E1235">
        <v>1554.408081582</v>
      </c>
      <c r="F1235">
        <v>154.97</v>
      </c>
      <c r="G1235">
        <v>0.46712092374303499</v>
      </c>
      <c r="H1235">
        <v>4.1240968930236299</v>
      </c>
      <c r="I1235">
        <v>-6.6638492416800803</v>
      </c>
      <c r="J1235">
        <v>0.94445497613668505</v>
      </c>
      <c r="K1235">
        <v>148.12601490341001</v>
      </c>
      <c r="L1235">
        <v>137.77418500063601</v>
      </c>
      <c r="M1235">
        <v>56.618636989350797</v>
      </c>
      <c r="N1235">
        <v>0.44187194688102399</v>
      </c>
      <c r="O1235">
        <v>15.119055301026</v>
      </c>
      <c r="P1235">
        <v>41.395985401459797</v>
      </c>
      <c r="Q1235">
        <v>6.5299968550841997E-2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333</v>
      </c>
      <c r="E1236">
        <v>1550.6040604750001</v>
      </c>
      <c r="F1236">
        <v>867.25</v>
      </c>
      <c r="G1236">
        <v>-49.732380438208999</v>
      </c>
      <c r="H1236">
        <v>14.601396613081899</v>
      </c>
      <c r="I1236">
        <v>-32.8911963165705</v>
      </c>
      <c r="J1236">
        <v>-2.3266938484592399</v>
      </c>
      <c r="K1236">
        <v>809.43034738570498</v>
      </c>
      <c r="L1236">
        <v>931.35874263185099</v>
      </c>
      <c r="M1236">
        <v>71.204279014536297</v>
      </c>
      <c r="N1236">
        <v>2.5332051941074099</v>
      </c>
      <c r="O1236">
        <v>50.867685211876598</v>
      </c>
      <c r="P1236">
        <v>28.500518595347401</v>
      </c>
      <c r="Q1236">
        <v>-1.019148566006E-2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403</v>
      </c>
      <c r="E1237">
        <v>1547.8554448</v>
      </c>
      <c r="F1237">
        <v>496</v>
      </c>
      <c r="G1237">
        <v>0.17548722035435199</v>
      </c>
      <c r="H1237">
        <v>-11.320623951928001</v>
      </c>
      <c r="I1237">
        <v>-45.712562356905302</v>
      </c>
      <c r="J1237">
        <v>-3.7688044905624398</v>
      </c>
      <c r="K1237">
        <v>521.95916233244805</v>
      </c>
      <c r="L1237">
        <v>509.16871319436802</v>
      </c>
      <c r="M1237">
        <v>21.980319382939399</v>
      </c>
      <c r="N1237">
        <v>1.07809487834497</v>
      </c>
      <c r="O1237">
        <v>52.913306451612897</v>
      </c>
      <c r="P1237">
        <v>28.447494496957098</v>
      </c>
      <c r="Q1237">
        <v>-3.6433827705016998E-2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E1238">
        <v>1544.7495484999999</v>
      </c>
      <c r="F1238">
        <v>751</v>
      </c>
      <c r="G1238">
        <v>223.523336936405</v>
      </c>
      <c r="H1238">
        <v>-17.561822134391299</v>
      </c>
      <c r="I1238">
        <v>99.287589025934594</v>
      </c>
      <c r="J1238">
        <v>-6.3833001390144304</v>
      </c>
      <c r="K1238">
        <v>829.28205004303504</v>
      </c>
      <c r="L1238">
        <v>613.94235270846696</v>
      </c>
      <c r="M1238">
        <v>25.870667235678901</v>
      </c>
      <c r="N1238">
        <v>1.4184156983621601</v>
      </c>
      <c r="O1238">
        <v>30.492676431424702</v>
      </c>
      <c r="P1238">
        <v>310.49467067504702</v>
      </c>
      <c r="Q1238">
        <v>0.28033695406286502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21</v>
      </c>
      <c r="E1239">
        <v>1544.6679056400001</v>
      </c>
      <c r="F1239">
        <v>893.85</v>
      </c>
      <c r="G1239">
        <v>741.53422806473702</v>
      </c>
      <c r="H1239">
        <v>75.779770801270203</v>
      </c>
      <c r="I1239">
        <v>534.618102502228</v>
      </c>
      <c r="J1239">
        <v>16.165535437703198</v>
      </c>
      <c r="K1239">
        <v>611.22390178721901</v>
      </c>
      <c r="M1239">
        <v>59.807072330137103</v>
      </c>
      <c r="N1239">
        <v>1.0399039903990399</v>
      </c>
      <c r="O1239">
        <v>11.651843150416701</v>
      </c>
      <c r="P1239">
        <v>858.55227882037502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242</v>
      </c>
      <c r="E1240">
        <v>1541.1729196900001</v>
      </c>
      <c r="F1240">
        <v>113.71</v>
      </c>
      <c r="G1240">
        <v>-22.978578489819999</v>
      </c>
      <c r="H1240">
        <v>-5.1761678960477902</v>
      </c>
      <c r="I1240">
        <v>-10.796094919978399</v>
      </c>
      <c r="J1240">
        <v>-2.4089685276397401</v>
      </c>
      <c r="K1240">
        <v>111.70518290275599</v>
      </c>
      <c r="L1240">
        <v>110.443816367032</v>
      </c>
      <c r="M1240">
        <v>39.2296843223087</v>
      </c>
      <c r="N1240">
        <v>0.84838816653389404</v>
      </c>
      <c r="O1240">
        <v>13.4376923753408</v>
      </c>
      <c r="P1240">
        <v>23.597826086956498</v>
      </c>
      <c r="Q1240">
        <v>-2.8071234120256999E-2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873</v>
      </c>
      <c r="E1241">
        <v>1538.05021242</v>
      </c>
      <c r="F1241">
        <v>72.010000000000005</v>
      </c>
      <c r="G1241">
        <v>214.612572598995</v>
      </c>
      <c r="H1241">
        <v>31.984374020212702</v>
      </c>
      <c r="I1241">
        <v>1.4750946505454301</v>
      </c>
      <c r="J1241">
        <v>24.676429954849102</v>
      </c>
      <c r="K1241">
        <v>59.540239996831097</v>
      </c>
      <c r="L1241">
        <v>50.931322504104301</v>
      </c>
      <c r="M1241">
        <v>69.411953663282802</v>
      </c>
      <c r="N1241">
        <v>3.3905207676891398</v>
      </c>
      <c r="O1241">
        <v>7.2073323149562496</v>
      </c>
      <c r="P1241">
        <v>247.87439613526499</v>
      </c>
      <c r="Q1241">
        <v>0.192969407026994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120</v>
      </c>
      <c r="E1242">
        <v>1535.14453134</v>
      </c>
      <c r="F1242">
        <v>52.01</v>
      </c>
      <c r="G1242">
        <v>-20.5854045328661</v>
      </c>
      <c r="H1242">
        <v>-4.3360648742951096</v>
      </c>
      <c r="I1242">
        <v>-45.067895734755297</v>
      </c>
      <c r="J1242">
        <v>-1.9520533102861799</v>
      </c>
      <c r="K1242">
        <v>55.220258794119403</v>
      </c>
      <c r="L1242">
        <v>57.730781876745802</v>
      </c>
      <c r="M1242">
        <v>33.600934156009103</v>
      </c>
      <c r="N1242">
        <v>0.65272788616506705</v>
      </c>
      <c r="O1242">
        <v>65.929628917515799</v>
      </c>
      <c r="P1242">
        <v>20.393518518518501</v>
      </c>
      <c r="Q1242">
        <v>5.9914506800341001E-2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297</v>
      </c>
      <c r="E1243">
        <v>1532.13296775</v>
      </c>
      <c r="F1243">
        <v>316.05</v>
      </c>
      <c r="G1243">
        <v>831.86703208749702</v>
      </c>
      <c r="H1243">
        <v>3.3580616307793298</v>
      </c>
      <c r="I1243">
        <v>310.56022862415301</v>
      </c>
      <c r="J1243">
        <v>14.951946782288401</v>
      </c>
      <c r="K1243">
        <v>253.54613100879399</v>
      </c>
      <c r="L1243">
        <v>148.09072262490699</v>
      </c>
      <c r="M1243">
        <v>74.192464583968402</v>
      </c>
      <c r="N1243">
        <v>0.79966872345730799</v>
      </c>
      <c r="O1243">
        <v>26.7362759057111</v>
      </c>
      <c r="P1243">
        <v>870.96774193548401</v>
      </c>
      <c r="Q1243">
        <v>0.224677514222346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100</v>
      </c>
      <c r="E1244">
        <v>1530.9067500000001</v>
      </c>
      <c r="F1244">
        <v>151.65</v>
      </c>
      <c r="G1244">
        <v>-34.117953888413702</v>
      </c>
      <c r="H1244">
        <v>5.24603114677954</v>
      </c>
      <c r="I1244">
        <v>-21.440177288067002</v>
      </c>
      <c r="J1244">
        <v>2.5945480925497799</v>
      </c>
      <c r="K1244">
        <v>144.59323408371</v>
      </c>
      <c r="L1244">
        <v>147.94360820566399</v>
      </c>
      <c r="M1244">
        <v>48.246113872829497</v>
      </c>
      <c r="N1244">
        <v>1.3664679827964401</v>
      </c>
      <c r="O1244">
        <v>33.860863831190201</v>
      </c>
      <c r="P1244">
        <v>33.6712208021154</v>
      </c>
      <c r="Q1244">
        <v>0.123102095021613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130</v>
      </c>
      <c r="E1245">
        <v>1526.0225745</v>
      </c>
      <c r="F1245">
        <v>550.15</v>
      </c>
      <c r="G1245">
        <v>48.369008372082803</v>
      </c>
      <c r="H1245">
        <v>0.12810428108934899</v>
      </c>
      <c r="I1245">
        <v>42.552147044534699</v>
      </c>
      <c r="J1245">
        <v>5.4823511575491102</v>
      </c>
      <c r="K1245">
        <v>536.84498531132601</v>
      </c>
      <c r="L1245">
        <v>471.85522470942999</v>
      </c>
      <c r="M1245">
        <v>51.714350616467698</v>
      </c>
      <c r="N1245">
        <v>1.5872839168144399</v>
      </c>
      <c r="O1245">
        <v>21.548668544942299</v>
      </c>
      <c r="P1245">
        <v>111.636853241007</v>
      </c>
      <c r="Q1245">
        <v>0.153273085030911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65</v>
      </c>
      <c r="E1246">
        <v>1525.690454905</v>
      </c>
      <c r="F1246">
        <v>575.15</v>
      </c>
      <c r="G1246">
        <v>27.0551924919023</v>
      </c>
      <c r="H1246">
        <v>9.7614978864455608</v>
      </c>
      <c r="I1246">
        <v>9.3772870070796603</v>
      </c>
      <c r="J1246">
        <v>4.2709156164554596</v>
      </c>
      <c r="K1246">
        <v>529.67672140009302</v>
      </c>
      <c r="L1246">
        <v>474.07581804676499</v>
      </c>
      <c r="M1246">
        <v>48.880601865408302</v>
      </c>
      <c r="N1246">
        <v>0.97925723811028198</v>
      </c>
      <c r="O1246">
        <v>12.1446579153264</v>
      </c>
      <c r="P1246">
        <v>54.610215053763397</v>
      </c>
      <c r="Q1246">
        <v>7.4853833737421993E-2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2645</v>
      </c>
      <c r="E1247">
        <v>1525.6176620000001</v>
      </c>
      <c r="F1247">
        <v>154.97</v>
      </c>
      <c r="G1247">
        <v>23.796929809283501</v>
      </c>
      <c r="H1247">
        <v>-17.941493566545802</v>
      </c>
      <c r="I1247">
        <v>4.9281293243083599</v>
      </c>
      <c r="J1247">
        <v>-3.4571998539436302</v>
      </c>
      <c r="K1247">
        <v>167.66746311700001</v>
      </c>
      <c r="M1247">
        <v>25.9920167217314</v>
      </c>
      <c r="N1247">
        <v>0.71459779812030599</v>
      </c>
      <c r="O1247">
        <v>60.127766664515697</v>
      </c>
      <c r="P1247">
        <v>74.417557681485604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114</v>
      </c>
      <c r="E1248">
        <v>1522.452376</v>
      </c>
      <c r="F1248">
        <v>58.4</v>
      </c>
      <c r="G1248">
        <v>8.4103286158139596</v>
      </c>
      <c r="H1248">
        <v>-9.8272684739680507</v>
      </c>
      <c r="I1248">
        <v>-11.903655463010301</v>
      </c>
      <c r="J1248">
        <v>7.0472631627145104</v>
      </c>
      <c r="K1248">
        <v>59.539900885147297</v>
      </c>
      <c r="L1248">
        <v>58.737419034307599</v>
      </c>
      <c r="M1248">
        <v>44.391480535374598</v>
      </c>
      <c r="N1248">
        <v>1.4291907984149499</v>
      </c>
      <c r="O1248">
        <v>48.116438356164302</v>
      </c>
      <c r="P1248">
        <v>75.850647395362799</v>
      </c>
      <c r="Q1248">
        <v>-2.9297843373818001E-2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40</v>
      </c>
      <c r="E1249">
        <v>1521.9547500000001</v>
      </c>
      <c r="F1249">
        <v>45.33</v>
      </c>
      <c r="G1249">
        <v>-15.3222892764734</v>
      </c>
      <c r="H1249">
        <v>-5.4758358957459796</v>
      </c>
      <c r="I1249">
        <v>-7.4841909456424798</v>
      </c>
      <c r="J1249">
        <v>-3.2987481690634599</v>
      </c>
      <c r="K1249">
        <v>46.711424458895202</v>
      </c>
      <c r="L1249">
        <v>45.796705853181201</v>
      </c>
      <c r="M1249">
        <v>45.914851533326697</v>
      </c>
      <c r="N1249">
        <v>0.24376819049767001</v>
      </c>
      <c r="O1249">
        <v>75.137877785131195</v>
      </c>
      <c r="P1249">
        <v>33.323529411764703</v>
      </c>
      <c r="Q1249">
        <v>0.23300423797193001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140</v>
      </c>
      <c r="E1250">
        <v>1515.5108686200001</v>
      </c>
      <c r="F1250">
        <v>368.2</v>
      </c>
      <c r="G1250">
        <v>76.062836283302005</v>
      </c>
      <c r="H1250">
        <v>4.4445863335789504</v>
      </c>
      <c r="I1250">
        <v>1.81956263358572</v>
      </c>
      <c r="J1250">
        <v>6.5554299368387401</v>
      </c>
      <c r="K1250">
        <v>342.42313920497202</v>
      </c>
      <c r="L1250">
        <v>306.95371014818801</v>
      </c>
      <c r="M1250">
        <v>78.156929384919195</v>
      </c>
      <c r="N1250">
        <v>1.7079342391349099</v>
      </c>
      <c r="O1250">
        <v>12.982074959261199</v>
      </c>
      <c r="P1250">
        <v>132.22958057395101</v>
      </c>
      <c r="Q1250">
        <v>0.13557179006169401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239</v>
      </c>
      <c r="E1251">
        <v>1511.21565145</v>
      </c>
      <c r="F1251">
        <v>419.5</v>
      </c>
      <c r="G1251">
        <v>-11.3853115953094</v>
      </c>
      <c r="H1251">
        <v>4.4280055497178497</v>
      </c>
      <c r="I1251">
        <v>-11.9296276421051</v>
      </c>
      <c r="J1251">
        <v>9.1926681664301295</v>
      </c>
      <c r="K1251">
        <v>369.37277801768897</v>
      </c>
      <c r="L1251">
        <v>358.053338032</v>
      </c>
      <c r="M1251">
        <v>86.412522991666606</v>
      </c>
      <c r="N1251">
        <v>1.2455285867852901</v>
      </c>
      <c r="O1251">
        <v>2.72943980929678</v>
      </c>
      <c r="P1251">
        <v>37.834729751930297</v>
      </c>
      <c r="Q1251">
        <v>5.9194078152446997E-2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346</v>
      </c>
      <c r="E1252">
        <v>1509.508042575</v>
      </c>
      <c r="F1252">
        <v>377.25</v>
      </c>
      <c r="G1252">
        <v>-25.713554414944898</v>
      </c>
      <c r="H1252">
        <v>22.7400309812577</v>
      </c>
      <c r="I1252">
        <v>-21.511524781726301</v>
      </c>
      <c r="J1252">
        <v>6.0934795161934199</v>
      </c>
      <c r="K1252">
        <v>342.95179245566101</v>
      </c>
      <c r="L1252">
        <v>351.00584581971702</v>
      </c>
      <c r="M1252">
        <v>60.818972170435998</v>
      </c>
      <c r="N1252">
        <v>0.93013141533625798</v>
      </c>
      <c r="O1252">
        <v>12.9224652087475</v>
      </c>
      <c r="P1252">
        <v>34.539942938659003</v>
      </c>
      <c r="Q1252">
        <v>-0.10600142952710299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1508.3382420999999</v>
      </c>
      <c r="F1253">
        <v>1438.1</v>
      </c>
      <c r="G1253">
        <v>446.29014726553601</v>
      </c>
      <c r="H1253">
        <v>32.815042381166499</v>
      </c>
      <c r="I1253">
        <v>153.56119701282501</v>
      </c>
      <c r="J1253">
        <v>14.2849529460008</v>
      </c>
      <c r="K1253">
        <v>1070.5914694458299</v>
      </c>
      <c r="M1253">
        <v>67.581107261950294</v>
      </c>
      <c r="N1253">
        <v>0.65165545593487595</v>
      </c>
      <c r="O1253">
        <v>4.9996523190320499</v>
      </c>
      <c r="P1253">
        <v>500.710108604845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239</v>
      </c>
      <c r="E1254">
        <v>1503.616076025</v>
      </c>
      <c r="F1254">
        <v>2606.65</v>
      </c>
      <c r="G1254">
        <v>258.72669819611002</v>
      </c>
      <c r="H1254">
        <v>30.098910473858101</v>
      </c>
      <c r="I1254">
        <v>48.658755195522197</v>
      </c>
      <c r="J1254">
        <v>5.9725748197823698</v>
      </c>
      <c r="K1254">
        <v>2178.5719245876699</v>
      </c>
      <c r="L1254">
        <v>1669.91328439222</v>
      </c>
      <c r="M1254">
        <v>60.8800055649181</v>
      </c>
      <c r="N1254">
        <v>1.19993792583615</v>
      </c>
      <c r="O1254">
        <v>9.3357374407764695</v>
      </c>
      <c r="P1254">
        <v>313.75396825396803</v>
      </c>
      <c r="Q1254">
        <v>0.13882146567508899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713</v>
      </c>
      <c r="E1255">
        <v>1502.0466694199999</v>
      </c>
      <c r="F1255">
        <v>263.57</v>
      </c>
      <c r="G1255">
        <v>1.2342593360810199</v>
      </c>
      <c r="H1255">
        <v>0.104829888384723</v>
      </c>
      <c r="I1255">
        <v>0.788279793135931</v>
      </c>
      <c r="J1255">
        <v>0.27671400015429698</v>
      </c>
      <c r="K1255">
        <v>251.55138686602399</v>
      </c>
      <c r="L1255">
        <v>234.555170499089</v>
      </c>
      <c r="M1255">
        <v>57.335343564974302</v>
      </c>
      <c r="N1255">
        <v>0.58695609099364399</v>
      </c>
      <c r="O1255">
        <v>1.03577797169633</v>
      </c>
      <c r="P1255">
        <v>29.907831830055699</v>
      </c>
      <c r="Q1255">
        <v>2.5420345253382999E-2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80</v>
      </c>
      <c r="E1256">
        <v>1501.845</v>
      </c>
      <c r="F1256">
        <v>50.91</v>
      </c>
      <c r="G1256">
        <v>-19.746577968377299</v>
      </c>
      <c r="H1256">
        <v>4.3567601316440001</v>
      </c>
      <c r="I1256">
        <v>-9.12974512484492</v>
      </c>
      <c r="J1256">
        <v>0.66595003140138698</v>
      </c>
      <c r="K1256">
        <v>48.187926262976298</v>
      </c>
      <c r="L1256">
        <v>47.459966322953399</v>
      </c>
      <c r="M1256">
        <v>54.291243351281601</v>
      </c>
      <c r="N1256">
        <v>1.07701186250618</v>
      </c>
      <c r="O1256">
        <v>18.8066039157533</v>
      </c>
      <c r="P1256">
        <v>31.720569210866699</v>
      </c>
      <c r="Q1256">
        <v>2.7038071753915E-2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287</v>
      </c>
      <c r="E1257">
        <v>1501.7674999999999</v>
      </c>
      <c r="F1257">
        <v>3195.25</v>
      </c>
      <c r="G1257">
        <v>98.890426588768406</v>
      </c>
      <c r="H1257">
        <v>-8.3424056726818705</v>
      </c>
      <c r="I1257">
        <v>-17.325590787882099</v>
      </c>
      <c r="J1257">
        <v>-6.8375682149037401E-2</v>
      </c>
      <c r="K1257">
        <v>3202.7964003015099</v>
      </c>
      <c r="L1257">
        <v>2915.7851217243301</v>
      </c>
      <c r="M1257">
        <v>52.113442913370498</v>
      </c>
      <c r="N1257">
        <v>1.0393846627546801</v>
      </c>
      <c r="O1257">
        <v>14.5450277756044</v>
      </c>
      <c r="P1257">
        <v>133.22992700729901</v>
      </c>
      <c r="Q1257">
        <v>0.165838380991367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65</v>
      </c>
      <c r="E1258">
        <v>1500.14778768</v>
      </c>
      <c r="F1258">
        <v>2428.1999999999998</v>
      </c>
      <c r="G1258">
        <v>-1.5596230034017999</v>
      </c>
      <c r="H1258">
        <v>1.5884685039103901</v>
      </c>
      <c r="I1258">
        <v>3.4785593903043601</v>
      </c>
      <c r="J1258">
        <v>3.9321399681520601</v>
      </c>
      <c r="K1258">
        <v>2339.1730363916399</v>
      </c>
      <c r="L1258">
        <v>2140.8809453819399</v>
      </c>
      <c r="M1258">
        <v>59.730825078636698</v>
      </c>
      <c r="N1258">
        <v>0.41797789269803398</v>
      </c>
      <c r="O1258">
        <v>16.296021744502099</v>
      </c>
      <c r="P1258">
        <v>40.512701811237697</v>
      </c>
      <c r="Q1258">
        <v>8.0209760278770002E-3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542</v>
      </c>
      <c r="E1259">
        <v>1499.67871853</v>
      </c>
      <c r="F1259">
        <v>1392.7</v>
      </c>
      <c r="G1259">
        <v>191.45587649188201</v>
      </c>
      <c r="H1259">
        <v>-5.6532097224707201</v>
      </c>
      <c r="I1259">
        <v>31.416639391301501</v>
      </c>
      <c r="J1259">
        <v>-5.3101036084453597</v>
      </c>
      <c r="K1259">
        <v>1504.59207086831</v>
      </c>
      <c r="L1259">
        <v>1190.3441324789701</v>
      </c>
      <c r="M1259">
        <v>38.007567200764299</v>
      </c>
      <c r="N1259">
        <v>0.52578618961913304</v>
      </c>
      <c r="O1259">
        <v>58.641487757593097</v>
      </c>
      <c r="P1259">
        <v>333.32296204107001</v>
      </c>
      <c r="Q1259">
        <v>0.249429110302539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692</v>
      </c>
      <c r="E1260">
        <v>1498.22926347</v>
      </c>
      <c r="F1260">
        <v>171.69</v>
      </c>
      <c r="G1260">
        <v>-38.8970894326592</v>
      </c>
      <c r="H1260">
        <v>7.08412671392876</v>
      </c>
      <c r="I1260">
        <v>-14.7659554687863</v>
      </c>
      <c r="J1260">
        <v>8.1376663087715801</v>
      </c>
      <c r="K1260">
        <v>160.453918730705</v>
      </c>
      <c r="L1260">
        <v>163.930715214255</v>
      </c>
      <c r="M1260">
        <v>66.913877747023093</v>
      </c>
      <c r="N1260">
        <v>1.74821811432323</v>
      </c>
      <c r="O1260">
        <v>31.5452268623682</v>
      </c>
      <c r="P1260">
        <v>35.830696202531598</v>
      </c>
      <c r="Q1260">
        <v>6.9207344780304006E-2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65</v>
      </c>
      <c r="E1261">
        <v>1497.8207878149999</v>
      </c>
      <c r="F1261">
        <v>716.65</v>
      </c>
      <c r="G1261">
        <v>86.135607521553695</v>
      </c>
      <c r="H1261">
        <v>2.8655634905111702</v>
      </c>
      <c r="I1261">
        <v>31.927524918410501</v>
      </c>
      <c r="J1261">
        <v>-2.2618277463763898</v>
      </c>
      <c r="K1261">
        <v>643.99267221694902</v>
      </c>
      <c r="L1261">
        <v>515.34478566635801</v>
      </c>
      <c r="M1261">
        <v>54.720369456546798</v>
      </c>
      <c r="N1261">
        <v>0.48431037624205903</v>
      </c>
      <c r="O1261">
        <v>10.863043326588899</v>
      </c>
      <c r="P1261">
        <v>134.04637491835399</v>
      </c>
      <c r="Q1261">
        <v>6.2666871300844001E-2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E1262">
        <v>1496.0079224999999</v>
      </c>
      <c r="F1262">
        <v>269.85000000000002</v>
      </c>
      <c r="G1262">
        <v>966.01837207698804</v>
      </c>
      <c r="H1262">
        <v>-1.2534283210678401</v>
      </c>
      <c r="I1262">
        <v>311.46018256351903</v>
      </c>
      <c r="J1262">
        <v>-5.8141449623710404</v>
      </c>
      <c r="K1262">
        <v>259.58773803126002</v>
      </c>
      <c r="L1262">
        <v>148.387701639444</v>
      </c>
      <c r="M1262">
        <v>30.175770229705499</v>
      </c>
      <c r="N1262">
        <v>1.91396617190808</v>
      </c>
      <c r="O1262">
        <v>52.084491384102201</v>
      </c>
      <c r="P1262">
        <v>1095.5379746835399</v>
      </c>
      <c r="Q1262">
        <v>0.20464191785313801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346</v>
      </c>
      <c r="E1263">
        <v>1489.5641485399999</v>
      </c>
      <c r="F1263">
        <v>1184.95</v>
      </c>
      <c r="G1263">
        <v>-4.9942612583315702</v>
      </c>
      <c r="H1263">
        <v>8.6435377297592009</v>
      </c>
      <c r="I1263">
        <v>13.403326763162701</v>
      </c>
      <c r="J1263">
        <v>0.236793674620425</v>
      </c>
      <c r="K1263">
        <v>1084.6978554022</v>
      </c>
      <c r="L1263">
        <v>964.55373792594003</v>
      </c>
      <c r="M1263">
        <v>56.378011670506297</v>
      </c>
      <c r="N1263">
        <v>0.33657836095398902</v>
      </c>
      <c r="O1263">
        <v>6.6880459091100901</v>
      </c>
      <c r="P1263">
        <v>69.326950557302098</v>
      </c>
      <c r="Q1263">
        <v>-2.5727781685810001E-2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80</v>
      </c>
      <c r="E1264">
        <v>1484.0585649959901</v>
      </c>
      <c r="F1264">
        <v>133.72</v>
      </c>
      <c r="G1264">
        <v>98.015365446163898</v>
      </c>
      <c r="H1264">
        <v>13.6808159157112</v>
      </c>
      <c r="I1264">
        <v>25.269916495893501</v>
      </c>
      <c r="J1264">
        <v>-0.56553145008009598</v>
      </c>
      <c r="K1264">
        <v>125.027907668639</v>
      </c>
      <c r="L1264">
        <v>105.863225562144</v>
      </c>
      <c r="M1264">
        <v>51.564453008743001</v>
      </c>
      <c r="N1264">
        <v>1.4958185783037301</v>
      </c>
      <c r="O1264">
        <v>11.3221657194137</v>
      </c>
      <c r="P1264">
        <v>130.55172413793099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388</v>
      </c>
      <c r="E1265">
        <v>1475.599230668</v>
      </c>
      <c r="F1265">
        <v>100.37</v>
      </c>
      <c r="G1265">
        <v>-50.1723401497635</v>
      </c>
      <c r="H1265">
        <v>2.5260092010355399</v>
      </c>
      <c r="I1265">
        <v>-34.098895256271497</v>
      </c>
      <c r="J1265">
        <v>-9.77254203209068</v>
      </c>
      <c r="K1265">
        <v>105.21815683087701</v>
      </c>
      <c r="L1265">
        <v>117.17000881740699</v>
      </c>
      <c r="M1265">
        <v>39.341743263159003</v>
      </c>
      <c r="N1265">
        <v>2.07744521883424</v>
      </c>
      <c r="O1265">
        <v>76.995118063166203</v>
      </c>
      <c r="P1265">
        <v>11.522222222222201</v>
      </c>
      <c r="Q1265">
        <v>-7.4609418930921004E-2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484</v>
      </c>
      <c r="E1266">
        <v>1470.11065824</v>
      </c>
      <c r="F1266">
        <v>709.1</v>
      </c>
      <c r="G1266">
        <v>-36.738139213268198</v>
      </c>
      <c r="H1266">
        <v>14.2127014447919</v>
      </c>
      <c r="I1266">
        <v>-12.324756008827499</v>
      </c>
      <c r="J1266">
        <v>12.9520840207279</v>
      </c>
      <c r="K1266">
        <v>635.10566943895503</v>
      </c>
      <c r="L1266">
        <v>671.34532332860704</v>
      </c>
      <c r="M1266">
        <v>86.474256418229999</v>
      </c>
      <c r="N1266">
        <v>2.5254438961193202</v>
      </c>
      <c r="O1266">
        <v>29.4598787195035</v>
      </c>
      <c r="P1266">
        <v>25.504424778760999</v>
      </c>
      <c r="Q1266">
        <v>5.3385260438864997E-2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189</v>
      </c>
      <c r="E1267">
        <v>1468.9975891049901</v>
      </c>
      <c r="F1267">
        <v>903.15</v>
      </c>
      <c r="G1267">
        <v>8.0786589598098804</v>
      </c>
      <c r="H1267">
        <v>0.14772151240436901</v>
      </c>
      <c r="I1267">
        <v>-2.7639397092114502</v>
      </c>
      <c r="J1267">
        <v>3.2533034523289501</v>
      </c>
      <c r="K1267">
        <v>847.529431538587</v>
      </c>
      <c r="L1267">
        <v>778.58742121067996</v>
      </c>
      <c r="M1267">
        <v>61.811873439267998</v>
      </c>
      <c r="N1267">
        <v>0.65160920618316998</v>
      </c>
      <c r="O1267">
        <v>13.2702208935392</v>
      </c>
      <c r="P1267">
        <v>49.639632176290199</v>
      </c>
      <c r="Q1267">
        <v>7.1468347003779006E-2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130</v>
      </c>
      <c r="E1268">
        <v>1458.6402145</v>
      </c>
      <c r="F1268">
        <v>764.05</v>
      </c>
      <c r="G1268">
        <v>50.8839454067367</v>
      </c>
      <c r="H1268">
        <v>22.40413492367</v>
      </c>
      <c r="I1268">
        <v>4.4830442234266696</v>
      </c>
      <c r="J1268">
        <v>2.01284710188613</v>
      </c>
      <c r="K1268">
        <v>683.39973506494402</v>
      </c>
      <c r="L1268">
        <v>628.36027583403404</v>
      </c>
      <c r="M1268">
        <v>57.258793515944902</v>
      </c>
      <c r="N1268">
        <v>1.2221435558678599</v>
      </c>
      <c r="O1268">
        <v>10.594856357568201</v>
      </c>
      <c r="P1268">
        <v>83.886883273164798</v>
      </c>
      <c r="Q1268">
        <v>5.9334818312425E-2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E1269">
        <v>1458.0489381</v>
      </c>
      <c r="F1269">
        <v>641.35</v>
      </c>
      <c r="G1269">
        <v>3291.0284114646402</v>
      </c>
      <c r="H1269">
        <v>4.8062206055868897</v>
      </c>
      <c r="I1269">
        <v>143.33813622786801</v>
      </c>
      <c r="J1269">
        <v>1.38959508589679</v>
      </c>
      <c r="K1269">
        <v>552.73585166110695</v>
      </c>
      <c r="L1269">
        <v>346.254687512582</v>
      </c>
      <c r="M1269">
        <v>79.885316886497904</v>
      </c>
      <c r="N1269">
        <v>0.84940259414675801</v>
      </c>
      <c r="O1269">
        <v>0.32743431823498698</v>
      </c>
      <c r="P1269">
        <v>3316.8886521044201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986</v>
      </c>
      <c r="E1270">
        <v>1451.9968235399999</v>
      </c>
      <c r="F1270">
        <v>222.06</v>
      </c>
      <c r="G1270">
        <v>-42.613146526538998</v>
      </c>
      <c r="H1270">
        <v>-4.8568337106814496</v>
      </c>
      <c r="I1270">
        <v>-30.241079846895701</v>
      </c>
      <c r="J1270">
        <v>-0.63323070469104503</v>
      </c>
      <c r="K1270">
        <v>227.305430620001</v>
      </c>
      <c r="L1270">
        <v>240.92684039548601</v>
      </c>
      <c r="M1270">
        <v>34.945182692764803</v>
      </c>
      <c r="N1270">
        <v>1.01590892036478</v>
      </c>
      <c r="O1270">
        <v>46.694587048545401</v>
      </c>
      <c r="P1270">
        <v>16.200941915227599</v>
      </c>
      <c r="Q1270">
        <v>-6.3673631681349999E-2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624</v>
      </c>
      <c r="E1271">
        <v>1451.7909862500001</v>
      </c>
      <c r="F1271">
        <v>752.35</v>
      </c>
      <c r="G1271">
        <v>534.97126920705205</v>
      </c>
      <c r="H1271">
        <v>31.935022036713899</v>
      </c>
      <c r="I1271">
        <v>49.447972729694101</v>
      </c>
      <c r="J1271">
        <v>29.927194552079801</v>
      </c>
      <c r="K1271">
        <v>587.07834992542405</v>
      </c>
      <c r="L1271">
        <v>454.55902894850601</v>
      </c>
      <c r="M1271">
        <v>83.865605780006703</v>
      </c>
      <c r="N1271">
        <v>0.89737719058851495</v>
      </c>
      <c r="O1271">
        <v>5.9347378214926501</v>
      </c>
      <c r="P1271">
        <v>659.94949494949401</v>
      </c>
      <c r="Q1271">
        <v>0.174153904808039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333</v>
      </c>
      <c r="E1272">
        <v>1447.4874119999999</v>
      </c>
      <c r="F1272">
        <v>1080.1500000000001</v>
      </c>
      <c r="G1272">
        <v>348.874415566962</v>
      </c>
      <c r="H1272">
        <v>1.7187963683105201</v>
      </c>
      <c r="I1272">
        <v>194.81120150574799</v>
      </c>
      <c r="J1272">
        <v>10.541063585043799</v>
      </c>
      <c r="K1272">
        <v>937.37644287857495</v>
      </c>
      <c r="L1272">
        <v>645.46073156576495</v>
      </c>
      <c r="M1272">
        <v>83.206755719262901</v>
      </c>
      <c r="N1272">
        <v>0.41436571950999002</v>
      </c>
      <c r="O1272">
        <v>18.492801925658402</v>
      </c>
      <c r="P1272">
        <v>414.23470602237501</v>
      </c>
      <c r="Q1272">
        <v>0.19477550823717499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821</v>
      </c>
      <c r="E1273">
        <v>1446.357</v>
      </c>
      <c r="F1273">
        <v>270.60000000000002</v>
      </c>
      <c r="G1273">
        <v>-42.993910828107403</v>
      </c>
      <c r="H1273">
        <v>-3.1419986170509402</v>
      </c>
      <c r="I1273">
        <v>-30.2329589904522</v>
      </c>
      <c r="J1273">
        <v>-4.7756208498246799</v>
      </c>
      <c r="K1273">
        <v>294.804523093152</v>
      </c>
      <c r="M1273">
        <v>35.139981379893101</v>
      </c>
      <c r="N1273">
        <v>0.52065136068845497</v>
      </c>
      <c r="O1273">
        <v>72.209903917220899</v>
      </c>
      <c r="P1273">
        <v>18.684210526315699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484</v>
      </c>
      <c r="E1274">
        <v>1441.72</v>
      </c>
      <c r="F1274">
        <v>216.8</v>
      </c>
      <c r="G1274">
        <v>-10.208531238065399</v>
      </c>
      <c r="H1274">
        <v>3.19305999183495</v>
      </c>
      <c r="I1274">
        <v>-18.240395780898901</v>
      </c>
      <c r="J1274">
        <v>4.7176123988419096</v>
      </c>
      <c r="K1274">
        <v>209.34868875715799</v>
      </c>
      <c r="L1274">
        <v>209.58749774238001</v>
      </c>
      <c r="M1274">
        <v>59.075939852344597</v>
      </c>
      <c r="N1274">
        <v>1.3315248987005399</v>
      </c>
      <c r="O1274">
        <v>32.6568265682656</v>
      </c>
      <c r="P1274">
        <v>24.8847926267281</v>
      </c>
      <c r="Q1274">
        <v>7.6822789401520004E-3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1431.092369745</v>
      </c>
      <c r="F1275">
        <v>1789.65</v>
      </c>
      <c r="G1275">
        <v>1066.0478512683101</v>
      </c>
      <c r="H1275">
        <v>10.550034949198</v>
      </c>
      <c r="I1275">
        <v>99.890892691483401</v>
      </c>
      <c r="J1275">
        <v>14.161274563854599</v>
      </c>
      <c r="K1275">
        <v>1385.6052283315901</v>
      </c>
      <c r="L1275">
        <v>860.32512957808206</v>
      </c>
      <c r="M1275">
        <v>66.458461288331605</v>
      </c>
      <c r="N1275">
        <v>0.87393591729680797</v>
      </c>
      <c r="O1275">
        <v>4.0091638029782404</v>
      </c>
      <c r="P1275">
        <v>1215.4355016538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542</v>
      </c>
      <c r="E1276">
        <v>1428.5943012</v>
      </c>
      <c r="F1276">
        <v>424.5</v>
      </c>
      <c r="G1276">
        <v>2.9127003582533302</v>
      </c>
      <c r="H1276">
        <v>18.937677593642199</v>
      </c>
      <c r="I1276">
        <v>-2.9968377581564698</v>
      </c>
      <c r="J1276">
        <v>11.554881633428799</v>
      </c>
      <c r="K1276">
        <v>375.89962768918099</v>
      </c>
      <c r="L1276">
        <v>367.85186960110599</v>
      </c>
      <c r="M1276">
        <v>64.764801450415106</v>
      </c>
      <c r="N1276">
        <v>1.6466855400101199</v>
      </c>
      <c r="O1276">
        <v>18.539458186101299</v>
      </c>
      <c r="P1276">
        <v>44.880546075085299</v>
      </c>
      <c r="Q1276">
        <v>-0.120718858701393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189</v>
      </c>
      <c r="E1277">
        <v>1426.7136</v>
      </c>
      <c r="F1277">
        <v>1143.2</v>
      </c>
      <c r="G1277">
        <v>18.947634876261901</v>
      </c>
      <c r="H1277">
        <v>9.0811750174538108</v>
      </c>
      <c r="I1277">
        <v>-1.5784615657524399</v>
      </c>
      <c r="J1277">
        <v>1.49386367602964</v>
      </c>
      <c r="K1277">
        <v>1057.16030485288</v>
      </c>
      <c r="L1277">
        <v>983.857548568173</v>
      </c>
      <c r="M1277">
        <v>66.670812800574396</v>
      </c>
      <c r="N1277">
        <v>1.2019057777036</v>
      </c>
      <c r="O1277">
        <v>4.0062981105668296</v>
      </c>
      <c r="P1277">
        <v>52.640363175111801</v>
      </c>
      <c r="Q1277">
        <v>5.6280533028649996E-3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494</v>
      </c>
      <c r="E1278">
        <v>1426.1916319439999</v>
      </c>
      <c r="F1278">
        <v>264.83999999999997</v>
      </c>
      <c r="G1278">
        <v>23.3510269658589</v>
      </c>
      <c r="H1278">
        <v>16.113297463015702</v>
      </c>
      <c r="I1278">
        <v>8.1644474616166001</v>
      </c>
      <c r="J1278">
        <v>5.2496646041665302</v>
      </c>
      <c r="K1278">
        <v>232.931286509675</v>
      </c>
      <c r="L1278">
        <v>217.36433733589999</v>
      </c>
      <c r="M1278">
        <v>76.760057409664995</v>
      </c>
      <c r="N1278">
        <v>1.5582420600517</v>
      </c>
      <c r="O1278">
        <v>10.4062830388159</v>
      </c>
      <c r="P1278">
        <v>51.8142734307824</v>
      </c>
      <c r="Q1278">
        <v>1.9872669438238E-2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505</v>
      </c>
      <c r="E1279">
        <v>1426.13771634</v>
      </c>
      <c r="F1279">
        <v>588.6</v>
      </c>
      <c r="G1279">
        <v>41.382849367312197</v>
      </c>
      <c r="H1279">
        <v>3.4622855579132099</v>
      </c>
      <c r="I1279">
        <v>8.8650709160734706</v>
      </c>
      <c r="J1279">
        <v>3.81405816546456</v>
      </c>
      <c r="K1279">
        <v>552.49498943836397</v>
      </c>
      <c r="L1279">
        <v>461.41119987860202</v>
      </c>
      <c r="M1279">
        <v>48.418263650168797</v>
      </c>
      <c r="N1279">
        <v>0.42220650883100902</v>
      </c>
      <c r="O1279">
        <v>15.5283724091063</v>
      </c>
      <c r="P1279">
        <v>74.374166790105093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610</v>
      </c>
      <c r="E1280">
        <v>1423.267690292</v>
      </c>
      <c r="F1280">
        <v>220.76</v>
      </c>
      <c r="G1280">
        <v>-27.508347544006501</v>
      </c>
      <c r="H1280">
        <v>-13.766267825213999</v>
      </c>
      <c r="I1280">
        <v>-33.888668062973601</v>
      </c>
      <c r="J1280">
        <v>-0.49051820100418397</v>
      </c>
      <c r="K1280">
        <v>227.56287216066499</v>
      </c>
      <c r="L1280">
        <v>233.70654688439299</v>
      </c>
      <c r="M1280">
        <v>39.566121562161101</v>
      </c>
      <c r="N1280">
        <v>0.42109033305007798</v>
      </c>
      <c r="O1280">
        <v>39.450081536510197</v>
      </c>
      <c r="P1280">
        <v>18.656275194839999</v>
      </c>
      <c r="Q1280">
        <v>8.9503776750029004E-2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239</v>
      </c>
      <c r="E1281">
        <v>1421.99551176</v>
      </c>
      <c r="F1281">
        <v>406.6</v>
      </c>
      <c r="G1281">
        <v>-34.903388415317004</v>
      </c>
      <c r="H1281">
        <v>-6.3220201939240397</v>
      </c>
      <c r="I1281">
        <v>-16.7257405679409</v>
      </c>
      <c r="J1281">
        <v>-2.9635308506160301</v>
      </c>
      <c r="K1281">
        <v>396.68632276034498</v>
      </c>
      <c r="L1281">
        <v>399.80866855446499</v>
      </c>
      <c r="M1281">
        <v>44.056825561378801</v>
      </c>
      <c r="N1281">
        <v>0.70895640421174499</v>
      </c>
      <c r="O1281">
        <v>26.3649778652237</v>
      </c>
      <c r="P1281">
        <v>39.893342508171301</v>
      </c>
      <c r="Q1281">
        <v>5.7574621963643997E-2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287</v>
      </c>
      <c r="E1282">
        <v>1420.286931307</v>
      </c>
      <c r="F1282">
        <v>173.09</v>
      </c>
      <c r="G1282">
        <v>-39.761585931254601</v>
      </c>
      <c r="H1282">
        <v>11.9953751203227</v>
      </c>
      <c r="I1282">
        <v>-26.856139823544598</v>
      </c>
      <c r="J1282">
        <v>12.995973438613699</v>
      </c>
      <c r="K1282">
        <v>157.88605741650801</v>
      </c>
      <c r="M1282">
        <v>87.119579397038507</v>
      </c>
      <c r="N1282">
        <v>1.0379223166720699</v>
      </c>
      <c r="O1282">
        <v>27.0437344733953</v>
      </c>
      <c r="P1282">
        <v>34.491064491064499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E1283">
        <v>1414.4829199999999</v>
      </c>
      <c r="F1283">
        <v>1725.4</v>
      </c>
      <c r="G1283">
        <v>602.92539821978096</v>
      </c>
      <c r="H1283">
        <v>35.119992584102498</v>
      </c>
      <c r="I1283">
        <v>115.870255355534</v>
      </c>
      <c r="J1283">
        <v>7.89926224094933</v>
      </c>
      <c r="K1283">
        <v>1293.8966655075301</v>
      </c>
      <c r="L1283">
        <v>817.77760705609705</v>
      </c>
      <c r="M1283">
        <v>75.370539735420905</v>
      </c>
      <c r="N1283">
        <v>1.20825934846433</v>
      </c>
      <c r="O1283">
        <v>1.42575634635446</v>
      </c>
      <c r="P1283">
        <v>853.25966850828695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200</v>
      </c>
      <c r="E1284">
        <v>1407.2632028600001</v>
      </c>
      <c r="F1284">
        <v>2311.3000000000002</v>
      </c>
      <c r="G1284">
        <v>61.570323362982201</v>
      </c>
      <c r="H1284">
        <v>8.8216568050950404</v>
      </c>
      <c r="I1284">
        <v>50.168468058686301</v>
      </c>
      <c r="J1284">
        <v>-1.74761349043642</v>
      </c>
      <c r="K1284">
        <v>2192.6213180208001</v>
      </c>
      <c r="L1284">
        <v>1815.06242385671</v>
      </c>
      <c r="M1284">
        <v>43.437179435294603</v>
      </c>
      <c r="N1284">
        <v>0.63244717772070702</v>
      </c>
      <c r="O1284">
        <v>9.8948643620473096</v>
      </c>
      <c r="P1284">
        <v>90.827278731836202</v>
      </c>
      <c r="Q1284">
        <v>0.14687034610795399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E1285">
        <v>1406.3442050000001</v>
      </c>
      <c r="F1285">
        <v>1302.05</v>
      </c>
      <c r="G1285">
        <v>-5.1715443427919698</v>
      </c>
      <c r="H1285">
        <v>-1.85347787431606</v>
      </c>
      <c r="I1285">
        <v>-30.263776507689499</v>
      </c>
      <c r="J1285">
        <v>-2.5745550191036601</v>
      </c>
      <c r="K1285">
        <v>1345.60191303282</v>
      </c>
      <c r="L1285">
        <v>1365.41581076841</v>
      </c>
      <c r="M1285">
        <v>37.832779766278598</v>
      </c>
      <c r="N1285">
        <v>0.84666840696991397</v>
      </c>
      <c r="O1285">
        <v>39.3955685265542</v>
      </c>
      <c r="P1285">
        <v>32.862244897959101</v>
      </c>
      <c r="Q1285">
        <v>0.22638886563334801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610</v>
      </c>
      <c r="E1286">
        <v>1403.3461561849999</v>
      </c>
      <c r="F1286">
        <v>235.19</v>
      </c>
      <c r="G1286">
        <v>-7.1882084466159304</v>
      </c>
      <c r="H1286">
        <v>1.2533367668123301</v>
      </c>
      <c r="I1286">
        <v>-21.084421822463899</v>
      </c>
      <c r="J1286">
        <v>2.61185646414991</v>
      </c>
      <c r="K1286">
        <v>228.46333746814099</v>
      </c>
      <c r="L1286">
        <v>226.69394690495201</v>
      </c>
      <c r="M1286">
        <v>53.722379718112201</v>
      </c>
      <c r="N1286">
        <v>1.0436661859824401</v>
      </c>
      <c r="O1286">
        <v>16.437773714868801</v>
      </c>
      <c r="P1286">
        <v>22.4947916666666</v>
      </c>
      <c r="Q1286">
        <v>-3.3470709230024001E-2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130</v>
      </c>
      <c r="E1287">
        <v>1402.06355934</v>
      </c>
      <c r="F1287">
        <v>62.29</v>
      </c>
      <c r="G1287">
        <v>83.817178715063804</v>
      </c>
      <c r="H1287">
        <v>-2.3775034630820899</v>
      </c>
      <c r="I1287">
        <v>-18.462400318376002</v>
      </c>
      <c r="J1287">
        <v>0.17323068434147301</v>
      </c>
      <c r="K1287">
        <v>60.690232868517299</v>
      </c>
      <c r="L1287">
        <v>56.5044845300324</v>
      </c>
      <c r="M1287">
        <v>60.389998394433803</v>
      </c>
      <c r="N1287">
        <v>1.5442149534077101</v>
      </c>
      <c r="O1287">
        <v>38.063894686145403</v>
      </c>
      <c r="P1287">
        <v>117.417102966841</v>
      </c>
      <c r="Q1287">
        <v>4.0389694222907002E-2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629</v>
      </c>
      <c r="E1288">
        <v>1399.35528675</v>
      </c>
      <c r="F1288">
        <v>194.75</v>
      </c>
      <c r="G1288">
        <v>176.593556533699</v>
      </c>
      <c r="H1288">
        <v>39.256148748633002</v>
      </c>
      <c r="I1288">
        <v>22.378972067445499</v>
      </c>
      <c r="J1288">
        <v>-4.6895789425486401</v>
      </c>
      <c r="K1288">
        <v>163.20387168888499</v>
      </c>
      <c r="L1288">
        <v>136.38864712055101</v>
      </c>
      <c r="M1288">
        <v>50.738966467249</v>
      </c>
      <c r="N1288">
        <v>1.56729614364294</v>
      </c>
      <c r="O1288">
        <v>13.453145057766299</v>
      </c>
      <c r="P1288">
        <v>209.12698412698401</v>
      </c>
      <c r="Q1288">
        <v>0.13309765048646099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692</v>
      </c>
      <c r="E1289">
        <v>1398.4</v>
      </c>
      <c r="F1289">
        <v>139.84</v>
      </c>
      <c r="G1289">
        <v>-2.6341498508810801</v>
      </c>
      <c r="H1289">
        <v>17.867011841517002</v>
      </c>
      <c r="I1289">
        <v>-12.095316248851301</v>
      </c>
      <c r="J1289">
        <v>8.4188046646907999</v>
      </c>
      <c r="K1289">
        <v>122.854000822047</v>
      </c>
      <c r="L1289">
        <v>122.60665568404301</v>
      </c>
      <c r="M1289">
        <v>83.864509423936198</v>
      </c>
      <c r="N1289">
        <v>2.0571531881905298</v>
      </c>
      <c r="O1289">
        <v>10.8409610983981</v>
      </c>
      <c r="P1289">
        <v>39.421734795613098</v>
      </c>
      <c r="Q1289">
        <v>5.4454866508319997E-3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21</v>
      </c>
      <c r="E1290">
        <v>1389.99318528</v>
      </c>
      <c r="F1290">
        <v>1266.5999999999999</v>
      </c>
      <c r="G1290">
        <v>113.527398747864</v>
      </c>
      <c r="H1290">
        <v>6.4701685784242997</v>
      </c>
      <c r="I1290">
        <v>155.646732840146</v>
      </c>
      <c r="J1290">
        <v>-4.3114835811771099</v>
      </c>
      <c r="K1290">
        <v>1125.13048018887</v>
      </c>
      <c r="L1290">
        <v>854.21985340876995</v>
      </c>
      <c r="M1290">
        <v>67.680563770952801</v>
      </c>
      <c r="N1290">
        <v>1.00379960501529</v>
      </c>
      <c r="O1290">
        <v>8.2109584714985004</v>
      </c>
      <c r="P1290">
        <v>203.996159846393</v>
      </c>
      <c r="Q1290">
        <v>0.121059090945755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1730</v>
      </c>
      <c r="E1291">
        <v>1389.4033999999999</v>
      </c>
      <c r="F1291">
        <v>597.85</v>
      </c>
      <c r="G1291">
        <v>84.296146638383604</v>
      </c>
      <c r="H1291">
        <v>70.545137877578298</v>
      </c>
      <c r="I1291">
        <v>16.417608944847402</v>
      </c>
      <c r="J1291">
        <v>43.048124860258604</v>
      </c>
      <c r="K1291">
        <v>407.70619458817299</v>
      </c>
      <c r="L1291">
        <v>363.309072848455</v>
      </c>
      <c r="M1291">
        <v>85.8669268021428</v>
      </c>
      <c r="N1291">
        <v>1.7002062914757701</v>
      </c>
      <c r="O1291">
        <v>6.5401020322823404</v>
      </c>
      <c r="P1291">
        <v>137.14795715985699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346</v>
      </c>
      <c r="E1292">
        <v>1386.1187915519999</v>
      </c>
      <c r="F1292">
        <v>69.52</v>
      </c>
      <c r="G1292">
        <v>-46.5447814269967</v>
      </c>
      <c r="H1292">
        <v>-1.89579568998822</v>
      </c>
      <c r="I1292">
        <v>-20.713906742318901</v>
      </c>
      <c r="J1292">
        <v>-4.9105214955215102</v>
      </c>
      <c r="K1292">
        <v>70.065614013804193</v>
      </c>
      <c r="L1292">
        <v>72.245908779777594</v>
      </c>
      <c r="M1292">
        <v>36.6989489561673</v>
      </c>
      <c r="N1292">
        <v>1.2983791973902199</v>
      </c>
      <c r="O1292">
        <v>30.897583429229002</v>
      </c>
      <c r="P1292">
        <v>25.1485148514851</v>
      </c>
      <c r="Q1292">
        <v>-3.8649006795039E-2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140</v>
      </c>
      <c r="E1293">
        <v>1385.928131398</v>
      </c>
      <c r="F1293">
        <v>173.38</v>
      </c>
      <c r="G1293">
        <v>269.08281175202399</v>
      </c>
      <c r="H1293">
        <v>17.766693748784199</v>
      </c>
      <c r="I1293">
        <v>104.714781549639</v>
      </c>
      <c r="J1293">
        <v>5.5953835043716502</v>
      </c>
      <c r="K1293">
        <v>148.35245907405201</v>
      </c>
      <c r="L1293">
        <v>117.10906791857499</v>
      </c>
      <c r="M1293">
        <v>62.859457257127303</v>
      </c>
      <c r="N1293">
        <v>1.3675970957161501</v>
      </c>
      <c r="O1293">
        <v>8.0689814280770502</v>
      </c>
      <c r="P1293">
        <v>316.77884615384602</v>
      </c>
      <c r="Q1293">
        <v>0.14289174368083701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287</v>
      </c>
      <c r="E1294">
        <v>1385.1340912799999</v>
      </c>
      <c r="F1294">
        <v>320.85000000000002</v>
      </c>
      <c r="G1294">
        <v>80.278115969513806</v>
      </c>
      <c r="H1294">
        <v>10.7125468374945</v>
      </c>
      <c r="I1294">
        <v>38.782368002614</v>
      </c>
      <c r="J1294">
        <v>8.0431060683047004</v>
      </c>
      <c r="K1294">
        <v>278.97233708922698</v>
      </c>
      <c r="L1294">
        <v>217.23957226592699</v>
      </c>
      <c r="M1294">
        <v>67.739315907925501</v>
      </c>
      <c r="N1294">
        <v>0.93904686921261504</v>
      </c>
      <c r="O1294">
        <v>4.6906654199781697</v>
      </c>
      <c r="P1294">
        <v>148.14385150812001</v>
      </c>
      <c r="Q1294">
        <v>0.117254484599095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21</v>
      </c>
      <c r="E1295">
        <v>1384.8993599999999</v>
      </c>
      <c r="F1295">
        <v>1168.0999999999999</v>
      </c>
      <c r="G1295">
        <v>-11.7942958061067</v>
      </c>
      <c r="H1295">
        <v>-0.92409386135484095</v>
      </c>
      <c r="I1295">
        <v>-24.236603370396502</v>
      </c>
      <c r="J1295">
        <v>0.46711962204466301</v>
      </c>
      <c r="K1295">
        <v>1133.7097202044599</v>
      </c>
      <c r="L1295">
        <v>1101.1597574786099</v>
      </c>
      <c r="M1295">
        <v>62.4679774755921</v>
      </c>
      <c r="N1295">
        <v>0.67532167736236803</v>
      </c>
      <c r="O1295">
        <v>25.6228062665867</v>
      </c>
      <c r="P1295">
        <v>29.659229659229599</v>
      </c>
      <c r="Q1295">
        <v>0.14201764102891301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242</v>
      </c>
      <c r="E1296">
        <v>1381.0139999999999</v>
      </c>
      <c r="F1296">
        <v>472.95</v>
      </c>
      <c r="G1296">
        <v>-3.77712241571705</v>
      </c>
      <c r="H1296">
        <v>4.5863103796518399</v>
      </c>
      <c r="I1296">
        <v>5.1382111978803504</v>
      </c>
      <c r="J1296">
        <v>-1.2811825850860701</v>
      </c>
      <c r="K1296">
        <v>432.76247211456899</v>
      </c>
      <c r="L1296">
        <v>399.503812538587</v>
      </c>
      <c r="M1296">
        <v>70.033198016127699</v>
      </c>
      <c r="N1296">
        <v>0.70159759250757303</v>
      </c>
      <c r="O1296">
        <v>1.8923776297705901</v>
      </c>
      <c r="P1296">
        <v>44.104204753199198</v>
      </c>
      <c r="Q1296">
        <v>-4.4269262868300002E-3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E1297">
        <v>1380.70162549</v>
      </c>
      <c r="F1297">
        <v>1358.95</v>
      </c>
      <c r="G1297">
        <v>542.09257331942797</v>
      </c>
      <c r="H1297">
        <v>26.412272732880101</v>
      </c>
      <c r="I1297">
        <v>101.50000057806101</v>
      </c>
      <c r="J1297">
        <v>15.0593414298857</v>
      </c>
      <c r="K1297">
        <v>1018.2056149799899</v>
      </c>
      <c r="M1297">
        <v>83.996435204346994</v>
      </c>
      <c r="N1297">
        <v>0.93992932862190803</v>
      </c>
      <c r="O1297">
        <v>1.11851061481291</v>
      </c>
      <c r="P1297">
        <v>601.21259029927705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629</v>
      </c>
      <c r="E1298">
        <v>1379.68018308</v>
      </c>
      <c r="F1298">
        <v>140.13</v>
      </c>
      <c r="G1298">
        <v>-17.4079056339856</v>
      </c>
      <c r="H1298">
        <v>5.1453707129780497</v>
      </c>
      <c r="I1298">
        <v>-29.514439413512399</v>
      </c>
      <c r="J1298">
        <v>1.0845918471020199</v>
      </c>
      <c r="K1298">
        <v>136.15407210218501</v>
      </c>
      <c r="L1298">
        <v>138.809665477442</v>
      </c>
      <c r="M1298">
        <v>55.215013081218103</v>
      </c>
      <c r="N1298">
        <v>1.4063363764361201</v>
      </c>
      <c r="O1298">
        <v>34.125454934703399</v>
      </c>
      <c r="P1298">
        <v>22.384279475982499</v>
      </c>
      <c r="Q1298">
        <v>-7.1330197640094004E-2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153</v>
      </c>
      <c r="E1299">
        <v>1378.2564428149999</v>
      </c>
      <c r="F1299">
        <v>619.15</v>
      </c>
      <c r="G1299">
        <v>-26.4542841494481</v>
      </c>
      <c r="H1299">
        <v>-5.5094824916610401</v>
      </c>
      <c r="I1299">
        <v>-6.3124657596912099</v>
      </c>
      <c r="J1299">
        <v>0.73205175633319797</v>
      </c>
      <c r="K1299">
        <v>595.71834097690396</v>
      </c>
      <c r="L1299">
        <v>574.23285804753596</v>
      </c>
      <c r="M1299">
        <v>45.481654661208701</v>
      </c>
      <c r="N1299">
        <v>1.1682775753330901</v>
      </c>
      <c r="O1299">
        <v>16.7083905354114</v>
      </c>
      <c r="P1299">
        <v>24.016024036053999</v>
      </c>
      <c r="Q1299">
        <v>-0.15775146340940299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287</v>
      </c>
      <c r="E1300">
        <v>1372.5233599999999</v>
      </c>
      <c r="F1300">
        <v>84.16</v>
      </c>
      <c r="G1300">
        <v>-4.1795926791153502</v>
      </c>
      <c r="H1300">
        <v>-3.9463955273301998</v>
      </c>
      <c r="I1300">
        <v>-16.673990910277301</v>
      </c>
      <c r="J1300">
        <v>-0.577298997117346</v>
      </c>
      <c r="K1300">
        <v>86.014486814588906</v>
      </c>
      <c r="L1300">
        <v>85.037740961770893</v>
      </c>
      <c r="M1300">
        <v>42.340475257824501</v>
      </c>
      <c r="N1300">
        <v>0.81813478262825601</v>
      </c>
      <c r="O1300">
        <v>24.702946768060801</v>
      </c>
      <c r="P1300">
        <v>24.847945408693001</v>
      </c>
      <c r="Q1300">
        <v>6.3104017544881999E-2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130</v>
      </c>
      <c r="E1301">
        <v>1371.8671999999999</v>
      </c>
      <c r="F1301">
        <v>677.8</v>
      </c>
      <c r="G1301">
        <v>13.346988770781699</v>
      </c>
      <c r="H1301">
        <v>4.3194566643950099</v>
      </c>
      <c r="I1301">
        <v>-12.542950251566999</v>
      </c>
      <c r="J1301">
        <v>6.9699623770803898</v>
      </c>
      <c r="K1301">
        <v>654.78797084177904</v>
      </c>
      <c r="L1301">
        <v>632.42290001744198</v>
      </c>
      <c r="M1301">
        <v>55.025789224828898</v>
      </c>
      <c r="N1301">
        <v>1.9651961449505</v>
      </c>
      <c r="O1301">
        <v>10.209501327825301</v>
      </c>
      <c r="P1301">
        <v>43.071240105540802</v>
      </c>
      <c r="Q1301">
        <v>0.106899471384265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986</v>
      </c>
      <c r="E1302">
        <v>1370.48967212</v>
      </c>
      <c r="F1302">
        <v>73.959999999999994</v>
      </c>
      <c r="G1302">
        <v>-43.583727591468303</v>
      </c>
      <c r="H1302">
        <v>0.79681948877747999</v>
      </c>
      <c r="I1302">
        <v>-27.793637129685901</v>
      </c>
      <c r="J1302">
        <v>1.0122453289910001</v>
      </c>
      <c r="K1302">
        <v>74.0110904225007</v>
      </c>
      <c r="L1302">
        <v>80.383599447537307</v>
      </c>
      <c r="M1302">
        <v>41.606506346082398</v>
      </c>
      <c r="N1302">
        <v>0.92193055335821195</v>
      </c>
      <c r="O1302">
        <v>48.4586262844781</v>
      </c>
      <c r="P1302">
        <v>19.2903225806451</v>
      </c>
      <c r="Q1302">
        <v>-2.2666338373524001E-2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150</v>
      </c>
      <c r="E1303">
        <v>1365.008401263</v>
      </c>
      <c r="F1303">
        <v>205.53</v>
      </c>
      <c r="G1303">
        <v>38.328408440960501</v>
      </c>
      <c r="H1303">
        <v>9.4504370761083401</v>
      </c>
      <c r="I1303">
        <v>68.304065125506099</v>
      </c>
      <c r="J1303">
        <v>10.154103306117699</v>
      </c>
      <c r="K1303">
        <v>181.57542745117499</v>
      </c>
      <c r="L1303">
        <v>142.306673465795</v>
      </c>
      <c r="M1303">
        <v>58.403545709389498</v>
      </c>
      <c r="N1303">
        <v>0.60534149416899397</v>
      </c>
      <c r="O1303">
        <v>15.408942733420901</v>
      </c>
      <c r="P1303">
        <v>113.316035288012</v>
      </c>
      <c r="Q1303">
        <v>0.181996933209019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21</v>
      </c>
      <c r="E1304">
        <v>1360.016564928</v>
      </c>
      <c r="F1304">
        <v>122.08</v>
      </c>
      <c r="G1304">
        <v>-10.5748578091484</v>
      </c>
      <c r="H1304">
        <v>0.84654044033084597</v>
      </c>
      <c r="I1304">
        <v>-0.42739217083214698</v>
      </c>
      <c r="J1304">
        <v>2.09714448735753</v>
      </c>
      <c r="K1304">
        <v>120.36356120532</v>
      </c>
      <c r="L1304">
        <v>112.929047039827</v>
      </c>
      <c r="M1304">
        <v>51.053729335901899</v>
      </c>
      <c r="N1304">
        <v>1.40609439460969</v>
      </c>
      <c r="O1304">
        <v>44.577326343381301</v>
      </c>
      <c r="P1304">
        <v>50.716049382716001</v>
      </c>
      <c r="Q1304">
        <v>1.7870552814820001E-2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1535</v>
      </c>
      <c r="E1305">
        <v>1354.654</v>
      </c>
      <c r="F1305">
        <v>84.14</v>
      </c>
      <c r="G1305">
        <v>-4.1475254654655904</v>
      </c>
      <c r="H1305">
        <v>-19.602468065635101</v>
      </c>
      <c r="I1305">
        <v>-1.86184829445174</v>
      </c>
      <c r="J1305">
        <v>-2.8381591073231398</v>
      </c>
      <c r="K1305">
        <v>84.192749816817198</v>
      </c>
      <c r="L1305">
        <v>73.190576409185297</v>
      </c>
      <c r="M1305">
        <v>38.064964361887</v>
      </c>
      <c r="N1305">
        <v>9.3441744571437405E-2</v>
      </c>
      <c r="O1305">
        <v>24.732588542904601</v>
      </c>
      <c r="P1305">
        <v>61.776581426648697</v>
      </c>
      <c r="Q1305">
        <v>0.12817551259821899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140</v>
      </c>
      <c r="E1306">
        <v>1351.3640250000001</v>
      </c>
      <c r="F1306">
        <v>324.5</v>
      </c>
      <c r="G1306">
        <v>81.750888237743496</v>
      </c>
      <c r="H1306">
        <v>16.417165787120101</v>
      </c>
      <c r="I1306">
        <v>44.501488274130899</v>
      </c>
      <c r="J1306">
        <v>6.8500366604032603</v>
      </c>
      <c r="K1306">
        <v>277.38570357872902</v>
      </c>
      <c r="L1306">
        <v>234.739316568563</v>
      </c>
      <c r="M1306">
        <v>78.255502291573094</v>
      </c>
      <c r="N1306">
        <v>1.3439957886380201</v>
      </c>
      <c r="O1306">
        <v>16.317411402157099</v>
      </c>
      <c r="P1306">
        <v>114.616402116402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59</v>
      </c>
      <c r="E1307">
        <v>1351.3018309199999</v>
      </c>
      <c r="F1307">
        <v>332.4</v>
      </c>
      <c r="G1307">
        <v>107.15763528030899</v>
      </c>
      <c r="H1307">
        <v>9.1687214872175495</v>
      </c>
      <c r="I1307">
        <v>6.9657283551857301</v>
      </c>
      <c r="J1307">
        <v>-3.4987231191145503E-2</v>
      </c>
      <c r="K1307">
        <v>294.51780436833002</v>
      </c>
      <c r="L1307">
        <v>254.51372755728801</v>
      </c>
      <c r="M1307">
        <v>75.770799184141197</v>
      </c>
      <c r="N1307">
        <v>2.07573318564928</v>
      </c>
      <c r="O1307">
        <v>3.56498194945849</v>
      </c>
      <c r="P1307">
        <v>179.210415791684</v>
      </c>
      <c r="Q1307">
        <v>8.4222732996542995E-2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125</v>
      </c>
      <c r="E1308">
        <v>1350.5786619999999</v>
      </c>
      <c r="F1308">
        <v>661.6</v>
      </c>
      <c r="G1308">
        <v>135.59006562380901</v>
      </c>
      <c r="H1308">
        <v>145.18120365119501</v>
      </c>
      <c r="I1308">
        <v>148.35101746146401</v>
      </c>
      <c r="J1308">
        <v>20.6739488679342</v>
      </c>
      <c r="M1308">
        <v>79.633112460212104</v>
      </c>
      <c r="O1308">
        <v>10.331015719467899</v>
      </c>
      <c r="P1308">
        <v>175.551853394419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125</v>
      </c>
      <c r="E1309">
        <v>1336.2423005999999</v>
      </c>
      <c r="F1309">
        <v>1920.65</v>
      </c>
      <c r="G1309">
        <v>228.53256017662699</v>
      </c>
      <c r="H1309">
        <v>14.067314021529899</v>
      </c>
      <c r="I1309">
        <v>143.58631093059</v>
      </c>
      <c r="J1309">
        <v>-2.1816247006911098</v>
      </c>
      <c r="K1309">
        <v>1755.37226730771</v>
      </c>
      <c r="L1309">
        <v>1232.22808751201</v>
      </c>
      <c r="M1309">
        <v>52.888422105446701</v>
      </c>
      <c r="N1309">
        <v>0.62957409537667397</v>
      </c>
      <c r="O1309">
        <v>20.271782990133499</v>
      </c>
      <c r="P1309">
        <v>289.58417849898501</v>
      </c>
      <c r="Q1309">
        <v>0.21447841859253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821</v>
      </c>
      <c r="E1310">
        <v>1335.880183065</v>
      </c>
      <c r="F1310">
        <v>264.64999999999998</v>
      </c>
      <c r="G1310">
        <v>-25.193827844649199</v>
      </c>
      <c r="H1310">
        <v>-7.0394934849515298</v>
      </c>
      <c r="I1310">
        <v>-12.3186338135438</v>
      </c>
      <c r="J1310">
        <v>-1.8875644117997401</v>
      </c>
      <c r="K1310">
        <v>269.03735828895299</v>
      </c>
      <c r="M1310">
        <v>42.476653878989097</v>
      </c>
      <c r="N1310">
        <v>0.65339283842431894</v>
      </c>
      <c r="O1310">
        <v>17.891554883808801</v>
      </c>
      <c r="P1310">
        <v>16.253019986821801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239</v>
      </c>
      <c r="E1311">
        <v>1335.5053392</v>
      </c>
      <c r="F1311">
        <v>1334.95</v>
      </c>
      <c r="G1311">
        <v>315.33354513291499</v>
      </c>
      <c r="H1311">
        <v>-7.0275752312494602</v>
      </c>
      <c r="I1311">
        <v>75.8666677411601</v>
      </c>
      <c r="J1311">
        <v>-3.7632361970806198</v>
      </c>
      <c r="K1311">
        <v>1349.7592371553301</v>
      </c>
      <c r="L1311">
        <v>985.03208374863902</v>
      </c>
      <c r="M1311">
        <v>34.064269859571702</v>
      </c>
      <c r="N1311">
        <v>0.76812215073317303</v>
      </c>
      <c r="O1311">
        <v>14.757107007753101</v>
      </c>
      <c r="P1311">
        <v>543.65959498553502</v>
      </c>
      <c r="Q1311">
        <v>0.182926902027118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1333.4502339999999</v>
      </c>
      <c r="F1312">
        <v>3144.8</v>
      </c>
      <c r="G1312">
        <v>327.64037223786499</v>
      </c>
      <c r="H1312">
        <v>17.248046552444301</v>
      </c>
      <c r="I1312">
        <v>97.537013944028999</v>
      </c>
      <c r="J1312">
        <v>-5.28607017061882</v>
      </c>
      <c r="K1312">
        <v>2719.3425949648899</v>
      </c>
      <c r="L1312">
        <v>1877.11352696772</v>
      </c>
      <c r="M1312">
        <v>49.839011682207399</v>
      </c>
      <c r="N1312">
        <v>0.87975335106053298</v>
      </c>
      <c r="O1312">
        <v>12.821165097939399</v>
      </c>
      <c r="P1312">
        <v>375.76399394856202</v>
      </c>
      <c r="Q1312">
        <v>0.14767987237149699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65</v>
      </c>
      <c r="E1313">
        <v>1326.2684395199999</v>
      </c>
      <c r="F1313">
        <v>662.15</v>
      </c>
      <c r="G1313">
        <v>37.284722505188199</v>
      </c>
      <c r="H1313">
        <v>3.2072137634597699</v>
      </c>
      <c r="I1313">
        <v>-11.269223442642501</v>
      </c>
      <c r="J1313">
        <v>5.1916568565409396</v>
      </c>
      <c r="K1313">
        <v>611.01078395611898</v>
      </c>
      <c r="L1313">
        <v>581.08623979674906</v>
      </c>
      <c r="M1313">
        <v>71.209349480810502</v>
      </c>
      <c r="N1313">
        <v>1.5375995600082999</v>
      </c>
      <c r="O1313">
        <v>14.045155931435399</v>
      </c>
      <c r="P1313">
        <v>68.937364459752501</v>
      </c>
      <c r="Q1313">
        <v>4.1555642965753002E-2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214</v>
      </c>
      <c r="E1314">
        <v>1317.5289738250001</v>
      </c>
      <c r="F1314">
        <v>834.95</v>
      </c>
      <c r="G1314">
        <v>91.678140833032799</v>
      </c>
      <c r="H1314">
        <v>13.4220805987524</v>
      </c>
      <c r="I1314">
        <v>22.356584007744001</v>
      </c>
      <c r="J1314">
        <v>-1.3699402240021299</v>
      </c>
      <c r="K1314">
        <v>724.21775876525203</v>
      </c>
      <c r="L1314">
        <v>585.41666111270695</v>
      </c>
      <c r="M1314">
        <v>45.862200511858497</v>
      </c>
      <c r="N1314">
        <v>0.46917159007734599</v>
      </c>
      <c r="O1314">
        <v>13.2882208515479</v>
      </c>
      <c r="P1314">
        <v>119.723684210526</v>
      </c>
      <c r="Q1314">
        <v>0.18717515565509299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125</v>
      </c>
      <c r="E1315">
        <v>1315.8438212399999</v>
      </c>
      <c r="F1315">
        <v>822.7</v>
      </c>
      <c r="G1315">
        <v>0.30187999026737999</v>
      </c>
      <c r="H1315">
        <v>-5.01397235083639</v>
      </c>
      <c r="I1315">
        <v>-34.5336582811818</v>
      </c>
      <c r="J1315">
        <v>-3.1990370487019799</v>
      </c>
      <c r="K1315">
        <v>864.15915560145697</v>
      </c>
      <c r="L1315">
        <v>856.86209729614598</v>
      </c>
      <c r="M1315">
        <v>34.815821226292002</v>
      </c>
      <c r="N1315">
        <v>0.95074196263356803</v>
      </c>
      <c r="O1315">
        <v>31.275069891819602</v>
      </c>
      <c r="P1315">
        <v>31.003184713375799</v>
      </c>
      <c r="Q1315">
        <v>7.2937837913569004E-2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542</v>
      </c>
      <c r="E1316">
        <v>1314.8189581500001</v>
      </c>
      <c r="F1316">
        <v>211.5</v>
      </c>
      <c r="G1316">
        <v>-41.3785150555927</v>
      </c>
      <c r="H1316">
        <v>5.4938865504131797</v>
      </c>
      <c r="I1316">
        <v>-17.721611237294301</v>
      </c>
      <c r="J1316">
        <v>2.0542847603966701</v>
      </c>
      <c r="K1316">
        <v>198.30680106224199</v>
      </c>
      <c r="L1316">
        <v>202.07327405848599</v>
      </c>
      <c r="M1316">
        <v>68.242078650934204</v>
      </c>
      <c r="N1316">
        <v>0.98775686419819397</v>
      </c>
      <c r="O1316">
        <v>22.671394799054301</v>
      </c>
      <c r="P1316">
        <v>32.270168855534699</v>
      </c>
      <c r="Q1316">
        <v>-4.1905192312130003E-3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403</v>
      </c>
      <c r="E1317">
        <v>1312.82237592</v>
      </c>
      <c r="F1317">
        <v>4113.45</v>
      </c>
      <c r="G1317">
        <v>19.735724319078301</v>
      </c>
      <c r="H1317">
        <v>32.946307223888802</v>
      </c>
      <c r="I1317">
        <v>10.0468357974672</v>
      </c>
      <c r="J1317">
        <v>-1.38639889253222E-4</v>
      </c>
      <c r="K1317">
        <v>3416.4895520150799</v>
      </c>
      <c r="L1317">
        <v>3140.7525375533401</v>
      </c>
      <c r="M1317">
        <v>65.259726908461303</v>
      </c>
      <c r="N1317">
        <v>3.7989914161600198</v>
      </c>
      <c r="O1317">
        <v>8.1816966293500606</v>
      </c>
      <c r="P1317">
        <v>69.626804123711295</v>
      </c>
      <c r="Q1317">
        <v>3.9895132684650003E-3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986</v>
      </c>
      <c r="E1318">
        <v>1312.7140904</v>
      </c>
      <c r="F1318">
        <v>344.2</v>
      </c>
      <c r="G1318">
        <v>-15.070015314481299</v>
      </c>
      <c r="H1318">
        <v>1.70469459241599</v>
      </c>
      <c r="I1318">
        <v>-24.365078954220699</v>
      </c>
      <c r="J1318">
        <v>-0.140535190115577</v>
      </c>
      <c r="K1318">
        <v>340.24173908707297</v>
      </c>
      <c r="L1318">
        <v>352.65079236911998</v>
      </c>
      <c r="M1318">
        <v>45.552610057389998</v>
      </c>
      <c r="N1318">
        <v>0.97013086244937397</v>
      </c>
      <c r="O1318">
        <v>55.665310865775702</v>
      </c>
      <c r="P1318">
        <v>25.1636363636363</v>
      </c>
      <c r="Q1318">
        <v>4.1727005696176003E-2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2455</v>
      </c>
      <c r="E1319">
        <v>1299.1222</v>
      </c>
      <c r="F1319">
        <v>98.68</v>
      </c>
      <c r="G1319">
        <v>245.41193754067001</v>
      </c>
      <c r="H1319">
        <v>12.038863824637501</v>
      </c>
      <c r="I1319">
        <v>113.334855300679</v>
      </c>
      <c r="J1319">
        <v>13.3590311493291</v>
      </c>
      <c r="K1319">
        <v>75.784829481878305</v>
      </c>
      <c r="L1319">
        <v>54.592071449627902</v>
      </c>
      <c r="M1319">
        <v>82.808211840117096</v>
      </c>
      <c r="N1319">
        <v>1.0211504253722099</v>
      </c>
      <c r="O1319">
        <v>3.3644102148358201</v>
      </c>
      <c r="P1319">
        <v>411.295336787564</v>
      </c>
      <c r="Q1319">
        <v>0.27892605240153301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65</v>
      </c>
      <c r="E1320">
        <v>1298.31159265</v>
      </c>
      <c r="F1320">
        <v>269.3</v>
      </c>
      <c r="G1320">
        <v>28.046894128062</v>
      </c>
      <c r="H1320">
        <v>0.70062650850102004</v>
      </c>
      <c r="I1320">
        <v>-12.0865356138225</v>
      </c>
      <c r="J1320">
        <v>-1.7264376893907301</v>
      </c>
      <c r="K1320">
        <v>249.949302002656</v>
      </c>
      <c r="L1320">
        <v>240.741934859765</v>
      </c>
      <c r="M1320">
        <v>75.014486405162998</v>
      </c>
      <c r="N1320">
        <v>1.1576562305134299</v>
      </c>
      <c r="O1320">
        <v>8.5406609728926703</v>
      </c>
      <c r="P1320">
        <v>68.628678772698805</v>
      </c>
      <c r="Q1320">
        <v>-2.240545960463E-3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1294.6648571999999</v>
      </c>
      <c r="F1321">
        <v>148.81</v>
      </c>
      <c r="G1321">
        <v>31.945666533220901</v>
      </c>
      <c r="H1321">
        <v>1.2564277235857999</v>
      </c>
      <c r="I1321">
        <v>-23.9113954847687</v>
      </c>
      <c r="J1321">
        <v>-0.55597668254660404</v>
      </c>
      <c r="K1321">
        <v>146.81075011434299</v>
      </c>
      <c r="L1321">
        <v>144.76824354895601</v>
      </c>
      <c r="M1321">
        <v>47.3800898402136</v>
      </c>
      <c r="N1321">
        <v>1.47097166801664</v>
      </c>
      <c r="O1321">
        <v>30.569182178617002</v>
      </c>
      <c r="P1321">
        <v>63.527472527472497</v>
      </c>
      <c r="Q1321">
        <v>4.1619710801814001E-2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934</v>
      </c>
      <c r="E1322">
        <v>1293.5002959999999</v>
      </c>
      <c r="F1322">
        <v>84.94</v>
      </c>
      <c r="G1322">
        <v>-30.523161988089399</v>
      </c>
      <c r="H1322">
        <v>-3.03330147615039</v>
      </c>
      <c r="I1322">
        <v>-24.0636493891217</v>
      </c>
      <c r="J1322">
        <v>-0.160729358902678</v>
      </c>
      <c r="K1322">
        <v>87.307057904757997</v>
      </c>
      <c r="L1322">
        <v>89.317296899532096</v>
      </c>
      <c r="M1322">
        <v>39.477010543466598</v>
      </c>
      <c r="N1322">
        <v>0.53012314875151401</v>
      </c>
      <c r="O1322">
        <v>36.154932893807398</v>
      </c>
      <c r="P1322">
        <v>14.783783783783701</v>
      </c>
      <c r="Q1322">
        <v>-1.8822612267388999E-2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65</v>
      </c>
      <c r="E1323">
        <v>1282.1600000000001</v>
      </c>
      <c r="F1323">
        <v>13.64</v>
      </c>
      <c r="G1323">
        <v>60.806426026891799</v>
      </c>
      <c r="H1323">
        <v>1.4713227150822801</v>
      </c>
      <c r="I1323">
        <v>-36.254218379584401</v>
      </c>
      <c r="J1323">
        <v>1.0429341583855001</v>
      </c>
      <c r="K1323">
        <v>12.805810184476799</v>
      </c>
      <c r="L1323">
        <v>12.2051109203012</v>
      </c>
      <c r="M1323">
        <v>76.374255136001693</v>
      </c>
      <c r="N1323">
        <v>1.67661694155818</v>
      </c>
      <c r="O1323">
        <v>36.730205278592301</v>
      </c>
      <c r="P1323">
        <v>92.112676056338003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214</v>
      </c>
      <c r="E1324">
        <v>1279.5983169000001</v>
      </c>
      <c r="F1324">
        <v>746.65</v>
      </c>
      <c r="G1324">
        <v>130.67643690703801</v>
      </c>
      <c r="H1324">
        <v>-0.49968292411751097</v>
      </c>
      <c r="I1324">
        <v>27.195713076873101</v>
      </c>
      <c r="J1324">
        <v>4.6113256205770199</v>
      </c>
      <c r="K1324">
        <v>686.12724556965304</v>
      </c>
      <c r="L1324">
        <v>589.04989511047404</v>
      </c>
      <c r="M1324">
        <v>81.142011512128093</v>
      </c>
      <c r="N1324">
        <v>0.77123931634052201</v>
      </c>
      <c r="O1324">
        <v>10.359606241210701</v>
      </c>
      <c r="P1324">
        <v>170.52536231884</v>
      </c>
      <c r="Q1324">
        <v>0.11704838371678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100</v>
      </c>
      <c r="E1325">
        <v>1279.1834220000001</v>
      </c>
      <c r="F1325">
        <v>799.15</v>
      </c>
      <c r="G1325">
        <v>-14.0831932938066</v>
      </c>
      <c r="H1325">
        <v>2.3074561220589702</v>
      </c>
      <c r="I1325">
        <v>-23.307153970658899</v>
      </c>
      <c r="J1325">
        <v>0.27310289675096699</v>
      </c>
      <c r="K1325">
        <v>796.50803883552896</v>
      </c>
      <c r="L1325">
        <v>802.81860096672995</v>
      </c>
      <c r="M1325">
        <v>55.362408664255597</v>
      </c>
      <c r="N1325">
        <v>0.58011021163528798</v>
      </c>
      <c r="O1325">
        <v>30.9391228179941</v>
      </c>
      <c r="P1325">
        <v>16.655718560688999</v>
      </c>
      <c r="Q1325">
        <v>-9.9483581496122006E-2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986</v>
      </c>
      <c r="E1326">
        <v>1278.6765774999999</v>
      </c>
      <c r="F1326">
        <v>638.75</v>
      </c>
      <c r="G1326">
        <v>-8.4081051464022796</v>
      </c>
      <c r="H1326">
        <v>12.726160127757501</v>
      </c>
      <c r="I1326">
        <v>-15.1615396454192</v>
      </c>
      <c r="J1326">
        <v>0.14598475362360999</v>
      </c>
      <c r="K1326">
        <v>604.373355164656</v>
      </c>
      <c r="L1326">
        <v>605.21070438387801</v>
      </c>
      <c r="M1326">
        <v>53.009733327837097</v>
      </c>
      <c r="N1326">
        <v>1.21608579778046</v>
      </c>
      <c r="O1326">
        <v>33.855185909980399</v>
      </c>
      <c r="P1326">
        <v>33.197789594411397</v>
      </c>
      <c r="Q1326">
        <v>1.8713217481375E-2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1276.35699376</v>
      </c>
      <c r="F1327">
        <v>359.65</v>
      </c>
      <c r="G1327">
        <v>15.701273555808701</v>
      </c>
      <c r="H1327">
        <v>3.4814220300985199</v>
      </c>
      <c r="I1327">
        <v>-5.5127243106602102E-2</v>
      </c>
      <c r="J1327">
        <v>5.3862765908999197</v>
      </c>
      <c r="K1327">
        <v>338.47984883888302</v>
      </c>
      <c r="L1327">
        <v>315.45215960779399</v>
      </c>
      <c r="M1327">
        <v>65.337461603956299</v>
      </c>
      <c r="N1327">
        <v>0.106574479833581</v>
      </c>
      <c r="O1327">
        <v>25.066036424301402</v>
      </c>
      <c r="P1327">
        <v>45.020161290322498</v>
      </c>
      <c r="Q1327">
        <v>-6.6661783271690006E-2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46</v>
      </c>
      <c r="E1328">
        <v>1275.2961732000001</v>
      </c>
      <c r="F1328">
        <v>1196.0999999999999</v>
      </c>
      <c r="G1328">
        <v>136.989995598001</v>
      </c>
      <c r="H1328">
        <v>9.7754705294813</v>
      </c>
      <c r="I1328">
        <v>7.0936469362112504</v>
      </c>
      <c r="J1328">
        <v>10.321648249157599</v>
      </c>
      <c r="K1328">
        <v>1112.35599967758</v>
      </c>
      <c r="L1328">
        <v>1003.96784973712</v>
      </c>
      <c r="M1328">
        <v>76.4475341571803</v>
      </c>
      <c r="N1328">
        <v>1.8847351301954001</v>
      </c>
      <c r="O1328">
        <v>14.1208929019312</v>
      </c>
      <c r="P1328">
        <v>199.02499999999901</v>
      </c>
      <c r="Q1328">
        <v>0.110342217737085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629</v>
      </c>
      <c r="E1329">
        <v>1275.0911210950001</v>
      </c>
      <c r="F1329">
        <v>583.54999999999995</v>
      </c>
      <c r="G1329">
        <v>12.029645938674999</v>
      </c>
      <c r="H1329">
        <v>-2.5437899739810801</v>
      </c>
      <c r="I1329">
        <v>14.2855616672101</v>
      </c>
      <c r="J1329">
        <v>3.3659254073910598</v>
      </c>
      <c r="K1329">
        <v>575.55663874331401</v>
      </c>
      <c r="L1329">
        <v>493.41433650320198</v>
      </c>
      <c r="M1329">
        <v>40.859667842899398</v>
      </c>
      <c r="N1329">
        <v>0.42315394793183198</v>
      </c>
      <c r="O1329">
        <v>14.129037785965201</v>
      </c>
      <c r="P1329">
        <v>54.480476505625397</v>
      </c>
      <c r="Q1329">
        <v>5.2642975656280004E-3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1535</v>
      </c>
      <c r="E1330">
        <v>1273.9513203229999</v>
      </c>
      <c r="F1330">
        <v>219.67</v>
      </c>
      <c r="G1330">
        <v>-63.8208028806485</v>
      </c>
      <c r="H1330">
        <v>-6.1945682298266798</v>
      </c>
      <c r="I1330">
        <v>-33.030034200333603</v>
      </c>
      <c r="J1330">
        <v>-0.26549747114703298</v>
      </c>
      <c r="K1330">
        <v>227.07237533630601</v>
      </c>
      <c r="L1330">
        <v>248.468584012181</v>
      </c>
      <c r="M1330">
        <v>42.4363605974808</v>
      </c>
      <c r="N1330">
        <v>0.95584276764375598</v>
      </c>
      <c r="O1330">
        <v>77.061046114626393</v>
      </c>
      <c r="P1330">
        <v>9.5064805583250092</v>
      </c>
      <c r="Q1330">
        <v>8.8974793836949992E-3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189</v>
      </c>
      <c r="E1331">
        <v>1270.0134579999999</v>
      </c>
      <c r="F1331">
        <v>139.4</v>
      </c>
      <c r="G1331">
        <v>8.9097351471500605</v>
      </c>
      <c r="H1331">
        <v>8.3260042462275106</v>
      </c>
      <c r="I1331">
        <v>-10.712215720959099</v>
      </c>
      <c r="J1331">
        <v>7.4967199086916896</v>
      </c>
      <c r="K1331">
        <v>132.26342657868801</v>
      </c>
      <c r="L1331">
        <v>125.81682475936699</v>
      </c>
      <c r="M1331">
        <v>61.269944982892298</v>
      </c>
      <c r="N1331">
        <v>1.2306725512966701</v>
      </c>
      <c r="O1331">
        <v>11.908177905308399</v>
      </c>
      <c r="P1331">
        <v>38.706467661691498</v>
      </c>
      <c r="Q1331">
        <v>6.5871292100695006E-2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65</v>
      </c>
      <c r="E1332">
        <v>1269.81438</v>
      </c>
      <c r="F1332">
        <v>2155.15</v>
      </c>
      <c r="G1332">
        <v>114.779974257533</v>
      </c>
      <c r="H1332">
        <v>1.8273793733796799</v>
      </c>
      <c r="I1332">
        <v>11.940236602925101</v>
      </c>
      <c r="J1332">
        <v>2.4924406881432501</v>
      </c>
      <c r="K1332">
        <v>1920.7130970624501</v>
      </c>
      <c r="L1332">
        <v>1577.0132730903699</v>
      </c>
      <c r="M1332">
        <v>64.511426694666099</v>
      </c>
      <c r="N1332">
        <v>1.19063493493622</v>
      </c>
      <c r="O1332">
        <v>8.9483330626638402</v>
      </c>
      <c r="P1332">
        <v>184.508250825082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75</v>
      </c>
      <c r="E1333">
        <v>1269.20764416</v>
      </c>
      <c r="F1333">
        <v>72.3</v>
      </c>
      <c r="G1333">
        <v>151.19271408010201</v>
      </c>
      <c r="H1333">
        <v>2.03072865567633</v>
      </c>
      <c r="I1333">
        <v>-43.244216338351499</v>
      </c>
      <c r="J1333">
        <v>-3.1949363100985799</v>
      </c>
      <c r="K1333">
        <v>73.254365371939002</v>
      </c>
      <c r="L1333">
        <v>71.811836561701696</v>
      </c>
      <c r="M1333">
        <v>66.099345982687097</v>
      </c>
      <c r="N1333">
        <v>1.3293880789166199</v>
      </c>
      <c r="O1333">
        <v>98.8934993084371</v>
      </c>
      <c r="P1333">
        <v>200.62370062369999</v>
      </c>
      <c r="Q1333">
        <v>0.356176195951173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388</v>
      </c>
      <c r="E1334">
        <v>1266.3599141049999</v>
      </c>
      <c r="F1334">
        <v>75.790000000000006</v>
      </c>
      <c r="G1334">
        <v>42.771572485920302</v>
      </c>
      <c r="H1334">
        <v>7.40339857251029</v>
      </c>
      <c r="I1334">
        <v>-15.116095524808699</v>
      </c>
      <c r="J1334">
        <v>-1.19396877856853</v>
      </c>
      <c r="K1334">
        <v>71.606131382139495</v>
      </c>
      <c r="L1334">
        <v>64.625760530457597</v>
      </c>
      <c r="M1334">
        <v>48.965394918726503</v>
      </c>
      <c r="N1334">
        <v>1.8609592527136301</v>
      </c>
      <c r="O1334">
        <v>12.020055416281799</v>
      </c>
      <c r="P1334">
        <v>69.552572706935095</v>
      </c>
      <c r="Q1334">
        <v>2.149921972442E-2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393</v>
      </c>
      <c r="E1335">
        <v>1264.4437842100001</v>
      </c>
      <c r="F1335">
        <v>528.65</v>
      </c>
      <c r="G1335">
        <v>171.78549927053899</v>
      </c>
      <c r="H1335">
        <v>9.8180929430406199</v>
      </c>
      <c r="I1335">
        <v>6.1002602395939904</v>
      </c>
      <c r="J1335">
        <v>8.3545077944624495</v>
      </c>
      <c r="K1335">
        <v>430.67943206825498</v>
      </c>
      <c r="L1335">
        <v>378.544953817048</v>
      </c>
      <c r="M1335">
        <v>85.627805175931101</v>
      </c>
      <c r="N1335">
        <v>2.02136648679229</v>
      </c>
      <c r="O1335">
        <v>1.18225669157288</v>
      </c>
      <c r="P1335">
        <v>196.994382022471</v>
      </c>
      <c r="Q1335">
        <v>9.7606570875458001E-2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242</v>
      </c>
      <c r="E1336">
        <v>1263.7114779840001</v>
      </c>
      <c r="F1336">
        <v>230.08</v>
      </c>
      <c r="G1336">
        <v>-21.249029066537901</v>
      </c>
      <c r="H1336">
        <v>10.9015909360196</v>
      </c>
      <c r="I1336">
        <v>-9.08482225600752</v>
      </c>
      <c r="J1336">
        <v>12.6306345651813</v>
      </c>
      <c r="K1336">
        <v>203.92726491427601</v>
      </c>
      <c r="M1336">
        <v>79.628927093535097</v>
      </c>
      <c r="N1336">
        <v>2.0870644844673598</v>
      </c>
      <c r="O1336">
        <v>3.0076495132127898</v>
      </c>
      <c r="P1336">
        <v>37.9790104947526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484</v>
      </c>
      <c r="E1337">
        <v>1256.77816693</v>
      </c>
      <c r="F1337">
        <v>7.54</v>
      </c>
      <c r="G1337">
        <v>-65.039645305905196</v>
      </c>
      <c r="H1337">
        <v>-33.251559167201798</v>
      </c>
      <c r="I1337">
        <v>-65.885763442069504</v>
      </c>
      <c r="J1337">
        <v>-8.7377227344432296</v>
      </c>
      <c r="K1337">
        <v>10.5563403909216</v>
      </c>
      <c r="L1337">
        <v>13.052662643133299</v>
      </c>
      <c r="M1337">
        <v>26.7183762866226</v>
      </c>
      <c r="N1337">
        <v>2.2869691312242302</v>
      </c>
      <c r="O1337">
        <v>185.14588859416401</v>
      </c>
      <c r="P1337">
        <v>1.34408602150537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542</v>
      </c>
      <c r="E1338">
        <v>1255.0816917540001</v>
      </c>
      <c r="F1338">
        <v>149.93</v>
      </c>
      <c r="G1338">
        <v>-28.203172576947601</v>
      </c>
      <c r="H1338">
        <v>-4.4496570912997901</v>
      </c>
      <c r="I1338">
        <v>-31.482522335053702</v>
      </c>
      <c r="J1338">
        <v>9.3622517982593791</v>
      </c>
      <c r="K1338">
        <v>152.31822928504499</v>
      </c>
      <c r="L1338">
        <v>165.04469656353101</v>
      </c>
      <c r="M1338">
        <v>61.004422547953403</v>
      </c>
      <c r="N1338">
        <v>1.5430594585377599</v>
      </c>
      <c r="O1338">
        <v>49.503101447341997</v>
      </c>
      <c r="P1338">
        <v>11.7213114754098</v>
      </c>
      <c r="Q1338">
        <v>1.0508395601985999E-2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542</v>
      </c>
      <c r="E1339">
        <v>1250.0334702600001</v>
      </c>
      <c r="F1339">
        <v>356.9</v>
      </c>
      <c r="G1339">
        <v>3.04473673579073</v>
      </c>
      <c r="H1339">
        <v>-1.88962657409529</v>
      </c>
      <c r="I1339">
        <v>-2.5868255725175402</v>
      </c>
      <c r="J1339">
        <v>-3.5106571778145099</v>
      </c>
      <c r="K1339">
        <v>349.96892545681698</v>
      </c>
      <c r="L1339">
        <v>334.89087160301199</v>
      </c>
      <c r="M1339">
        <v>45.405025977605902</v>
      </c>
      <c r="N1339">
        <v>1.89603559987586</v>
      </c>
      <c r="O1339">
        <v>56.542448865228302</v>
      </c>
      <c r="P1339">
        <v>44.289468364665403</v>
      </c>
      <c r="Q1339">
        <v>-4.5246744379200002E-4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239</v>
      </c>
      <c r="E1340">
        <v>1248.01973802</v>
      </c>
      <c r="F1340">
        <v>887.7</v>
      </c>
      <c r="G1340">
        <v>373.85822782869297</v>
      </c>
      <c r="H1340">
        <v>26.245014369962</v>
      </c>
      <c r="I1340">
        <v>118.253330431656</v>
      </c>
      <c r="J1340">
        <v>-18.9862964502375</v>
      </c>
      <c r="K1340">
        <v>731.51177983919604</v>
      </c>
      <c r="L1340">
        <v>469.86341600102799</v>
      </c>
      <c r="M1340">
        <v>41.418954667260898</v>
      </c>
      <c r="N1340">
        <v>1.9718268951495701</v>
      </c>
      <c r="O1340">
        <v>27.295257406781499</v>
      </c>
      <c r="P1340">
        <v>406.38904734740402</v>
      </c>
      <c r="Q1340">
        <v>0.23092855092912001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150</v>
      </c>
      <c r="E1341">
        <v>1246.8887999999999</v>
      </c>
      <c r="F1341">
        <v>509.35</v>
      </c>
      <c r="G1341">
        <v>99.765451497545101</v>
      </c>
      <c r="H1341">
        <v>98.948141186188906</v>
      </c>
      <c r="I1341">
        <v>112.5264033352</v>
      </c>
      <c r="J1341">
        <v>-5.9851674048204098</v>
      </c>
      <c r="M1341">
        <v>70.153546626574496</v>
      </c>
      <c r="O1341">
        <v>8.9624030627269899</v>
      </c>
      <c r="P1341">
        <v>149.926398429833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388</v>
      </c>
      <c r="E1342">
        <v>1243.4650469639901</v>
      </c>
      <c r="F1342">
        <v>50.61</v>
      </c>
      <c r="G1342">
        <v>-14.4442142950986</v>
      </c>
      <c r="H1342">
        <v>-5.4690790736064798</v>
      </c>
      <c r="I1342">
        <v>-47.1149341736972</v>
      </c>
      <c r="J1342">
        <v>1.09856829322756</v>
      </c>
      <c r="K1342">
        <v>53.632848087763399</v>
      </c>
      <c r="L1342">
        <v>52.4086786990501</v>
      </c>
      <c r="M1342">
        <v>41.627333560805397</v>
      </c>
      <c r="N1342">
        <v>1.0916516311997699</v>
      </c>
      <c r="O1342">
        <v>63.011262596324798</v>
      </c>
      <c r="P1342">
        <v>61.693290734824203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1474</v>
      </c>
      <c r="E1343">
        <v>1236.23783772</v>
      </c>
      <c r="F1343">
        <v>1633.2</v>
      </c>
      <c r="G1343">
        <v>47.976906779064898</v>
      </c>
      <c r="H1343">
        <v>23.773228074235899</v>
      </c>
      <c r="I1343">
        <v>6.4089798939143101</v>
      </c>
      <c r="J1343">
        <v>5.8607528987848898</v>
      </c>
      <c r="K1343">
        <v>1381.79818842281</v>
      </c>
      <c r="L1343">
        <v>1217.77503137396</v>
      </c>
      <c r="M1343">
        <v>69.980691209456893</v>
      </c>
      <c r="N1343">
        <v>2.6609103058990802</v>
      </c>
      <c r="O1343">
        <v>8.7803085966201309</v>
      </c>
      <c r="P1343">
        <v>78.491803278688494</v>
      </c>
      <c r="Q1343">
        <v>4.4362426077144003E-2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109</v>
      </c>
      <c r="E1344">
        <v>1229.9628992</v>
      </c>
      <c r="F1344">
        <v>413</v>
      </c>
      <c r="G1344">
        <v>125.972389914879</v>
      </c>
      <c r="H1344">
        <v>23.522815698208401</v>
      </c>
      <c r="I1344">
        <v>87.971792015796595</v>
      </c>
      <c r="J1344">
        <v>-2.2838693918817299</v>
      </c>
      <c r="K1344">
        <v>342.70525267901297</v>
      </c>
      <c r="L1344">
        <v>272.07079974094398</v>
      </c>
      <c r="M1344">
        <v>70.628554446368099</v>
      </c>
      <c r="N1344">
        <v>2.5695528402699201</v>
      </c>
      <c r="O1344">
        <v>2.5181598062953898</v>
      </c>
      <c r="P1344">
        <v>203.453343130051</v>
      </c>
      <c r="Q1344">
        <v>8.2588642514785995E-2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242</v>
      </c>
      <c r="E1345">
        <v>1229.75676</v>
      </c>
      <c r="F1345">
        <v>39.119999999999997</v>
      </c>
      <c r="G1345">
        <v>-1.5772578481878901</v>
      </c>
      <c r="H1345">
        <v>8.5683705819585594</v>
      </c>
      <c r="I1345">
        <v>-1.3597858029765599</v>
      </c>
      <c r="J1345">
        <v>-1.30517750007097</v>
      </c>
      <c r="K1345">
        <v>37.876291468467002</v>
      </c>
      <c r="L1345">
        <v>34.9762928572611</v>
      </c>
      <c r="M1345">
        <v>43.694042517523997</v>
      </c>
      <c r="N1345">
        <v>2.0191177035207302</v>
      </c>
      <c r="O1345">
        <v>25.2556237218813</v>
      </c>
      <c r="P1345">
        <v>44.8888888888888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189</v>
      </c>
      <c r="E1346">
        <v>1226.5148160000001</v>
      </c>
      <c r="F1346">
        <v>1137.5999999999999</v>
      </c>
      <c r="G1346">
        <v>-33.966814304562497</v>
      </c>
      <c r="H1346">
        <v>9.3577813740428795</v>
      </c>
      <c r="I1346">
        <v>-16.977615798317299</v>
      </c>
      <c r="J1346">
        <v>-0.88738576307429695</v>
      </c>
      <c r="K1346">
        <v>1160.8921767553099</v>
      </c>
      <c r="L1346">
        <v>1165.49540425703</v>
      </c>
      <c r="M1346">
        <v>44.866364312703503</v>
      </c>
      <c r="N1346">
        <v>0.75827306903383396</v>
      </c>
      <c r="O1346">
        <v>34.054149085794599</v>
      </c>
      <c r="P1346">
        <v>12.522255192878299</v>
      </c>
      <c r="Q1346">
        <v>7.6046186341677993E-2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280</v>
      </c>
      <c r="E1347">
        <v>1225.136988</v>
      </c>
      <c r="F1347">
        <v>677.65</v>
      </c>
      <c r="G1347">
        <v>40.317667473617099</v>
      </c>
      <c r="H1347">
        <v>1.73245865258705</v>
      </c>
      <c r="I1347">
        <v>24.9852756400606</v>
      </c>
      <c r="J1347">
        <v>1.75757523869822</v>
      </c>
      <c r="K1347">
        <v>623.22973547053505</v>
      </c>
      <c r="L1347">
        <v>532.80919405728196</v>
      </c>
      <c r="M1347">
        <v>50.497400173429902</v>
      </c>
      <c r="N1347">
        <v>0.58035299388630801</v>
      </c>
      <c r="O1347">
        <v>9.7469195012174392</v>
      </c>
      <c r="P1347">
        <v>70.263819095477302</v>
      </c>
      <c r="Q1347">
        <v>1.8539569691219001E-2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692</v>
      </c>
      <c r="E1348">
        <v>1219.4300799939999</v>
      </c>
      <c r="F1348">
        <v>57.47</v>
      </c>
      <c r="G1348">
        <v>13.241701107797899</v>
      </c>
      <c r="H1348">
        <v>18.452218868263099</v>
      </c>
      <c r="I1348">
        <v>20.241778483263101</v>
      </c>
      <c r="J1348">
        <v>4.8586646504374897</v>
      </c>
      <c r="K1348">
        <v>52.436798987382701</v>
      </c>
      <c r="L1348">
        <v>48.584370800539297</v>
      </c>
      <c r="M1348">
        <v>58.7064039832552</v>
      </c>
      <c r="N1348">
        <v>2.3124524165834801</v>
      </c>
      <c r="O1348">
        <v>8.2303810683835099</v>
      </c>
      <c r="P1348">
        <v>43.674999999999997</v>
      </c>
      <c r="Q1348">
        <v>5.9313157815000003E-2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1151</v>
      </c>
      <c r="E1349">
        <v>1219.0254112499999</v>
      </c>
      <c r="F1349">
        <v>913.35</v>
      </c>
      <c r="G1349">
        <v>256.289350812142</v>
      </c>
      <c r="H1349">
        <v>-5.3098338746324103</v>
      </c>
      <c r="I1349">
        <v>81.023984311589103</v>
      </c>
      <c r="J1349">
        <v>-0.183453655890053</v>
      </c>
      <c r="K1349">
        <v>915.87978456509995</v>
      </c>
      <c r="L1349">
        <v>692.10062899437901</v>
      </c>
      <c r="M1349">
        <v>44.338075587884802</v>
      </c>
      <c r="N1349">
        <v>0.49750225593032199</v>
      </c>
      <c r="O1349">
        <v>19.778836152624901</v>
      </c>
      <c r="P1349">
        <v>365.99489795918299</v>
      </c>
      <c r="Q1349">
        <v>0.188289468103612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E1350">
        <v>1209.7015684</v>
      </c>
      <c r="F1350">
        <v>799.9</v>
      </c>
      <c r="G1350">
        <v>6177.5282542380801</v>
      </c>
      <c r="H1350">
        <v>2.0327313259033102</v>
      </c>
      <c r="I1350">
        <v>510.60441490158399</v>
      </c>
      <c r="J1350">
        <v>-5.8918890595497997</v>
      </c>
      <c r="K1350">
        <v>695.40916482753698</v>
      </c>
      <c r="L1350">
        <v>395.61772390596099</v>
      </c>
      <c r="M1350">
        <v>71.9210631548344</v>
      </c>
      <c r="N1350">
        <v>1.9359190820560299</v>
      </c>
      <c r="O1350">
        <v>5.0068758594824496</v>
      </c>
      <c r="P1350">
        <v>6203.3884948778496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21</v>
      </c>
      <c r="E1351">
        <v>1208.922005677</v>
      </c>
      <c r="F1351">
        <v>218.09</v>
      </c>
      <c r="G1351">
        <v>78.546697944378806</v>
      </c>
      <c r="H1351">
        <v>45.801584560335002</v>
      </c>
      <c r="I1351">
        <v>34.458221346730099</v>
      </c>
      <c r="J1351">
        <v>15.938172253623501</v>
      </c>
      <c r="K1351">
        <v>165.34093344870399</v>
      </c>
      <c r="L1351">
        <v>145.56004053190699</v>
      </c>
      <c r="M1351">
        <v>73.368006082738702</v>
      </c>
      <c r="N1351">
        <v>3.51381209617991</v>
      </c>
      <c r="O1351">
        <v>9.4960796001650696</v>
      </c>
      <c r="P1351">
        <v>110.613230323515</v>
      </c>
      <c r="Q1351">
        <v>0.102509235968959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388</v>
      </c>
      <c r="E1352">
        <v>1200.7140257879901</v>
      </c>
      <c r="F1352">
        <v>48.87</v>
      </c>
      <c r="G1352">
        <v>9.68609407668432</v>
      </c>
      <c r="H1352">
        <v>17.148996215864901</v>
      </c>
      <c r="I1352">
        <v>-26.527101025326001</v>
      </c>
      <c r="J1352">
        <v>4.4013301483604499</v>
      </c>
      <c r="K1352">
        <v>45.236473800335602</v>
      </c>
      <c r="L1352">
        <v>45.554686906720399</v>
      </c>
      <c r="M1352">
        <v>69.709337411626194</v>
      </c>
      <c r="N1352">
        <v>2.10474785987281</v>
      </c>
      <c r="O1352">
        <v>23.797830980151399</v>
      </c>
      <c r="P1352">
        <v>78.3576642335766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189</v>
      </c>
      <c r="E1353">
        <v>1198.655873075</v>
      </c>
      <c r="F1353">
        <v>666.85</v>
      </c>
      <c r="G1353">
        <v>11.351693516603699</v>
      </c>
      <c r="H1353">
        <v>-1.27222246636486</v>
      </c>
      <c r="I1353">
        <v>7.1839002310693898</v>
      </c>
      <c r="J1353">
        <v>0.86544498089632604</v>
      </c>
      <c r="K1353">
        <v>650.34759860196596</v>
      </c>
      <c r="L1353">
        <v>598.17088779682501</v>
      </c>
      <c r="M1353">
        <v>54.9006907724348</v>
      </c>
      <c r="N1353">
        <v>0.28230771982684899</v>
      </c>
      <c r="O1353">
        <v>13.9686586188798</v>
      </c>
      <c r="P1353">
        <v>37.494845360824698</v>
      </c>
      <c r="Q1353">
        <v>3.6272263597299001E-2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629</v>
      </c>
      <c r="E1354">
        <v>1196.942684184</v>
      </c>
      <c r="F1354">
        <v>45.84</v>
      </c>
      <c r="G1354">
        <v>-29.3165103974145</v>
      </c>
      <c r="H1354">
        <v>5.88284133173266</v>
      </c>
      <c r="I1354">
        <v>-34.874032829423399</v>
      </c>
      <c r="J1354">
        <v>4.4237265649337898</v>
      </c>
      <c r="K1354">
        <v>44.5658637961822</v>
      </c>
      <c r="L1354">
        <v>47.436016600111699</v>
      </c>
      <c r="M1354">
        <v>48.716382185371899</v>
      </c>
      <c r="N1354">
        <v>1.46918755788661</v>
      </c>
      <c r="O1354">
        <v>46.378708551483399</v>
      </c>
      <c r="P1354">
        <v>25.934065934065899</v>
      </c>
      <c r="Q1354">
        <v>-4.6211682076370997E-2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59</v>
      </c>
      <c r="E1355">
        <v>1190.3119999999999</v>
      </c>
      <c r="F1355">
        <v>783.1</v>
      </c>
      <c r="G1355">
        <v>98.003066629266499</v>
      </c>
      <c r="H1355">
        <v>9.1973953223430005</v>
      </c>
      <c r="I1355">
        <v>45.4550744293037</v>
      </c>
      <c r="J1355">
        <v>1.2061994645079599</v>
      </c>
      <c r="K1355">
        <v>659.84517710857199</v>
      </c>
      <c r="L1355">
        <v>536.06674458740895</v>
      </c>
      <c r="M1355">
        <v>75.083586070144094</v>
      </c>
      <c r="N1355">
        <v>0.73577128826506699</v>
      </c>
      <c r="O1355">
        <v>2.79657770399692</v>
      </c>
      <c r="P1355">
        <v>136.58610271903299</v>
      </c>
      <c r="Q1355">
        <v>0.14173932114587801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D1356" t="s">
        <v>2864</v>
      </c>
      <c r="E1356">
        <v>1184.9911760699999</v>
      </c>
      <c r="F1356">
        <v>248.58</v>
      </c>
      <c r="G1356">
        <v>59.284956679659203</v>
      </c>
      <c r="H1356">
        <v>9.4100812795115392</v>
      </c>
      <c r="I1356">
        <v>5.9809507188384403</v>
      </c>
      <c r="J1356">
        <v>3.6471738902848001</v>
      </c>
      <c r="K1356">
        <v>243.28363535387001</v>
      </c>
      <c r="L1356">
        <v>229.983427371593</v>
      </c>
      <c r="M1356">
        <v>54.236731676770802</v>
      </c>
      <c r="N1356">
        <v>1.92744532658274</v>
      </c>
      <c r="O1356">
        <v>44.339850349987898</v>
      </c>
      <c r="P1356">
        <v>88.318181818181799</v>
      </c>
      <c r="Q1356">
        <v>1.0423691710263999E-2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21</v>
      </c>
      <c r="E1357">
        <v>1183.5361969379901</v>
      </c>
      <c r="F1357">
        <v>122.14</v>
      </c>
      <c r="G1357">
        <v>40.150614177050002</v>
      </c>
      <c r="H1357">
        <v>11.7125103571209</v>
      </c>
      <c r="I1357">
        <v>1.9101273937372201</v>
      </c>
      <c r="J1357">
        <v>8.5477140580638498</v>
      </c>
      <c r="K1357">
        <v>103.57535900586301</v>
      </c>
      <c r="L1357">
        <v>95.929316597102499</v>
      </c>
      <c r="M1357">
        <v>83.031771857086596</v>
      </c>
      <c r="N1357">
        <v>1.5921692243815</v>
      </c>
      <c r="O1357">
        <v>5.1252660880956196</v>
      </c>
      <c r="P1357">
        <v>68.468965517241301</v>
      </c>
      <c r="Q1357">
        <v>5.3637390366107998E-2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247</v>
      </c>
      <c r="E1358">
        <v>1183.4186467500001</v>
      </c>
      <c r="F1358">
        <v>419.7</v>
      </c>
      <c r="G1358">
        <v>67.505343327052998</v>
      </c>
      <c r="H1358">
        <v>7.17094029588797</v>
      </c>
      <c r="I1358">
        <v>28.4999014812811</v>
      </c>
      <c r="J1358">
        <v>9.5371258180447906</v>
      </c>
      <c r="K1358">
        <v>396.32343360496799</v>
      </c>
      <c r="L1358">
        <v>353.54950471392198</v>
      </c>
      <c r="M1358">
        <v>60.397787932259398</v>
      </c>
      <c r="N1358">
        <v>1.24342153625347</v>
      </c>
      <c r="O1358">
        <v>25.0893495353824</v>
      </c>
      <c r="P1358">
        <v>98.580553584102205</v>
      </c>
      <c r="Q1358">
        <v>0.10014716118523299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1200</v>
      </c>
      <c r="E1359">
        <v>1175.078686225</v>
      </c>
      <c r="F1359">
        <v>933.25</v>
      </c>
      <c r="G1359">
        <v>110.65632905412799</v>
      </c>
      <c r="H1359">
        <v>34.608737625605002</v>
      </c>
      <c r="I1359">
        <v>40.673985213368901</v>
      </c>
      <c r="J1359">
        <v>13.9545607209984</v>
      </c>
      <c r="K1359">
        <v>758.73977593872905</v>
      </c>
      <c r="L1359">
        <v>640.45752189515702</v>
      </c>
      <c r="M1359">
        <v>75.389359631067805</v>
      </c>
      <c r="N1359">
        <v>3.5805990260905798</v>
      </c>
      <c r="O1359">
        <v>9.5097776587195195</v>
      </c>
      <c r="P1359">
        <v>149.398717263495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E1360">
        <v>1174.9474763999999</v>
      </c>
      <c r="F1360">
        <v>49.95</v>
      </c>
      <c r="G1360">
        <v>-68.530877378208203</v>
      </c>
      <c r="H1360">
        <v>-20.124329387441399</v>
      </c>
      <c r="I1360">
        <v>-58.976415251355697</v>
      </c>
      <c r="J1360">
        <v>-1.71952755144461</v>
      </c>
      <c r="K1360">
        <v>58.697111544948399</v>
      </c>
      <c r="L1360">
        <v>66.348466372156096</v>
      </c>
      <c r="M1360">
        <v>35.651018173451398</v>
      </c>
      <c r="N1360">
        <v>1.7393815348663899</v>
      </c>
      <c r="O1360">
        <v>120.22022022022</v>
      </c>
      <c r="P1360">
        <v>9.3955321944809693</v>
      </c>
      <c r="Q1360">
        <v>0.146464587610909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189</v>
      </c>
      <c r="E1361">
        <v>1170.9402500000001</v>
      </c>
      <c r="F1361">
        <v>108.17</v>
      </c>
      <c r="G1361">
        <v>-30.228056731728898</v>
      </c>
      <c r="H1361">
        <v>-4.5334032728623699</v>
      </c>
      <c r="I1361">
        <v>-30.7154350321272</v>
      </c>
      <c r="J1361">
        <v>-0.69653849017805602</v>
      </c>
      <c r="K1361">
        <v>110.148510101905</v>
      </c>
      <c r="L1361">
        <v>110.98877372170099</v>
      </c>
      <c r="M1361">
        <v>46.106880910249799</v>
      </c>
      <c r="N1361">
        <v>1.01187330655616</v>
      </c>
      <c r="O1361">
        <v>33.123786632153099</v>
      </c>
      <c r="P1361">
        <v>19.855955678670298</v>
      </c>
      <c r="Q1361">
        <v>5.4089525156579997E-3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65</v>
      </c>
      <c r="E1362">
        <v>1170.1152</v>
      </c>
      <c r="F1362">
        <v>233.5</v>
      </c>
      <c r="G1362">
        <v>107.939759360225</v>
      </c>
      <c r="H1362">
        <v>0.218575800755199</v>
      </c>
      <c r="I1362">
        <v>24.253652374350899</v>
      </c>
      <c r="J1362">
        <v>3.9191373414599302</v>
      </c>
      <c r="K1362">
        <v>229.688851190474</v>
      </c>
      <c r="L1362">
        <v>196.09809081741901</v>
      </c>
      <c r="M1362">
        <v>59.553818104820998</v>
      </c>
      <c r="N1362">
        <v>0.74673304907587601</v>
      </c>
      <c r="O1362">
        <v>13.4903640256959</v>
      </c>
      <c r="P1362">
        <v>140.47373841400599</v>
      </c>
      <c r="Q1362">
        <v>3.6419564324645999E-2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65</v>
      </c>
      <c r="E1363">
        <v>1168.91626494</v>
      </c>
      <c r="F1363">
        <v>111.45</v>
      </c>
      <c r="G1363">
        <v>17.125025215446101</v>
      </c>
      <c r="H1363">
        <v>2.0194927006201602</v>
      </c>
      <c r="I1363">
        <v>-24.891928295590098</v>
      </c>
      <c r="J1363">
        <v>11.1322638341258</v>
      </c>
      <c r="K1363">
        <v>107.624261168902</v>
      </c>
      <c r="L1363">
        <v>109.01215423255201</v>
      </c>
      <c r="M1363">
        <v>68.882900303206</v>
      </c>
      <c r="N1363">
        <v>1.3408222209685099</v>
      </c>
      <c r="O1363">
        <v>34.230596680125601</v>
      </c>
      <c r="P1363">
        <v>44.271844660194098</v>
      </c>
      <c r="Q1363">
        <v>-2.2897997612966001E-2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346</v>
      </c>
      <c r="E1364">
        <v>1168.7179924449999</v>
      </c>
      <c r="F1364">
        <v>168.05</v>
      </c>
      <c r="G1364">
        <v>-26.949116449074399</v>
      </c>
      <c r="H1364">
        <v>2.2467780383923799</v>
      </c>
      <c r="I1364">
        <v>-8.5255489141295797</v>
      </c>
      <c r="J1364">
        <v>1.87171159282017</v>
      </c>
      <c r="K1364">
        <v>159.70656262975101</v>
      </c>
      <c r="L1364">
        <v>153.81426369752501</v>
      </c>
      <c r="M1364">
        <v>48.15051983243</v>
      </c>
      <c r="N1364">
        <v>1.5991879572801899</v>
      </c>
      <c r="O1364">
        <v>8.30110086283843</v>
      </c>
      <c r="P1364">
        <v>27.746104142911399</v>
      </c>
      <c r="Q1364">
        <v>-7.9837848059959998E-3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E1365">
        <v>1162.640625</v>
      </c>
      <c r="F1365">
        <v>14.59</v>
      </c>
      <c r="G1365">
        <v>34.161785791943103</v>
      </c>
      <c r="H1365">
        <v>1.03797503248792</v>
      </c>
      <c r="I1365">
        <v>33.386654972980701</v>
      </c>
      <c r="J1365">
        <v>-5.3864179103108096</v>
      </c>
      <c r="K1365">
        <v>13.399342755505399</v>
      </c>
      <c r="L1365">
        <v>14.3717576907155</v>
      </c>
      <c r="M1365">
        <v>49.4713648303062</v>
      </c>
      <c r="N1365">
        <v>0.70853121135276298</v>
      </c>
      <c r="O1365">
        <v>9.3899931459904007</v>
      </c>
      <c r="P1365">
        <v>99.863013698630098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242</v>
      </c>
      <c r="E1366">
        <v>1162.1504401049999</v>
      </c>
      <c r="F1366">
        <v>421.45</v>
      </c>
      <c r="G1366">
        <v>-44.692903089458603</v>
      </c>
      <c r="H1366">
        <v>-1.27687460982872</v>
      </c>
      <c r="I1366">
        <v>-27.272998200347899</v>
      </c>
      <c r="J1366">
        <v>3.7712337806806802</v>
      </c>
      <c r="K1366">
        <v>414.17190172113999</v>
      </c>
      <c r="L1366">
        <v>447.34568177988098</v>
      </c>
      <c r="M1366">
        <v>56.467785640850401</v>
      </c>
      <c r="N1366">
        <v>1.0542960848965099</v>
      </c>
      <c r="O1366">
        <v>32.352592241072401</v>
      </c>
      <c r="P1366">
        <v>14.4933441999456</v>
      </c>
      <c r="Q1366">
        <v>-0.14272155249882901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692</v>
      </c>
      <c r="E1367">
        <v>1160.57385</v>
      </c>
      <c r="F1367">
        <v>122.23</v>
      </c>
      <c r="G1367">
        <v>173.65254864158899</v>
      </c>
      <c r="H1367">
        <v>27.5869493740521</v>
      </c>
      <c r="I1367">
        <v>129.420552467721</v>
      </c>
      <c r="J1367">
        <v>9.9735445010895205</v>
      </c>
      <c r="K1367">
        <v>99.991261678237095</v>
      </c>
      <c r="L1367">
        <v>74.093164644074704</v>
      </c>
      <c r="M1367">
        <v>59.234997392934901</v>
      </c>
      <c r="N1367">
        <v>1.19592207027558</v>
      </c>
      <c r="O1367">
        <v>11.6747116092612</v>
      </c>
      <c r="P1367">
        <v>205.193508114856</v>
      </c>
      <c r="Q1367">
        <v>0.10185424406178301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65</v>
      </c>
      <c r="E1368">
        <v>1160.04797035</v>
      </c>
      <c r="F1368">
        <v>1206.6500000000001</v>
      </c>
      <c r="G1368">
        <v>30.643428429645098</v>
      </c>
      <c r="H1368">
        <v>-9.8592869449476801</v>
      </c>
      <c r="I1368">
        <v>-28.4220958196635</v>
      </c>
      <c r="J1368">
        <v>-2.6513014305869098</v>
      </c>
      <c r="K1368">
        <v>1237.05142646585</v>
      </c>
      <c r="L1368">
        <v>1195.6333919420099</v>
      </c>
      <c r="M1368">
        <v>47.592080604382197</v>
      </c>
      <c r="N1368">
        <v>0.77373218041598502</v>
      </c>
      <c r="O1368">
        <v>32.1841461898644</v>
      </c>
      <c r="P1368">
        <v>65.748626373626394</v>
      </c>
      <c r="Q1368">
        <v>9.7639637950118999E-2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2891</v>
      </c>
      <c r="E1369">
        <v>1157.4549</v>
      </c>
      <c r="F1369">
        <v>586.35</v>
      </c>
      <c r="G1369">
        <v>275.90846684321798</v>
      </c>
      <c r="H1369">
        <v>48.452927439644498</v>
      </c>
      <c r="I1369">
        <v>285.77826221828798</v>
      </c>
      <c r="J1369">
        <v>10.647401352429201</v>
      </c>
      <c r="K1369">
        <v>427.75082713545402</v>
      </c>
      <c r="M1369">
        <v>63.4640797455355</v>
      </c>
      <c r="N1369">
        <v>0.95423197492163003</v>
      </c>
      <c r="O1369">
        <v>14.2491685853159</v>
      </c>
      <c r="P1369">
        <v>318.82142857142799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629</v>
      </c>
      <c r="E1370">
        <v>1155.7126346350001</v>
      </c>
      <c r="F1370">
        <v>320.45</v>
      </c>
      <c r="G1370">
        <v>-5.8452340744025397</v>
      </c>
      <c r="H1370">
        <v>15.37508663233</v>
      </c>
      <c r="I1370">
        <v>-3.1678994367680202</v>
      </c>
      <c r="J1370">
        <v>3.7222130006524599</v>
      </c>
      <c r="K1370">
        <v>283.24393721930801</v>
      </c>
      <c r="L1370">
        <v>284.18032250915599</v>
      </c>
      <c r="M1370">
        <v>70.837201631546293</v>
      </c>
      <c r="N1370">
        <v>2.7239706045463201</v>
      </c>
      <c r="O1370">
        <v>12.2171945701357</v>
      </c>
      <c r="P1370">
        <v>42.422222222222203</v>
      </c>
      <c r="Q1370">
        <v>-6.7318610633329999E-3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629</v>
      </c>
      <c r="E1371">
        <v>1150.5346821549999</v>
      </c>
      <c r="F1371">
        <v>20.69</v>
      </c>
      <c r="G1371">
        <v>-92.559191406522203</v>
      </c>
      <c r="H1371">
        <v>-3.9432072601534101</v>
      </c>
      <c r="I1371">
        <v>7.5421106147899897</v>
      </c>
      <c r="J1371">
        <v>-0.95688478059692705</v>
      </c>
      <c r="K1371">
        <v>21.518453933165102</v>
      </c>
      <c r="L1371">
        <v>25.920827051098701</v>
      </c>
      <c r="M1371">
        <v>39.169248195037603</v>
      </c>
      <c r="N1371">
        <v>0.83043622133596295</v>
      </c>
      <c r="O1371">
        <v>199.420009666505</v>
      </c>
      <c r="P1371">
        <v>37.933333333333302</v>
      </c>
      <c r="Q1371">
        <v>0.21186717167962299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239</v>
      </c>
      <c r="E1372">
        <v>1149.3815964799901</v>
      </c>
      <c r="F1372">
        <v>985.4</v>
      </c>
      <c r="G1372">
        <v>43.906202774272799</v>
      </c>
      <c r="H1372">
        <v>-4.8417203239154896</v>
      </c>
      <c r="I1372">
        <v>-4.4494183572219201</v>
      </c>
      <c r="J1372">
        <v>1.2668333414897099</v>
      </c>
      <c r="K1372">
        <v>961.56977013036305</v>
      </c>
      <c r="L1372">
        <v>874.35592888880797</v>
      </c>
      <c r="M1372">
        <v>72.095874874422904</v>
      </c>
      <c r="N1372">
        <v>1.09565346508501</v>
      </c>
      <c r="O1372">
        <v>12.1422772478181</v>
      </c>
      <c r="P1372">
        <v>85.574387947269301</v>
      </c>
      <c r="Q1372">
        <v>3.7753818157809003E-2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46</v>
      </c>
      <c r="E1373">
        <v>1147.891743594</v>
      </c>
      <c r="F1373">
        <v>193.42</v>
      </c>
      <c r="G1373">
        <v>324.72387150975698</v>
      </c>
      <c r="H1373">
        <v>38.488475134549503</v>
      </c>
      <c r="I1373">
        <v>90.930247062859195</v>
      </c>
      <c r="J1373">
        <v>24.470023831076201</v>
      </c>
      <c r="K1373">
        <v>153.237269730451</v>
      </c>
      <c r="L1373">
        <v>111.55850456178899</v>
      </c>
      <c r="M1373">
        <v>67.864384688690294</v>
      </c>
      <c r="N1373">
        <v>1.4849902476021499</v>
      </c>
      <c r="O1373">
        <v>8.9804570365008693</v>
      </c>
      <c r="P1373">
        <v>475.65476190476102</v>
      </c>
      <c r="Q1373">
        <v>0.198152428283904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239</v>
      </c>
      <c r="E1374">
        <v>1137.76</v>
      </c>
      <c r="F1374">
        <v>1422.2</v>
      </c>
      <c r="G1374">
        <v>116.36839873511801</v>
      </c>
      <c r="H1374">
        <v>-9.1899872696704801</v>
      </c>
      <c r="I1374">
        <v>147.5678666231</v>
      </c>
      <c r="J1374">
        <v>-2.1066124089742302</v>
      </c>
      <c r="K1374">
        <v>1348.27020695293</v>
      </c>
      <c r="L1374">
        <v>937.87572075401295</v>
      </c>
      <c r="M1374">
        <v>39.774098299947603</v>
      </c>
      <c r="N1374">
        <v>0.68435911914172698</v>
      </c>
      <c r="O1374">
        <v>15.3143017859654</v>
      </c>
      <c r="P1374">
        <v>242.69879518072199</v>
      </c>
      <c r="Q1374">
        <v>0.24799984759737201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211</v>
      </c>
      <c r="E1375">
        <v>1136.90749624</v>
      </c>
      <c r="F1375">
        <v>512.79999999999995</v>
      </c>
      <c r="G1375">
        <v>6.3876052801440197</v>
      </c>
      <c r="H1375">
        <v>2.0850931273455502</v>
      </c>
      <c r="I1375">
        <v>3.76488622066976</v>
      </c>
      <c r="J1375">
        <v>8.9782059307442008</v>
      </c>
      <c r="K1375">
        <v>489.73225220162601</v>
      </c>
      <c r="L1375">
        <v>472.72514924784502</v>
      </c>
      <c r="M1375">
        <v>64.387071505729693</v>
      </c>
      <c r="N1375">
        <v>0.986646854009819</v>
      </c>
      <c r="O1375">
        <v>21.519110764430501</v>
      </c>
      <c r="P1375">
        <v>33.108371187540499</v>
      </c>
      <c r="Q1375">
        <v>4.1691685877225999E-2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304</v>
      </c>
      <c r="E1376">
        <v>1135.4395</v>
      </c>
      <c r="F1376">
        <v>8734.15</v>
      </c>
      <c r="G1376">
        <v>23.29104268132</v>
      </c>
      <c r="H1376">
        <v>-5.48475262244893</v>
      </c>
      <c r="I1376">
        <v>-22.1839050675122</v>
      </c>
      <c r="J1376">
        <v>-2.4898197583022599</v>
      </c>
      <c r="K1376">
        <v>8831.6747502943108</v>
      </c>
      <c r="L1376">
        <v>8047.6606546258199</v>
      </c>
      <c r="M1376">
        <v>48.232337662944303</v>
      </c>
      <c r="N1376">
        <v>0.61497543727901305</v>
      </c>
      <c r="O1376">
        <v>15.077025240006099</v>
      </c>
      <c r="P1376">
        <v>96.759405271457496</v>
      </c>
      <c r="Q1376">
        <v>0.18317494690077801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346</v>
      </c>
      <c r="E1377">
        <v>1133.3391847749999</v>
      </c>
      <c r="F1377">
        <v>728.35</v>
      </c>
      <c r="G1377">
        <v>-30.619966040232502</v>
      </c>
      <c r="H1377">
        <v>18.644015841224199</v>
      </c>
      <c r="I1377">
        <v>-8.6014408824639705</v>
      </c>
      <c r="J1377">
        <v>14.317448829204</v>
      </c>
      <c r="K1377">
        <v>624.581234249006</v>
      </c>
      <c r="L1377">
        <v>645.62051279495802</v>
      </c>
      <c r="M1377">
        <v>75.104011144750402</v>
      </c>
      <c r="N1377">
        <v>1.9077130111871301</v>
      </c>
      <c r="O1377">
        <v>22.605890025399798</v>
      </c>
      <c r="P1377">
        <v>47.768310002028798</v>
      </c>
      <c r="Q1377">
        <v>-4.5152715395236E-2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403</v>
      </c>
      <c r="E1378">
        <v>1130.8632749999999</v>
      </c>
      <c r="F1378">
        <v>355.5</v>
      </c>
      <c r="G1378">
        <v>-3.3374076223700699</v>
      </c>
      <c r="H1378">
        <v>19.735293040150701</v>
      </c>
      <c r="I1378">
        <v>-31.823568637510501</v>
      </c>
      <c r="J1378">
        <v>8.6563861196635603</v>
      </c>
      <c r="K1378">
        <v>329.472851429439</v>
      </c>
      <c r="L1378">
        <v>335.60309940316199</v>
      </c>
      <c r="M1378">
        <v>59.500175938047597</v>
      </c>
      <c r="N1378">
        <v>1.5145524906986501</v>
      </c>
      <c r="O1378">
        <v>42.545710267229197</v>
      </c>
      <c r="P1378">
        <v>42.742421200562099</v>
      </c>
      <c r="Q1378">
        <v>2.1453077231980001E-3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239</v>
      </c>
      <c r="E1379">
        <v>1130.2029107999999</v>
      </c>
      <c r="F1379">
        <v>174.06</v>
      </c>
      <c r="G1379">
        <v>170.05041228118699</v>
      </c>
      <c r="H1379">
        <v>116.325600450548</v>
      </c>
      <c r="I1379">
        <v>88.709406850054194</v>
      </c>
      <c r="J1379">
        <v>17.494298980309001</v>
      </c>
      <c r="K1379">
        <v>114.265020356815</v>
      </c>
      <c r="L1379">
        <v>86.984667902305304</v>
      </c>
      <c r="M1379">
        <v>72.230117478659906</v>
      </c>
      <c r="N1379">
        <v>1.0235581147792301</v>
      </c>
      <c r="O1379">
        <v>6.08410892795587</v>
      </c>
      <c r="P1379">
        <v>226.873239436619</v>
      </c>
      <c r="Q1379">
        <v>0.121545290296458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905</v>
      </c>
      <c r="E1380">
        <v>1129.0940000000001</v>
      </c>
      <c r="F1380">
        <v>800</v>
      </c>
      <c r="G1380">
        <v>38.816581097565503</v>
      </c>
      <c r="H1380">
        <v>7.4612842112318898</v>
      </c>
      <c r="I1380">
        <v>-16.217666034938201</v>
      </c>
      <c r="J1380">
        <v>6.3128514211214304</v>
      </c>
      <c r="K1380">
        <v>758.68246951667697</v>
      </c>
      <c r="L1380">
        <v>715.899004448131</v>
      </c>
      <c r="M1380">
        <v>56.854080801139901</v>
      </c>
      <c r="N1380">
        <v>3.6346603802528001</v>
      </c>
      <c r="O1380">
        <v>14.375</v>
      </c>
      <c r="P1380">
        <v>70.194660142537998</v>
      </c>
      <c r="Q1380">
        <v>0.114548463106739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526</v>
      </c>
      <c r="E1381">
        <v>1127.239172584</v>
      </c>
      <c r="F1381">
        <v>53.36</v>
      </c>
      <c r="G1381">
        <v>13.099447266597</v>
      </c>
      <c r="H1381">
        <v>-3.69862914248879</v>
      </c>
      <c r="I1381">
        <v>-25.2638978556175</v>
      </c>
      <c r="J1381">
        <v>-2.0848493291102002</v>
      </c>
      <c r="K1381">
        <v>56.705626520395299</v>
      </c>
      <c r="L1381">
        <v>54.799564812485201</v>
      </c>
      <c r="M1381">
        <v>32.040294348820296</v>
      </c>
      <c r="N1381">
        <v>0.61417123164305498</v>
      </c>
      <c r="O1381">
        <v>39.898800599700103</v>
      </c>
      <c r="P1381">
        <v>84</v>
      </c>
      <c r="Q1381">
        <v>2.7065375819205002E-2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80</v>
      </c>
      <c r="E1382">
        <v>1126.6131005299901</v>
      </c>
      <c r="F1382">
        <v>249.07</v>
      </c>
      <c r="G1382">
        <v>-2.6661738907019399</v>
      </c>
      <c r="H1382">
        <v>6.16198681849741</v>
      </c>
      <c r="I1382">
        <v>-3.37682184176722</v>
      </c>
      <c r="J1382">
        <v>4.1941894515234797</v>
      </c>
      <c r="K1382">
        <v>227.257200655943</v>
      </c>
      <c r="L1382">
        <v>217.00459285439001</v>
      </c>
      <c r="M1382">
        <v>62.487084293107202</v>
      </c>
      <c r="N1382">
        <v>1.5958277355808601</v>
      </c>
      <c r="O1382">
        <v>4.3883245673906801</v>
      </c>
      <c r="P1382">
        <v>38.372222222222199</v>
      </c>
      <c r="Q1382">
        <v>-3.7062946931921997E-2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140</v>
      </c>
      <c r="E1383">
        <v>1115.997372</v>
      </c>
      <c r="F1383">
        <v>913.5</v>
      </c>
      <c r="G1383">
        <v>32.808421859124401</v>
      </c>
      <c r="H1383">
        <v>0.59620484615252101</v>
      </c>
      <c r="I1383">
        <v>-4.2131811675764697</v>
      </c>
      <c r="J1383">
        <v>2.2398077676422798</v>
      </c>
      <c r="K1383">
        <v>871.04796551577499</v>
      </c>
      <c r="L1383">
        <v>822.25692604882704</v>
      </c>
      <c r="M1383">
        <v>78.092854973783702</v>
      </c>
      <c r="N1383">
        <v>1.7866449815863701</v>
      </c>
      <c r="O1383">
        <v>23.1527093596059</v>
      </c>
      <c r="P1383">
        <v>74</v>
      </c>
      <c r="Q1383">
        <v>0.19402834421847601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120</v>
      </c>
      <c r="E1384">
        <v>1114.2522193299999</v>
      </c>
      <c r="F1384">
        <v>152.65</v>
      </c>
      <c r="G1384">
        <v>-44.713134957353198</v>
      </c>
      <c r="H1384">
        <v>1.0298199930930501</v>
      </c>
      <c r="I1384">
        <v>-22.398159865696499</v>
      </c>
      <c r="J1384">
        <v>5.2802457959815703</v>
      </c>
      <c r="K1384">
        <v>149.584779005988</v>
      </c>
      <c r="L1384">
        <v>154.25993556755401</v>
      </c>
      <c r="M1384">
        <v>56.926593931564199</v>
      </c>
      <c r="N1384">
        <v>0.53383739018461596</v>
      </c>
      <c r="O1384">
        <v>45.561742548313099</v>
      </c>
      <c r="P1384">
        <v>20.863024544734699</v>
      </c>
      <c r="Q1384">
        <v>5.8984585688505002E-2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297</v>
      </c>
      <c r="E1385">
        <v>1110.85311555</v>
      </c>
      <c r="F1385">
        <v>455.85</v>
      </c>
      <c r="G1385">
        <v>-34.851249630783798</v>
      </c>
      <c r="H1385">
        <v>-1.0175839748611999</v>
      </c>
      <c r="I1385">
        <v>-9.2728453446546606</v>
      </c>
      <c r="J1385">
        <v>1.73274327727999</v>
      </c>
      <c r="K1385">
        <v>437.87173795297599</v>
      </c>
      <c r="L1385">
        <v>433.36877308231101</v>
      </c>
      <c r="M1385">
        <v>45.762212510150803</v>
      </c>
      <c r="N1385">
        <v>0.53624984606834003</v>
      </c>
      <c r="O1385">
        <v>14.072611604694499</v>
      </c>
      <c r="P1385">
        <v>26.047283284944001</v>
      </c>
      <c r="Q1385">
        <v>-2.529513976792E-2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E1386">
        <v>1109.2401683999999</v>
      </c>
      <c r="F1386">
        <v>491.4</v>
      </c>
      <c r="G1386">
        <v>395.13212577243797</v>
      </c>
      <c r="H1386">
        <v>58.881513995990403</v>
      </c>
      <c r="I1386">
        <v>79.9093522033791</v>
      </c>
      <c r="J1386">
        <v>39.257932732665502</v>
      </c>
      <c r="K1386">
        <v>331.52738052663102</v>
      </c>
      <c r="L1386">
        <v>275.13214861586999</v>
      </c>
      <c r="M1386">
        <v>93.782090377131198</v>
      </c>
      <c r="N1386">
        <v>2.7878451589471398</v>
      </c>
      <c r="O1386">
        <v>0</v>
      </c>
      <c r="P1386">
        <v>477.23481733818801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542</v>
      </c>
      <c r="E1387">
        <v>1108.2051468739901</v>
      </c>
      <c r="F1387">
        <v>153.94</v>
      </c>
      <c r="G1387">
        <v>-19.027080736895901</v>
      </c>
      <c r="H1387">
        <v>-6.1727495488705797</v>
      </c>
      <c r="I1387">
        <v>-14.483017181363699</v>
      </c>
      <c r="J1387">
        <v>0.97685162551997895</v>
      </c>
      <c r="K1387">
        <v>156.047205164378</v>
      </c>
      <c r="L1387">
        <v>162.35811405322499</v>
      </c>
      <c r="M1387">
        <v>55.3945082182261</v>
      </c>
      <c r="N1387">
        <v>0.92542555807553395</v>
      </c>
      <c r="O1387">
        <v>40.996492139794697</v>
      </c>
      <c r="P1387">
        <v>21.260338716029899</v>
      </c>
      <c r="Q1387">
        <v>5.8251733312455999E-2</v>
      </c>
    </row>
    <row r="1388" spans="1:17" hidden="1" x14ac:dyDescent="0.3">
      <c r="A1388" t="s">
        <v>2928</v>
      </c>
      <c r="B1388" t="s">
        <v>2929</v>
      </c>
      <c r="C1388" t="str">
        <f>IFERROR(VLOOKUP(Table1[[#This Row],[Ticker]],[1]!Table1[[Symbol]:[Industry]],2,FALSE),"-")</f>
        <v>-</v>
      </c>
      <c r="D1388" t="s">
        <v>242</v>
      </c>
      <c r="E1388">
        <v>1107.435904083</v>
      </c>
      <c r="F1388">
        <v>117.87</v>
      </c>
      <c r="G1388">
        <v>-15.5611752192141</v>
      </c>
      <c r="H1388">
        <v>2.4677052973686999</v>
      </c>
      <c r="I1388">
        <v>8.6672401235001892</v>
      </c>
      <c r="J1388">
        <v>4.6338244275366396</v>
      </c>
      <c r="K1388">
        <v>114.784903111185</v>
      </c>
      <c r="L1388">
        <v>106.28742192463601</v>
      </c>
      <c r="M1388">
        <v>48.262104690845902</v>
      </c>
      <c r="N1388">
        <v>0.87090684955861797</v>
      </c>
      <c r="O1388">
        <v>12.369559684398</v>
      </c>
      <c r="P1388">
        <v>43.919413919413898</v>
      </c>
      <c r="Q1388">
        <v>-3.4154052363229999E-2</v>
      </c>
    </row>
    <row r="1389" spans="1:17" hidden="1" x14ac:dyDescent="0.3">
      <c r="A1389" t="s">
        <v>2930</v>
      </c>
      <c r="B1389" t="s">
        <v>2931</v>
      </c>
      <c r="C1389" t="str">
        <f>IFERROR(VLOOKUP(Table1[[#This Row],[Ticker]],[1]!Table1[[Symbol]:[Industry]],2,FALSE),"-")</f>
        <v>-</v>
      </c>
      <c r="D1389" t="s">
        <v>624</v>
      </c>
      <c r="E1389">
        <v>1106.64845816</v>
      </c>
      <c r="F1389">
        <v>792.05</v>
      </c>
      <c r="G1389">
        <v>-14.5885846111573</v>
      </c>
      <c r="H1389">
        <v>4.6282782937665097</v>
      </c>
      <c r="I1389">
        <v>-1.9889570352682799</v>
      </c>
      <c r="J1389">
        <v>-1.5809478817401701</v>
      </c>
      <c r="K1389">
        <v>781.09955504377604</v>
      </c>
      <c r="M1389">
        <v>44.360682918848497</v>
      </c>
      <c r="N1389">
        <v>0.79242431396655399</v>
      </c>
      <c r="O1389">
        <v>29.0259453317341</v>
      </c>
      <c r="P1389">
        <v>26.132653873715999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629</v>
      </c>
      <c r="E1390">
        <v>1105.4628640000001</v>
      </c>
      <c r="F1390">
        <v>869.95</v>
      </c>
      <c r="G1390">
        <v>-21.760258622152101</v>
      </c>
      <c r="H1390">
        <v>5.9352058879327503</v>
      </c>
      <c r="I1390">
        <v>-7.2981334357468803</v>
      </c>
      <c r="J1390">
        <v>1.28586275082866</v>
      </c>
      <c r="K1390">
        <v>822.43834703779203</v>
      </c>
      <c r="L1390">
        <v>808.36912189879104</v>
      </c>
      <c r="M1390">
        <v>71.205439649992201</v>
      </c>
      <c r="N1390">
        <v>1.6865811660198899</v>
      </c>
      <c r="O1390">
        <v>8.9890223576067392</v>
      </c>
      <c r="P1390">
        <v>23.475977574338199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330</v>
      </c>
      <c r="E1391">
        <v>1104.2243407999999</v>
      </c>
      <c r="F1391">
        <v>753.2</v>
      </c>
      <c r="G1391">
        <v>481.20926962878701</v>
      </c>
      <c r="H1391">
        <v>11.5504452299215</v>
      </c>
      <c r="I1391">
        <v>170.27166680359801</v>
      </c>
      <c r="J1391">
        <v>-4.1116671811869203</v>
      </c>
      <c r="K1391">
        <v>632.32316429039599</v>
      </c>
      <c r="L1391">
        <v>409.04232608213999</v>
      </c>
      <c r="M1391">
        <v>59.982728732147599</v>
      </c>
      <c r="N1391">
        <v>1.43600963425081</v>
      </c>
      <c r="O1391">
        <v>8.4041423260753998</v>
      </c>
      <c r="P1391">
        <v>543.21093082835102</v>
      </c>
      <c r="Q1391">
        <v>0.255716199926322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629</v>
      </c>
      <c r="E1392">
        <v>1102.8666499999999</v>
      </c>
      <c r="F1392">
        <v>462.05</v>
      </c>
      <c r="G1392">
        <v>-7.9703915491002899</v>
      </c>
      <c r="H1392">
        <v>9.4350107715453504</v>
      </c>
      <c r="I1392">
        <v>-8.88140225650106</v>
      </c>
      <c r="J1392">
        <v>5.8898247559843098</v>
      </c>
      <c r="K1392">
        <v>424.93474374040699</v>
      </c>
      <c r="L1392">
        <v>410.14122905355401</v>
      </c>
      <c r="M1392">
        <v>65.433384299452797</v>
      </c>
      <c r="N1392">
        <v>1.23395901034172</v>
      </c>
      <c r="O1392">
        <v>16.870468564008199</v>
      </c>
      <c r="P1392">
        <v>35.478668816888998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100</v>
      </c>
      <c r="E1393">
        <v>1099.1651173820001</v>
      </c>
      <c r="F1393">
        <v>225.02</v>
      </c>
      <c r="G1393">
        <v>-21.660704676897801</v>
      </c>
      <c r="H1393">
        <v>-8.3100207588435602</v>
      </c>
      <c r="I1393">
        <v>-44.095915603714197</v>
      </c>
      <c r="J1393">
        <v>-2.4609562866813999</v>
      </c>
      <c r="K1393">
        <v>236.02311080023799</v>
      </c>
      <c r="M1393">
        <v>37.043039176293</v>
      </c>
      <c r="N1393">
        <v>0.75416122113023998</v>
      </c>
      <c r="O1393">
        <v>69.762687761087804</v>
      </c>
      <c r="P1393">
        <v>36.375757575757497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388</v>
      </c>
      <c r="E1394">
        <v>1096.9731816000001</v>
      </c>
      <c r="F1394">
        <v>53</v>
      </c>
      <c r="G1394">
        <v>342.56081199180397</v>
      </c>
      <c r="H1394">
        <v>66.959300084247701</v>
      </c>
      <c r="I1394">
        <v>47.994936121892501</v>
      </c>
      <c r="J1394">
        <v>7.9045348081654501</v>
      </c>
      <c r="K1394">
        <v>40.656974674165497</v>
      </c>
      <c r="L1394">
        <v>28.7793422164427</v>
      </c>
      <c r="M1394">
        <v>61.091047753828697</v>
      </c>
      <c r="N1394">
        <v>0.97751892983549704</v>
      </c>
      <c r="O1394">
        <v>12.1698113207547</v>
      </c>
      <c r="P1394">
        <v>417.07317073170702</v>
      </c>
      <c r="Q1394">
        <v>0.117260644455933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D1395" t="s">
        <v>330</v>
      </c>
      <c r="E1395">
        <v>1095.0448376679999</v>
      </c>
      <c r="F1395">
        <v>20.84</v>
      </c>
      <c r="G1395">
        <v>83.586995541129596</v>
      </c>
      <c r="H1395">
        <v>-7.3751754033642403</v>
      </c>
      <c r="I1395">
        <v>-2.2482249723324101</v>
      </c>
      <c r="J1395">
        <v>-2.35925404492576</v>
      </c>
      <c r="K1395">
        <v>21.483224925078499</v>
      </c>
      <c r="L1395">
        <v>18.911266738465901</v>
      </c>
      <c r="M1395">
        <v>29.8926606007863</v>
      </c>
      <c r="N1395">
        <v>1.2560173972354101</v>
      </c>
      <c r="O1395">
        <v>99.856046065259093</v>
      </c>
      <c r="P1395">
        <v>136.81818181818099</v>
      </c>
      <c r="Q1395">
        <v>8.7346525102664996E-2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1091.84720214</v>
      </c>
      <c r="F1396">
        <v>169.17</v>
      </c>
      <c r="G1396">
        <v>-71.5681202041566</v>
      </c>
      <c r="H1396">
        <v>-0.53440024527344498</v>
      </c>
      <c r="I1396">
        <v>-50.743962594968799</v>
      </c>
      <c r="J1396">
        <v>1.27150558695694</v>
      </c>
      <c r="K1396">
        <v>173.62808986381199</v>
      </c>
      <c r="M1396">
        <v>53.308485087683501</v>
      </c>
      <c r="N1396">
        <v>0.847670887594972</v>
      </c>
      <c r="O1396">
        <v>91.996216823313802</v>
      </c>
      <c r="P1396">
        <v>16.508264462809901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125</v>
      </c>
      <c r="E1397">
        <v>1086.2963698649901</v>
      </c>
      <c r="F1397">
        <v>235.55</v>
      </c>
      <c r="G1397">
        <v>320.42623150876602</v>
      </c>
      <c r="H1397">
        <v>73.940228475755504</v>
      </c>
      <c r="I1397">
        <v>193.08815432799801</v>
      </c>
      <c r="J1397">
        <v>9.0960343072940493</v>
      </c>
      <c r="K1397">
        <v>166.85964659371999</v>
      </c>
      <c r="L1397">
        <v>115.38040304990101</v>
      </c>
      <c r="M1397">
        <v>67.263536029968193</v>
      </c>
      <c r="N1397">
        <v>2.47272330050223</v>
      </c>
      <c r="O1397">
        <v>13.9460836340479</v>
      </c>
      <c r="P1397">
        <v>379.73523421588499</v>
      </c>
      <c r="Q1397">
        <v>0.16967305220557299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539</v>
      </c>
      <c r="E1398">
        <v>1080.2464640000001</v>
      </c>
      <c r="F1398">
        <v>6446</v>
      </c>
      <c r="G1398">
        <v>148.589454936501</v>
      </c>
      <c r="H1398">
        <v>20.8090991697403</v>
      </c>
      <c r="I1398">
        <v>33.035374539526202</v>
      </c>
      <c r="J1398">
        <v>-8.2685979300401993</v>
      </c>
      <c r="K1398">
        <v>5591.9967678567</v>
      </c>
      <c r="L1398">
        <v>4708.1608546839498</v>
      </c>
      <c r="M1398">
        <v>67.950161688754093</v>
      </c>
      <c r="N1398">
        <v>3.0178907538566002</v>
      </c>
      <c r="O1398">
        <v>8.2019857275829899</v>
      </c>
      <c r="P1398">
        <v>178.92687148420501</v>
      </c>
      <c r="Q1398">
        <v>0.17451455724201501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242</v>
      </c>
      <c r="E1399">
        <v>1079.95279712</v>
      </c>
      <c r="F1399">
        <v>88.64</v>
      </c>
      <c r="G1399">
        <v>16.909485608212201</v>
      </c>
      <c r="H1399">
        <v>8.5164266685860799</v>
      </c>
      <c r="I1399">
        <v>-23.7444500924422</v>
      </c>
      <c r="J1399">
        <v>-1.6729388574875099</v>
      </c>
      <c r="K1399">
        <v>87.601718423114093</v>
      </c>
      <c r="L1399">
        <v>86.469424430009994</v>
      </c>
      <c r="M1399">
        <v>46.965030136451297</v>
      </c>
      <c r="N1399">
        <v>1.10389997899631</v>
      </c>
      <c r="O1399">
        <v>31.994584837545101</v>
      </c>
      <c r="P1399">
        <v>61.1636363636363</v>
      </c>
      <c r="Q1399">
        <v>0.14523438919536499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542</v>
      </c>
      <c r="E1400">
        <v>1078.95864751</v>
      </c>
      <c r="F1400">
        <v>467.45</v>
      </c>
      <c r="G1400">
        <v>11.343933989065301</v>
      </c>
      <c r="H1400">
        <v>19.351361107723999</v>
      </c>
      <c r="I1400">
        <v>-37.189902637780499</v>
      </c>
      <c r="J1400">
        <v>2.98599834058012</v>
      </c>
      <c r="K1400">
        <v>438.41214459938999</v>
      </c>
      <c r="L1400">
        <v>457.21693306186899</v>
      </c>
      <c r="M1400">
        <v>51.9487011630629</v>
      </c>
      <c r="N1400">
        <v>0.71632528373912996</v>
      </c>
      <c r="O1400">
        <v>40.100545512888999</v>
      </c>
      <c r="P1400">
        <v>55.816666666666599</v>
      </c>
      <c r="Q1400">
        <v>-5.0240739166091002E-2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130</v>
      </c>
      <c r="E1401">
        <v>1078.7765850000001</v>
      </c>
      <c r="F1401">
        <v>27.99</v>
      </c>
      <c r="G1401">
        <v>191.85404507451</v>
      </c>
      <c r="H1401">
        <v>13.682813692471001</v>
      </c>
      <c r="I1401">
        <v>-1.1392888021196499</v>
      </c>
      <c r="J1401">
        <v>7.0142454152510698</v>
      </c>
      <c r="K1401">
        <v>26.565927500167899</v>
      </c>
      <c r="L1401">
        <v>23.967089499063199</v>
      </c>
      <c r="M1401">
        <v>61.6329854199018</v>
      </c>
      <c r="N1401">
        <v>1.4351756654832799</v>
      </c>
      <c r="O1401">
        <v>19.328331546981001</v>
      </c>
      <c r="P1401">
        <v>231.242603550295</v>
      </c>
      <c r="Q1401">
        <v>8.0171940852118997E-2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E1402">
        <v>1076.1625611899999</v>
      </c>
      <c r="F1402">
        <v>902.7</v>
      </c>
      <c r="G1402">
        <v>63.845641713166202</v>
      </c>
      <c r="H1402">
        <v>-0.73788379019185701</v>
      </c>
      <c r="I1402">
        <v>42.969175928170799</v>
      </c>
      <c r="J1402">
        <v>8.5624526040616402</v>
      </c>
      <c r="K1402">
        <v>810.83530863429996</v>
      </c>
      <c r="L1402">
        <v>677.92795043367198</v>
      </c>
      <c r="M1402">
        <v>80.087802052693704</v>
      </c>
      <c r="N1402">
        <v>0.87600926070745799</v>
      </c>
      <c r="O1402">
        <v>7.38894427827627</v>
      </c>
      <c r="P1402">
        <v>125.675</v>
      </c>
      <c r="Q1402">
        <v>0.192065272169404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2961</v>
      </c>
      <c r="E1403">
        <v>1074.5549183600001</v>
      </c>
      <c r="F1403">
        <v>30.8</v>
      </c>
      <c r="G1403">
        <v>-52.924568125154899</v>
      </c>
      <c r="H1403">
        <v>-0.74834111176553197</v>
      </c>
      <c r="I1403">
        <v>-35.809451913788401</v>
      </c>
      <c r="J1403">
        <v>0.60063569203764</v>
      </c>
      <c r="K1403">
        <v>31.306873567837801</v>
      </c>
      <c r="L1403">
        <v>34.4519510579265</v>
      </c>
      <c r="M1403">
        <v>42.099827925937902</v>
      </c>
      <c r="N1403">
        <v>0.67254307161115101</v>
      </c>
      <c r="O1403">
        <v>68.831168831168796</v>
      </c>
      <c r="P1403">
        <v>18.4615384615384</v>
      </c>
      <c r="Q1403">
        <v>0.15421840632154599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629</v>
      </c>
      <c r="E1404">
        <v>1071.9449999999999</v>
      </c>
      <c r="F1404">
        <v>28</v>
      </c>
      <c r="G1404">
        <v>-13.680753460287701</v>
      </c>
      <c r="H1404">
        <v>-4.4692713443236602</v>
      </c>
      <c r="I1404">
        <v>-6.2290597944860497</v>
      </c>
      <c r="J1404">
        <v>-0.86182774637639603</v>
      </c>
      <c r="K1404">
        <v>25.3732873587158</v>
      </c>
      <c r="M1404">
        <v>100</v>
      </c>
      <c r="N1404">
        <v>0.92307692307692302</v>
      </c>
      <c r="O1404">
        <v>0</v>
      </c>
      <c r="P1404">
        <v>12.179487179487101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75</v>
      </c>
      <c r="E1405">
        <v>1068.3</v>
      </c>
      <c r="F1405">
        <v>178.05</v>
      </c>
      <c r="G1405">
        <v>98.808529076313405</v>
      </c>
      <c r="H1405">
        <v>26.831778830705499</v>
      </c>
      <c r="I1405">
        <v>10.761580763097699</v>
      </c>
      <c r="J1405">
        <v>14.548428663879999</v>
      </c>
      <c r="K1405">
        <v>150.77131572846699</v>
      </c>
      <c r="L1405">
        <v>137.40871726957999</v>
      </c>
      <c r="M1405">
        <v>70.185363454338599</v>
      </c>
      <c r="N1405">
        <v>2.8800553191304701</v>
      </c>
      <c r="O1405">
        <v>13.1704577365908</v>
      </c>
      <c r="P1405">
        <v>130.18745959922401</v>
      </c>
      <c r="Q1405">
        <v>3.5998904109131001E-2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24</v>
      </c>
      <c r="E1406">
        <v>1067.2049703119999</v>
      </c>
      <c r="F1406">
        <v>42.18</v>
      </c>
      <c r="G1406">
        <v>93.410592693558399</v>
      </c>
      <c r="H1406">
        <v>-2.3889270114685699</v>
      </c>
      <c r="I1406">
        <v>24.969450968747701</v>
      </c>
      <c r="J1406">
        <v>0.80523584019182304</v>
      </c>
      <c r="K1406">
        <v>42.695491773002097</v>
      </c>
      <c r="L1406">
        <v>38.146568003812199</v>
      </c>
      <c r="M1406">
        <v>45.672844398144299</v>
      </c>
      <c r="N1406">
        <v>1.35551584149188</v>
      </c>
      <c r="O1406">
        <v>39.876718824087199</v>
      </c>
      <c r="P1406">
        <v>123.17460317460301</v>
      </c>
      <c r="Q1406">
        <v>7.7302366828375005E-2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414</v>
      </c>
      <c r="E1407">
        <v>1065.55592935</v>
      </c>
      <c r="F1407">
        <v>205.97</v>
      </c>
      <c r="G1407">
        <v>0.80030420258815105</v>
      </c>
      <c r="H1407">
        <v>-5.0547068512251299</v>
      </c>
      <c r="I1407">
        <v>-32.7050655390439</v>
      </c>
      <c r="J1407">
        <v>1.0508338784101401</v>
      </c>
      <c r="K1407">
        <v>213.50124118935301</v>
      </c>
      <c r="L1407">
        <v>215.13363094106299</v>
      </c>
      <c r="M1407">
        <v>38.928405925</v>
      </c>
      <c r="N1407">
        <v>0.75654365462218098</v>
      </c>
      <c r="O1407">
        <v>31.062776132446398</v>
      </c>
      <c r="P1407">
        <v>28.090796019900399</v>
      </c>
      <c r="Q1407">
        <v>1.5926756854554001E-2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986</v>
      </c>
      <c r="E1408">
        <v>1065.1158535500001</v>
      </c>
      <c r="F1408">
        <v>755.85</v>
      </c>
      <c r="G1408">
        <v>54.526301951492101</v>
      </c>
      <c r="H1408">
        <v>6.9370704055295196</v>
      </c>
      <c r="I1408">
        <v>1.4321150921147601</v>
      </c>
      <c r="J1408">
        <v>-1.4382721325941299</v>
      </c>
      <c r="K1408">
        <v>702.64188123141298</v>
      </c>
      <c r="L1408">
        <v>632.154156004377</v>
      </c>
      <c r="M1408">
        <v>51.159280049430798</v>
      </c>
      <c r="N1408">
        <v>1.22117330541476</v>
      </c>
      <c r="O1408">
        <v>14.5266918039293</v>
      </c>
      <c r="P1408">
        <v>87.091584158415799</v>
      </c>
      <c r="Q1408">
        <v>7.4772894269664006E-2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629</v>
      </c>
      <c r="E1409">
        <v>1064.953966755</v>
      </c>
      <c r="F1409">
        <v>2424.4499999999998</v>
      </c>
      <c r="G1409">
        <v>27.145344542137899</v>
      </c>
      <c r="H1409">
        <v>20.977964836580799</v>
      </c>
      <c r="I1409">
        <v>-1.7659707758068901</v>
      </c>
      <c r="J1409">
        <v>25.222164273624099</v>
      </c>
      <c r="K1409">
        <v>2060.8758218241501</v>
      </c>
      <c r="L1409">
        <v>1900.9145748078399</v>
      </c>
      <c r="M1409">
        <v>73.845672735982703</v>
      </c>
      <c r="N1409">
        <v>2.30899269468788</v>
      </c>
      <c r="O1409">
        <v>9.3031409185588601</v>
      </c>
      <c r="P1409">
        <v>60.029702970297002</v>
      </c>
      <c r="Q1409">
        <v>6.2199160278679999E-2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189</v>
      </c>
      <c r="E1410">
        <v>1064.91939</v>
      </c>
      <c r="F1410">
        <v>2235</v>
      </c>
      <c r="G1410">
        <v>81.0842038046695</v>
      </c>
      <c r="H1410">
        <v>-1.11592261453152</v>
      </c>
      <c r="I1410">
        <v>15.072754208633</v>
      </c>
      <c r="J1410">
        <v>6.2003732105613896</v>
      </c>
      <c r="K1410">
        <v>2187.3227171435101</v>
      </c>
      <c r="L1410">
        <v>1871.36439085502</v>
      </c>
      <c r="M1410">
        <v>56.840319328843201</v>
      </c>
      <c r="N1410">
        <v>0.37562825147694201</v>
      </c>
      <c r="O1410">
        <v>12.277404921700199</v>
      </c>
      <c r="P1410">
        <v>108.87850467289699</v>
      </c>
      <c r="Q1410">
        <v>0.249841210082691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414</v>
      </c>
      <c r="E1411">
        <v>1064.7</v>
      </c>
      <c r="F1411">
        <v>35.49</v>
      </c>
      <c r="G1411">
        <v>-41.718228805455297</v>
      </c>
      <c r="H1411">
        <v>-2.3086874027178101</v>
      </c>
      <c r="I1411">
        <v>-29.099288802119599</v>
      </c>
      <c r="J1411">
        <v>-1.8802152994174099</v>
      </c>
      <c r="K1411">
        <v>35.105244548934699</v>
      </c>
      <c r="M1411">
        <v>63.013148638641098</v>
      </c>
      <c r="N1411">
        <v>1.31772643394681</v>
      </c>
      <c r="O1411">
        <v>23.837700760777601</v>
      </c>
      <c r="P1411">
        <v>18.3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65</v>
      </c>
      <c r="E1412">
        <v>1060.2150149500001</v>
      </c>
      <c r="F1412">
        <v>825.25</v>
      </c>
      <c r="G1412">
        <v>77.815235697041302</v>
      </c>
      <c r="H1412">
        <v>-11.326094610542899</v>
      </c>
      <c r="I1412">
        <v>10.302580356758799</v>
      </c>
      <c r="J1412">
        <v>-1.0117168284556499</v>
      </c>
      <c r="K1412">
        <v>754.67120225187</v>
      </c>
      <c r="L1412">
        <v>638.65576728930102</v>
      </c>
      <c r="M1412">
        <v>50.495494408986801</v>
      </c>
      <c r="N1412">
        <v>0.66813402731379301</v>
      </c>
      <c r="O1412">
        <v>13.292941532868801</v>
      </c>
      <c r="P1412">
        <v>117.17105263157799</v>
      </c>
      <c r="Q1412">
        <v>8.4868308475711002E-2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189</v>
      </c>
      <c r="E1413">
        <v>1059.21905038</v>
      </c>
      <c r="F1413">
        <v>890.65</v>
      </c>
      <c r="G1413">
        <v>68.213591796477999</v>
      </c>
      <c r="H1413">
        <v>7.81153873223845</v>
      </c>
      <c r="I1413">
        <v>-4.1246160993177297</v>
      </c>
      <c r="J1413">
        <v>5.2350217285360801</v>
      </c>
      <c r="K1413">
        <v>839.73714946620998</v>
      </c>
      <c r="L1413">
        <v>747.663719067545</v>
      </c>
      <c r="M1413">
        <v>59.377724755336502</v>
      </c>
      <c r="N1413">
        <v>3.3575831117917301</v>
      </c>
      <c r="O1413">
        <v>10.8067141974962</v>
      </c>
      <c r="P1413">
        <v>118.832923832923</v>
      </c>
      <c r="Q1413">
        <v>0.15292382525068099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629</v>
      </c>
      <c r="E1414">
        <v>1055.171924968</v>
      </c>
      <c r="F1414">
        <v>224.02</v>
      </c>
      <c r="G1414">
        <v>-10.552805599898299</v>
      </c>
      <c r="H1414">
        <v>18.770242400063498</v>
      </c>
      <c r="I1414">
        <v>-15.9105686285838</v>
      </c>
      <c r="J1414">
        <v>6.0550368616996098</v>
      </c>
      <c r="K1414">
        <v>196.98217048614799</v>
      </c>
      <c r="L1414">
        <v>195.89434714688201</v>
      </c>
      <c r="M1414">
        <v>74.917976445687103</v>
      </c>
      <c r="N1414">
        <v>2.61860070118566</v>
      </c>
      <c r="O1414">
        <v>8.3385412016783995</v>
      </c>
      <c r="P1414">
        <v>40.848789688777103</v>
      </c>
      <c r="Q1414">
        <v>-1.0494801140025999E-2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388</v>
      </c>
      <c r="E1415">
        <v>1055.0123745200001</v>
      </c>
      <c r="F1415">
        <v>161.69</v>
      </c>
      <c r="G1415">
        <v>32.892827597829402</v>
      </c>
      <c r="H1415">
        <v>3.8693664659882301</v>
      </c>
      <c r="I1415">
        <v>-44.688034306667902</v>
      </c>
      <c r="K1415">
        <v>171.93362954235201</v>
      </c>
      <c r="L1415">
        <v>171.88967526668799</v>
      </c>
      <c r="M1415">
        <v>44.421288548878898</v>
      </c>
      <c r="N1415">
        <v>1.9888904859327301</v>
      </c>
      <c r="O1415">
        <v>84.457913290865207</v>
      </c>
      <c r="P1415">
        <v>66.690721649484502</v>
      </c>
      <c r="Q1415">
        <v>1.119204569309E-2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239</v>
      </c>
      <c r="E1416">
        <v>1050.05592</v>
      </c>
      <c r="F1416">
        <v>984</v>
      </c>
      <c r="G1416">
        <v>86.827536297434605</v>
      </c>
      <c r="H1416">
        <v>0.68259781455484203</v>
      </c>
      <c r="I1416">
        <v>33.766382839671401</v>
      </c>
      <c r="J1416">
        <v>-10.3995161885874</v>
      </c>
      <c r="K1416">
        <v>868.04381360941204</v>
      </c>
      <c r="L1416">
        <v>675.353317400111</v>
      </c>
      <c r="M1416">
        <v>52.218064323597098</v>
      </c>
      <c r="N1416">
        <v>0.86607142857142805</v>
      </c>
      <c r="O1416">
        <v>12.9065040650406</v>
      </c>
      <c r="P1416">
        <v>173.333333333333</v>
      </c>
      <c r="Q1416">
        <v>0.15908529002185301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E1417">
        <v>1047.0413390000001</v>
      </c>
      <c r="F1417">
        <v>423.1</v>
      </c>
      <c r="G1417">
        <v>157.33922388498999</v>
      </c>
      <c r="H1417">
        <v>-4.3251791253034799</v>
      </c>
      <c r="I1417">
        <v>38.685464561109001</v>
      </c>
      <c r="J1417">
        <v>1.5951747106260501</v>
      </c>
      <c r="K1417">
        <v>393.83607130989299</v>
      </c>
      <c r="L1417">
        <v>314.81708856992702</v>
      </c>
      <c r="M1417">
        <v>68.665552338706703</v>
      </c>
      <c r="N1417">
        <v>1.1009079416159</v>
      </c>
      <c r="O1417">
        <v>0.40179626565823801</v>
      </c>
      <c r="P1417">
        <v>197.329585382993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1535</v>
      </c>
      <c r="E1418">
        <v>1044.04941407</v>
      </c>
      <c r="F1418">
        <v>429.65</v>
      </c>
      <c r="G1418">
        <v>294.95268786169402</v>
      </c>
      <c r="H1418">
        <v>43.8094171802665</v>
      </c>
      <c r="I1418">
        <v>156.696629565227</v>
      </c>
      <c r="J1418">
        <v>21.7656126006951</v>
      </c>
      <c r="K1418">
        <v>319.39579376037398</v>
      </c>
      <c r="L1418">
        <v>213.749885981728</v>
      </c>
      <c r="M1418">
        <v>69.742417857086096</v>
      </c>
      <c r="N1418">
        <v>0.54804922562723002</v>
      </c>
      <c r="O1418">
        <v>7.5293843826370299</v>
      </c>
      <c r="P1418">
        <v>352.26315789473603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46</v>
      </c>
      <c r="E1419">
        <v>1041.946956735</v>
      </c>
      <c r="F1419">
        <v>492.15</v>
      </c>
      <c r="G1419">
        <v>-20.730679560980501</v>
      </c>
      <c r="H1419">
        <v>-9.7499997206514308</v>
      </c>
      <c r="I1419">
        <v>-42.575537279586101</v>
      </c>
      <c r="J1419">
        <v>-1.0217765627551501</v>
      </c>
      <c r="K1419">
        <v>498.59207862390599</v>
      </c>
      <c r="L1419">
        <v>562.73766068287796</v>
      </c>
      <c r="M1419">
        <v>66.411960129796597</v>
      </c>
      <c r="N1419">
        <v>1.0620440585817901</v>
      </c>
      <c r="O1419">
        <v>75.424159301026094</v>
      </c>
      <c r="P1419">
        <v>18.876811594202799</v>
      </c>
      <c r="Q1419">
        <v>0.166928237924717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E1420">
        <v>1041.25</v>
      </c>
      <c r="F1420">
        <v>416.5</v>
      </c>
      <c r="G1420">
        <v>148.785324806977</v>
      </c>
      <c r="H1420">
        <v>0.94707894674188298</v>
      </c>
      <c r="I1420">
        <v>36.130377983978498</v>
      </c>
      <c r="J1420">
        <v>-2.6306956709046898</v>
      </c>
      <c r="K1420">
        <v>431.97216001835301</v>
      </c>
      <c r="L1420">
        <v>369.19722931222702</v>
      </c>
      <c r="M1420">
        <v>48.046763012006402</v>
      </c>
      <c r="N1420">
        <v>0.48385988784157702</v>
      </c>
      <c r="O1420">
        <v>126.674669867947</v>
      </c>
      <c r="P1420">
        <v>219.524357499041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E1421">
        <v>1039.06094355</v>
      </c>
      <c r="F1421">
        <v>1210.6500000000001</v>
      </c>
      <c r="G1421">
        <v>162.66828788875301</v>
      </c>
      <c r="H1421">
        <v>20.644603470149899</v>
      </c>
      <c r="I1421">
        <v>26.505185367622001</v>
      </c>
      <c r="J1421">
        <v>7.4981013316377796</v>
      </c>
      <c r="K1421">
        <v>997.30318639778704</v>
      </c>
      <c r="L1421">
        <v>811.122700706253</v>
      </c>
      <c r="M1421">
        <v>63.018783088068297</v>
      </c>
      <c r="N1421">
        <v>0.72881902185990199</v>
      </c>
      <c r="O1421">
        <v>5.2203361830421597</v>
      </c>
      <c r="P1421">
        <v>191.72289156626499</v>
      </c>
      <c r="Q1421">
        <v>5.5907707624337E-2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242</v>
      </c>
      <c r="E1422">
        <v>1036.92683661</v>
      </c>
      <c r="F1422">
        <v>604.1</v>
      </c>
      <c r="G1422">
        <v>-46.269738906275798</v>
      </c>
      <c r="H1422">
        <v>0.92248028606120203</v>
      </c>
      <c r="I1422">
        <v>-16.551422412476001</v>
      </c>
      <c r="J1422">
        <v>3.13527186388374</v>
      </c>
      <c r="K1422">
        <v>543.47236516119403</v>
      </c>
      <c r="L1422">
        <v>553.86888644239502</v>
      </c>
      <c r="M1422">
        <v>78.6954148565829</v>
      </c>
      <c r="N1422">
        <v>2.2096060610114598</v>
      </c>
      <c r="O1422">
        <v>34.745902996192598</v>
      </c>
      <c r="P1422">
        <v>36.984126984126902</v>
      </c>
      <c r="Q1422">
        <v>4.4503050490940999E-2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621</v>
      </c>
      <c r="E1423">
        <v>1032.13619064</v>
      </c>
      <c r="F1423">
        <v>44.4</v>
      </c>
      <c r="G1423">
        <v>88.115662974682905</v>
      </c>
      <c r="H1423">
        <v>45.680578805526402</v>
      </c>
      <c r="I1423">
        <v>18.651453037642899</v>
      </c>
      <c r="J1423">
        <v>-4.7211027996812902</v>
      </c>
      <c r="K1423">
        <v>34.665713634304801</v>
      </c>
      <c r="L1423">
        <v>30.818027734346899</v>
      </c>
      <c r="M1423">
        <v>65.177980475116698</v>
      </c>
      <c r="N1423">
        <v>3.7738454936980301</v>
      </c>
      <c r="O1423">
        <v>18.693693693693699</v>
      </c>
      <c r="P1423">
        <v>125.380710659898</v>
      </c>
      <c r="Q1423">
        <v>-7.4451706741639999E-3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65</v>
      </c>
      <c r="E1424">
        <v>1031.904176</v>
      </c>
      <c r="F1424">
        <v>373.9</v>
      </c>
      <c r="G1424">
        <v>-5.01344038120991</v>
      </c>
      <c r="H1424">
        <v>14.698234530130801</v>
      </c>
      <c r="I1424">
        <v>-12.817674211801799</v>
      </c>
      <c r="J1424">
        <v>3.65753041643827</v>
      </c>
      <c r="K1424">
        <v>321.87768631458601</v>
      </c>
      <c r="L1424">
        <v>336.35901501610402</v>
      </c>
      <c r="M1424">
        <v>73.752368801687496</v>
      </c>
      <c r="N1424">
        <v>4.0949926514917303</v>
      </c>
      <c r="O1424">
        <v>37.309441027012497</v>
      </c>
      <c r="P1424">
        <v>42.005317128750399</v>
      </c>
      <c r="Q1424">
        <v>-2.4493480594448998E-2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117</v>
      </c>
      <c r="E1425">
        <v>1030.7313438399999</v>
      </c>
      <c r="F1425">
        <v>10007.799999999999</v>
      </c>
      <c r="G1425">
        <v>286.322625917062</v>
      </c>
      <c r="H1425">
        <v>45.6886039145366</v>
      </c>
      <c r="I1425">
        <v>185.70344609771001</v>
      </c>
      <c r="J1425">
        <v>21.381120971572301</v>
      </c>
      <c r="K1425">
        <v>6896.60701824851</v>
      </c>
      <c r="L1425">
        <v>5005.8145000447503</v>
      </c>
      <c r="M1425">
        <v>93.176151667923307</v>
      </c>
      <c r="N1425">
        <v>1.18055747736113</v>
      </c>
      <c r="O1425">
        <v>3.8469993405154598E-2</v>
      </c>
      <c r="P1425">
        <v>344.514524295993</v>
      </c>
      <c r="Q1425">
        <v>9.8396787118119999E-2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346</v>
      </c>
      <c r="E1426">
        <v>1030.344365856</v>
      </c>
      <c r="F1426">
        <v>304.86</v>
      </c>
      <c r="G1426">
        <v>51.834774022981698</v>
      </c>
      <c r="H1426">
        <v>29.431161556109199</v>
      </c>
      <c r="I1426">
        <v>2.8611524302881199</v>
      </c>
      <c r="J1426">
        <v>22.418363564902901</v>
      </c>
      <c r="K1426">
        <v>253.75417777012601</v>
      </c>
      <c r="L1426">
        <v>236.50431683756199</v>
      </c>
      <c r="M1426">
        <v>75.5609690445458</v>
      </c>
      <c r="N1426">
        <v>3.3029377794847701</v>
      </c>
      <c r="O1426">
        <v>7.7412582824902998</v>
      </c>
      <c r="P1426">
        <v>84.038635677633494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629</v>
      </c>
      <c r="E1427">
        <v>1028.1884191199999</v>
      </c>
      <c r="F1427">
        <v>62.76</v>
      </c>
      <c r="G1427">
        <v>6.7757426238234499</v>
      </c>
      <c r="H1427">
        <v>13.1032589531423</v>
      </c>
      <c r="I1427">
        <v>-16.097743207065498</v>
      </c>
      <c r="J1427">
        <v>-1.8055158651882699</v>
      </c>
      <c r="K1427">
        <v>58.792709889325103</v>
      </c>
      <c r="L1427">
        <v>57.944825646622697</v>
      </c>
      <c r="M1427">
        <v>55.652457124645998</v>
      </c>
      <c r="N1427">
        <v>2.0331514729870199</v>
      </c>
      <c r="O1427">
        <v>17.033142128744402</v>
      </c>
      <c r="P1427">
        <v>41.033707865168502</v>
      </c>
      <c r="Q1427">
        <v>-3.5058080113291E-2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297</v>
      </c>
      <c r="E1428">
        <v>1028.1775</v>
      </c>
      <c r="F1428">
        <v>501.55</v>
      </c>
      <c r="G1428">
        <v>17.521691893101</v>
      </c>
      <c r="H1428">
        <v>-13.6584605335128</v>
      </c>
      <c r="I1428">
        <v>-25.614551317382102</v>
      </c>
      <c r="J1428">
        <v>-0.26302535116681602</v>
      </c>
      <c r="K1428">
        <v>532.58179445068299</v>
      </c>
      <c r="L1428">
        <v>524.40635262507999</v>
      </c>
      <c r="M1428">
        <v>39.4492933919853</v>
      </c>
      <c r="N1428">
        <v>0.77794823575988503</v>
      </c>
      <c r="O1428">
        <v>59.495563752367602</v>
      </c>
      <c r="P1428">
        <v>52.100075815011301</v>
      </c>
      <c r="Q1428">
        <v>0.111044632490887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539</v>
      </c>
      <c r="E1429">
        <v>1027.5256437600001</v>
      </c>
      <c r="F1429">
        <v>295.3</v>
      </c>
      <c r="G1429">
        <v>65.558267205245897</v>
      </c>
      <c r="H1429">
        <v>9.9203191646698095</v>
      </c>
      <c r="I1429">
        <v>25.9963306043805</v>
      </c>
      <c r="J1429">
        <v>0.117901983353325</v>
      </c>
      <c r="K1429">
        <v>271.99192343017302</v>
      </c>
      <c r="L1429">
        <v>240.80750770779201</v>
      </c>
      <c r="M1429">
        <v>59.0901087341947</v>
      </c>
      <c r="N1429">
        <v>2.1548769411353099</v>
      </c>
      <c r="O1429">
        <v>9.1093802912292503</v>
      </c>
      <c r="P1429">
        <v>90.393294648613804</v>
      </c>
      <c r="Q1429">
        <v>4.7198708892719999E-3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117</v>
      </c>
      <c r="E1430">
        <v>1025.6695572649901</v>
      </c>
      <c r="F1430">
        <v>457.15</v>
      </c>
      <c r="G1430">
        <v>17.174585230871799</v>
      </c>
      <c r="H1430">
        <v>5.4461421895109199</v>
      </c>
      <c r="I1430">
        <v>-7.4975332003640398</v>
      </c>
      <c r="J1430">
        <v>2.1211111639152902</v>
      </c>
      <c r="K1430">
        <v>446.19012541771502</v>
      </c>
      <c r="L1430">
        <v>414.62801881993698</v>
      </c>
      <c r="M1430">
        <v>46.027840315156197</v>
      </c>
      <c r="N1430">
        <v>0.57675465766915901</v>
      </c>
      <c r="O1430">
        <v>13.245105545225799</v>
      </c>
      <c r="P1430">
        <v>58.567464446756802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189</v>
      </c>
      <c r="E1431">
        <v>1017.0008800000001</v>
      </c>
      <c r="F1431">
        <v>836.9</v>
      </c>
      <c r="G1431">
        <v>19.5990450124368</v>
      </c>
      <c r="H1431">
        <v>2.2192195729367299</v>
      </c>
      <c r="I1431">
        <v>-3.19056203082804</v>
      </c>
      <c r="J1431">
        <v>3.3450688053477302</v>
      </c>
      <c r="K1431">
        <v>797.81288738211504</v>
      </c>
      <c r="L1431">
        <v>747.36223617530698</v>
      </c>
      <c r="M1431">
        <v>69.839003553100397</v>
      </c>
      <c r="N1431">
        <v>0.74985466000290002</v>
      </c>
      <c r="O1431">
        <v>11.721830565181</v>
      </c>
      <c r="P1431">
        <v>46.760192897851802</v>
      </c>
      <c r="Q1431">
        <v>4.7857369000963997E-2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1344</v>
      </c>
      <c r="E1432">
        <v>1016.877670268</v>
      </c>
      <c r="F1432">
        <v>80.23</v>
      </c>
      <c r="G1432">
        <v>43.547793186863601</v>
      </c>
      <c r="H1432">
        <v>30.4697034319171</v>
      </c>
      <c r="I1432">
        <v>-4.6803698832007203</v>
      </c>
      <c r="J1432">
        <v>13.7160360093234</v>
      </c>
      <c r="K1432">
        <v>69.168895600640596</v>
      </c>
      <c r="L1432">
        <v>65.302442041274006</v>
      </c>
      <c r="M1432">
        <v>63.652351150681397</v>
      </c>
      <c r="N1432">
        <v>1.41834711243943</v>
      </c>
      <c r="O1432">
        <v>7.3164651626573303</v>
      </c>
      <c r="P1432">
        <v>81.515837104072403</v>
      </c>
      <c r="Q1432">
        <v>-3.7419395876748002E-2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21</v>
      </c>
      <c r="E1433">
        <v>1016.53611008</v>
      </c>
      <c r="F1433">
        <v>163.5</v>
      </c>
      <c r="G1433">
        <v>8.4619678480702092</v>
      </c>
      <c r="H1433">
        <v>7.1809498193374397</v>
      </c>
      <c r="I1433">
        <v>-6.5151949298901801</v>
      </c>
      <c r="J1433">
        <v>4.6087302376811898</v>
      </c>
      <c r="K1433">
        <v>149.35618624307199</v>
      </c>
      <c r="L1433">
        <v>141.99925153082799</v>
      </c>
      <c r="M1433">
        <v>76.941749613777404</v>
      </c>
      <c r="N1433">
        <v>2.0133477606155301</v>
      </c>
      <c r="O1433">
        <v>14.006116207951001</v>
      </c>
      <c r="P1433">
        <v>39.267461669505899</v>
      </c>
      <c r="Q1433">
        <v>7.3354130073699994E-2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239</v>
      </c>
      <c r="E1434">
        <v>1015.40112989699</v>
      </c>
      <c r="F1434">
        <v>166.87</v>
      </c>
      <c r="G1434">
        <v>48.084146589885201</v>
      </c>
      <c r="H1434">
        <v>20.641839766787399</v>
      </c>
      <c r="I1434">
        <v>19.337219134388199</v>
      </c>
      <c r="J1434">
        <v>15.620930874313199</v>
      </c>
      <c r="K1434">
        <v>149.72848736368601</v>
      </c>
      <c r="L1434">
        <v>130.16292120833501</v>
      </c>
      <c r="M1434">
        <v>68.307889088977603</v>
      </c>
      <c r="N1434">
        <v>2.0858794835054799</v>
      </c>
      <c r="O1434">
        <v>16.258165038652798</v>
      </c>
      <c r="P1434">
        <v>78.661670235545998</v>
      </c>
      <c r="Q1434">
        <v>0.26010386044911898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624</v>
      </c>
      <c r="E1435">
        <v>1014.033195</v>
      </c>
      <c r="F1435">
        <v>89.67</v>
      </c>
      <c r="G1435">
        <v>-34.162127432227699</v>
      </c>
      <c r="H1435">
        <v>-6.4443679523099204</v>
      </c>
      <c r="I1435">
        <v>-45.3471165316247</v>
      </c>
      <c r="J1435">
        <v>0.26774035993589101</v>
      </c>
      <c r="K1435">
        <v>93.4081351507443</v>
      </c>
      <c r="L1435">
        <v>97.466239027006907</v>
      </c>
      <c r="M1435">
        <v>37.733523550824202</v>
      </c>
      <c r="N1435">
        <v>0.74598498637522603</v>
      </c>
      <c r="O1435">
        <v>62.373145979703303</v>
      </c>
      <c r="P1435">
        <v>7.5179856115107802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65</v>
      </c>
      <c r="E1436">
        <v>1012.85515228</v>
      </c>
      <c r="F1436">
        <v>1552.4</v>
      </c>
      <c r="G1436">
        <v>248.16698499569</v>
      </c>
      <c r="H1436">
        <v>-1.31173709774832</v>
      </c>
      <c r="I1436">
        <v>79.065098150903793</v>
      </c>
      <c r="J1436">
        <v>-0.45516107970973602</v>
      </c>
      <c r="K1436">
        <v>1439.8273529682599</v>
      </c>
      <c r="L1436">
        <v>1096.5289332126499</v>
      </c>
      <c r="M1436">
        <v>68.591060298704505</v>
      </c>
      <c r="N1436">
        <v>0.54522434368191397</v>
      </c>
      <c r="O1436">
        <v>17.540582324143202</v>
      </c>
      <c r="P1436">
        <v>283.30864197530798</v>
      </c>
      <c r="Q1436">
        <v>0.117676465502452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46</v>
      </c>
      <c r="E1437">
        <v>1011.83715</v>
      </c>
      <c r="F1437">
        <v>423</v>
      </c>
      <c r="G1437">
        <v>768.80981012164602</v>
      </c>
      <c r="H1437">
        <v>-15.918212422117699</v>
      </c>
      <c r="I1437">
        <v>-40.939616335384699</v>
      </c>
      <c r="J1437">
        <v>3.60323100439664</v>
      </c>
      <c r="K1437">
        <v>446.28625193074902</v>
      </c>
      <c r="L1437">
        <v>391.48307321190202</v>
      </c>
      <c r="M1437">
        <v>51.725437666223399</v>
      </c>
      <c r="N1437">
        <v>2.3112128146452999</v>
      </c>
      <c r="O1437">
        <v>136.80851063829701</v>
      </c>
      <c r="P1437">
        <v>794.67005076142095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75</v>
      </c>
      <c r="E1438">
        <v>1009.29726043199</v>
      </c>
      <c r="F1438">
        <v>32.19</v>
      </c>
      <c r="G1438">
        <v>104.952911480343</v>
      </c>
      <c r="H1438">
        <v>-1.426215339144</v>
      </c>
      <c r="I1438">
        <v>30.4880920152392</v>
      </c>
      <c r="J1438">
        <v>-11.577115263907899</v>
      </c>
      <c r="K1438">
        <v>31.124374747558399</v>
      </c>
      <c r="L1438">
        <v>24.894132927689899</v>
      </c>
      <c r="M1438">
        <v>40.501515829590197</v>
      </c>
      <c r="N1438">
        <v>2.7532313585488599</v>
      </c>
      <c r="O1438">
        <v>22.056539297918601</v>
      </c>
      <c r="P1438">
        <v>138.08054686995899</v>
      </c>
      <c r="Q1438">
        <v>6.9331370377068005E-2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109</v>
      </c>
      <c r="E1439">
        <v>1002.41814943</v>
      </c>
      <c r="F1439">
        <v>3216.65</v>
      </c>
      <c r="G1439">
        <v>50.201609387592299</v>
      </c>
      <c r="H1439">
        <v>11.0618979658939</v>
      </c>
      <c r="I1439">
        <v>-5.9793860430740597</v>
      </c>
      <c r="J1439">
        <v>9.9287629858485804</v>
      </c>
      <c r="K1439">
        <v>2820.1895478654901</v>
      </c>
      <c r="L1439">
        <v>2651.6305364600698</v>
      </c>
      <c r="M1439">
        <v>73.627020891304994</v>
      </c>
      <c r="N1439">
        <v>1.2725021351363901</v>
      </c>
      <c r="O1439">
        <v>11.016119254503799</v>
      </c>
      <c r="P1439">
        <v>84.018878718535404</v>
      </c>
      <c r="Q1439">
        <v>0.13639886675735999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140</v>
      </c>
      <c r="E1440">
        <v>1002.27769</v>
      </c>
      <c r="F1440">
        <v>1019.3</v>
      </c>
      <c r="G1440">
        <v>6.5077874103517299</v>
      </c>
      <c r="H1440">
        <v>-1.3925837582223299</v>
      </c>
      <c r="I1440">
        <v>23.9863140490672</v>
      </c>
      <c r="J1440">
        <v>-3.2959048254838899</v>
      </c>
      <c r="K1440">
        <v>1005.093518756</v>
      </c>
      <c r="L1440">
        <v>873.13070900081698</v>
      </c>
      <c r="M1440">
        <v>44.821163617902101</v>
      </c>
      <c r="N1440">
        <v>0.145848645535814</v>
      </c>
      <c r="O1440">
        <v>15.2751888550966</v>
      </c>
      <c r="P1440">
        <v>52.452886628776497</v>
      </c>
      <c r="Q1440">
        <v>1.9207954057553999E-2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125</v>
      </c>
      <c r="E1441">
        <v>1002.17271882</v>
      </c>
      <c r="F1441">
        <v>201.81</v>
      </c>
      <c r="G1441">
        <v>0.51366149322386001</v>
      </c>
      <c r="H1441">
        <v>22.028739595507201</v>
      </c>
      <c r="I1441">
        <v>21.530464366659501</v>
      </c>
      <c r="J1441">
        <v>-4.7758976236190804</v>
      </c>
      <c r="K1441">
        <v>178.819960420586</v>
      </c>
      <c r="L1441">
        <v>163.723875319737</v>
      </c>
      <c r="M1441">
        <v>55.620896572821401</v>
      </c>
      <c r="N1441">
        <v>1.17069391023747</v>
      </c>
      <c r="O1441">
        <v>9.9053565234626699</v>
      </c>
      <c r="P1441">
        <v>56.078886310904799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242</v>
      </c>
      <c r="E1442">
        <v>1001.159147835</v>
      </c>
      <c r="F1442">
        <v>79.59</v>
      </c>
      <c r="G1442">
        <v>-18.965539097185999</v>
      </c>
      <c r="H1442">
        <v>2.4931859935602798</v>
      </c>
      <c r="I1442">
        <v>-16.918019919944399</v>
      </c>
      <c r="J1442">
        <v>0.30021227944670298</v>
      </c>
      <c r="K1442">
        <v>76.932015915094397</v>
      </c>
      <c r="L1442">
        <v>78.059007918874002</v>
      </c>
      <c r="M1442">
        <v>62.351634674923901</v>
      </c>
      <c r="N1442">
        <v>0.85694510094707999</v>
      </c>
      <c r="O1442">
        <v>26.837542404824699</v>
      </c>
      <c r="P1442">
        <v>20.9574468085106</v>
      </c>
      <c r="Q1442">
        <v>-8.5004586756238995E-2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876</v>
      </c>
      <c r="E1443">
        <v>998.03899999999999</v>
      </c>
      <c r="F1443">
        <v>2169.65</v>
      </c>
      <c r="G1443">
        <v>156.191041411507</v>
      </c>
      <c r="H1443">
        <v>47.255224811919803</v>
      </c>
      <c r="I1443">
        <v>105.81403982264</v>
      </c>
      <c r="J1443">
        <v>1.5096675807263999</v>
      </c>
      <c r="K1443">
        <v>1556.7553112266801</v>
      </c>
      <c r="L1443">
        <v>1130.64040168369</v>
      </c>
      <c r="M1443">
        <v>75.660168009295404</v>
      </c>
      <c r="N1443">
        <v>1.60857837283142</v>
      </c>
      <c r="O1443">
        <v>6.4549581729771797</v>
      </c>
      <c r="P1443">
        <v>220.38541051388</v>
      </c>
      <c r="Q1443">
        <v>0.174635109780792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336</v>
      </c>
      <c r="E1444">
        <v>991.99501104000001</v>
      </c>
      <c r="F1444">
        <v>5.34</v>
      </c>
      <c r="G1444">
        <v>49.946210973128302</v>
      </c>
      <c r="H1444">
        <v>1.1508836944360199</v>
      </c>
      <c r="I1444">
        <v>-32.798536922420404</v>
      </c>
      <c r="J1444">
        <v>-2.8402450125634302</v>
      </c>
      <c r="K1444">
        <v>5.2818058809673101</v>
      </c>
      <c r="L1444">
        <v>5.2257959262704299</v>
      </c>
      <c r="M1444">
        <v>44.1493230201865</v>
      </c>
      <c r="N1444">
        <v>1.1222597311129301</v>
      </c>
      <c r="O1444">
        <v>49.812734082397</v>
      </c>
      <c r="P1444">
        <v>78</v>
      </c>
      <c r="Q1444">
        <v>3.7537521189469E-2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214</v>
      </c>
      <c r="E1445">
        <v>991.39140420000001</v>
      </c>
      <c r="F1445">
        <v>64.28</v>
      </c>
      <c r="G1445">
        <v>9.7664481983045199</v>
      </c>
      <c r="H1445">
        <v>-7.4247950172074502</v>
      </c>
      <c r="I1445">
        <v>-9.1031716689696704</v>
      </c>
      <c r="J1445">
        <v>5.2567790939122698</v>
      </c>
      <c r="K1445">
        <v>67.795873164829104</v>
      </c>
      <c r="L1445">
        <v>68.105742361639997</v>
      </c>
      <c r="M1445">
        <v>42.417311105417298</v>
      </c>
      <c r="N1445">
        <v>0.80411589473061795</v>
      </c>
      <c r="O1445">
        <v>101.773490976975</v>
      </c>
      <c r="P1445">
        <v>48.968713789107703</v>
      </c>
      <c r="Q1445">
        <v>2.9649920320472999E-2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242</v>
      </c>
      <c r="E1446">
        <v>990.545300513999</v>
      </c>
      <c r="F1446">
        <v>252.78</v>
      </c>
      <c r="G1446">
        <v>11.477421697887401</v>
      </c>
      <c r="H1446">
        <v>9.6372842355930199</v>
      </c>
      <c r="I1446">
        <v>23.686425483594601</v>
      </c>
      <c r="J1446">
        <v>7.7668510263224197</v>
      </c>
      <c r="K1446">
        <v>235.47244356893</v>
      </c>
      <c r="M1446">
        <v>58.400097486745302</v>
      </c>
      <c r="N1446">
        <v>0.901193881547937</v>
      </c>
      <c r="O1446">
        <v>8.5924519344884693</v>
      </c>
      <c r="P1446">
        <v>47.522614531660302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692</v>
      </c>
      <c r="E1447">
        <v>990.22537599999998</v>
      </c>
      <c r="F1447">
        <v>251.2</v>
      </c>
      <c r="G1447">
        <v>67.776473590845995</v>
      </c>
      <c r="H1447">
        <v>-8.74054646712627E-2</v>
      </c>
      <c r="I1447">
        <v>-3.7392539740830699</v>
      </c>
      <c r="J1447">
        <v>0.18975955521090601</v>
      </c>
      <c r="K1447">
        <v>262.50189326617902</v>
      </c>
      <c r="L1447">
        <v>253.81144869385901</v>
      </c>
      <c r="M1447">
        <v>43.119526134994899</v>
      </c>
      <c r="N1447">
        <v>1.11205833288637</v>
      </c>
      <c r="O1447">
        <v>58.8375796178344</v>
      </c>
      <c r="P1447">
        <v>123.78619153674801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80</v>
      </c>
      <c r="E1448">
        <v>986.31033539999999</v>
      </c>
      <c r="F1448">
        <v>114.15</v>
      </c>
      <c r="G1448">
        <v>8.5790657186066195</v>
      </c>
      <c r="H1448">
        <v>3.1966855115230102</v>
      </c>
      <c r="I1448">
        <v>11.5186151280113</v>
      </c>
      <c r="J1448">
        <v>-1.6213430220206999</v>
      </c>
      <c r="K1448">
        <v>111.68481750724</v>
      </c>
      <c r="L1448">
        <v>106.144943332848</v>
      </c>
      <c r="M1448">
        <v>42.873027140902799</v>
      </c>
      <c r="N1448">
        <v>1.4439013937838201</v>
      </c>
      <c r="O1448">
        <v>55.891371003066098</v>
      </c>
      <c r="P1448">
        <v>42.6875</v>
      </c>
      <c r="Q1448">
        <v>-4.3353318583128998E-2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214</v>
      </c>
      <c r="E1449">
        <v>985.14975455000001</v>
      </c>
      <c r="F1449">
        <v>1855.75</v>
      </c>
      <c r="G1449">
        <v>-27.833195053170801</v>
      </c>
      <c r="H1449">
        <v>16.762123741719002</v>
      </c>
      <c r="I1449">
        <v>2.7836885926599102</v>
      </c>
      <c r="J1449">
        <v>12.159272094095501</v>
      </c>
      <c r="K1449">
        <v>1667.0617299518999</v>
      </c>
      <c r="L1449">
        <v>1582.9348815323201</v>
      </c>
      <c r="M1449">
        <v>63.871613587552901</v>
      </c>
      <c r="N1449">
        <v>2.1196396871827301</v>
      </c>
      <c r="O1449">
        <v>25.930216893439301</v>
      </c>
      <c r="P1449">
        <v>43.500618620476303</v>
      </c>
      <c r="Q1449">
        <v>0.13423549049049699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542</v>
      </c>
      <c r="E1450">
        <v>985.05</v>
      </c>
      <c r="F1450">
        <v>328.35</v>
      </c>
      <c r="G1450">
        <v>17.524038836207598</v>
      </c>
      <c r="H1450">
        <v>22.066115670689001</v>
      </c>
      <c r="I1450">
        <v>19.9975899980425</v>
      </c>
      <c r="J1450">
        <v>4.3927943749340104</v>
      </c>
      <c r="K1450">
        <v>280.67942348884202</v>
      </c>
      <c r="L1450">
        <v>246.035615223988</v>
      </c>
      <c r="M1450">
        <v>67.804463079427705</v>
      </c>
      <c r="N1450">
        <v>0.82312879292531604</v>
      </c>
      <c r="O1450">
        <v>6.4412973960712598</v>
      </c>
      <c r="P1450">
        <v>77.582477014602503</v>
      </c>
      <c r="Q1450">
        <v>1.5241579409768001E-2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21</v>
      </c>
      <c r="E1451">
        <v>982.68716355499896</v>
      </c>
      <c r="F1451">
        <v>94.39</v>
      </c>
      <c r="G1451">
        <v>-20.3016575335078</v>
      </c>
      <c r="H1451">
        <v>6.2417483173132702</v>
      </c>
      <c r="I1451">
        <v>-29.605259611495999</v>
      </c>
      <c r="J1451">
        <v>9.0700678268358601</v>
      </c>
      <c r="K1451">
        <v>90.555910522575601</v>
      </c>
      <c r="L1451">
        <v>90.954453749316997</v>
      </c>
      <c r="M1451">
        <v>59.567753112475899</v>
      </c>
      <c r="N1451">
        <v>1.3204137445255499</v>
      </c>
      <c r="O1451">
        <v>31.581735353321299</v>
      </c>
      <c r="P1451">
        <v>42.36802413273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75</v>
      </c>
      <c r="E1452">
        <v>981.76518593399999</v>
      </c>
      <c r="F1452">
        <v>177.71</v>
      </c>
      <c r="G1452">
        <v>-10.6884972826783</v>
      </c>
      <c r="H1452">
        <v>11.491770198113199</v>
      </c>
      <c r="I1452">
        <v>1.5893204266638401</v>
      </c>
      <c r="J1452">
        <v>-15.486217990278799</v>
      </c>
      <c r="K1452">
        <v>162.36111068953099</v>
      </c>
      <c r="L1452">
        <v>154.65898676794501</v>
      </c>
      <c r="M1452">
        <v>52.473808115622802</v>
      </c>
      <c r="N1452">
        <v>3.7417205588060898</v>
      </c>
      <c r="O1452">
        <v>23.690281919981899</v>
      </c>
      <c r="P1452">
        <v>26.754636233951501</v>
      </c>
      <c r="Q1452">
        <v>1.502238584956E-3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280</v>
      </c>
      <c r="E1453">
        <v>980.79569951999997</v>
      </c>
      <c r="F1453">
        <v>209.65</v>
      </c>
      <c r="G1453">
        <v>21.671494198024799</v>
      </c>
      <c r="H1453">
        <v>8.4205415454892094</v>
      </c>
      <c r="I1453">
        <v>-23.8865228446728</v>
      </c>
      <c r="J1453">
        <v>-7.3217760667898304</v>
      </c>
      <c r="K1453">
        <v>204.134494801957</v>
      </c>
      <c r="L1453">
        <v>184.25726248942999</v>
      </c>
      <c r="M1453">
        <v>35.9491700048683</v>
      </c>
      <c r="N1453">
        <v>0.71846523183273803</v>
      </c>
      <c r="O1453">
        <v>22.084426424994</v>
      </c>
      <c r="P1453">
        <v>78.425531914893597</v>
      </c>
      <c r="Q1453">
        <v>8.4674315030824995E-2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242</v>
      </c>
      <c r="E1454">
        <v>980.14740600000005</v>
      </c>
      <c r="F1454">
        <v>115.35</v>
      </c>
      <c r="G1454">
        <v>50.795185479170499</v>
      </c>
      <c r="H1454">
        <v>-10.770084352453701</v>
      </c>
      <c r="I1454">
        <v>14.345192470667801</v>
      </c>
      <c r="J1454">
        <v>-1.8498002549674599</v>
      </c>
      <c r="K1454">
        <v>106.661712264584</v>
      </c>
      <c r="L1454">
        <v>92.263176315826996</v>
      </c>
      <c r="M1454">
        <v>51.080862670497197</v>
      </c>
      <c r="N1454">
        <v>0.72453658519600395</v>
      </c>
      <c r="O1454">
        <v>10.0130039011703</v>
      </c>
      <c r="P1454">
        <v>98.879310344827502</v>
      </c>
      <c r="Q1454">
        <v>-4.3477635777467001E-2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346</v>
      </c>
      <c r="E1455">
        <v>979.78330777600002</v>
      </c>
      <c r="F1455">
        <v>232.96</v>
      </c>
      <c r="G1455">
        <v>12.231045667279</v>
      </c>
      <c r="H1455">
        <v>20.587264159973</v>
      </c>
      <c r="I1455">
        <v>7.8874678844552601</v>
      </c>
      <c r="J1455">
        <v>-2.6380266806570298</v>
      </c>
      <c r="K1455">
        <v>198.786899941538</v>
      </c>
      <c r="L1455">
        <v>186.67798113524199</v>
      </c>
      <c r="M1455">
        <v>70.166687239555898</v>
      </c>
      <c r="N1455">
        <v>1.6746402262968301</v>
      </c>
      <c r="O1455">
        <v>10.748626373626299</v>
      </c>
      <c r="P1455">
        <v>72.180339985217998</v>
      </c>
      <c r="Q1455">
        <v>3.0427593286682E-2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610</v>
      </c>
      <c r="E1456">
        <v>979.42131287999996</v>
      </c>
      <c r="F1456">
        <v>15.66</v>
      </c>
      <c r="G1456">
        <v>25.944637409005601</v>
      </c>
      <c r="H1456">
        <v>5.4673037085304497</v>
      </c>
      <c r="I1456">
        <v>-23.613574516405301</v>
      </c>
      <c r="J1456">
        <v>3.97688193104295</v>
      </c>
      <c r="K1456">
        <v>13.820291437239501</v>
      </c>
      <c r="L1456">
        <v>13.3174500146659</v>
      </c>
      <c r="M1456">
        <v>76.153431011393394</v>
      </c>
      <c r="N1456">
        <v>1.6286745657619399</v>
      </c>
      <c r="O1456">
        <v>16.858237547892699</v>
      </c>
      <c r="P1456">
        <v>69.297297297297305</v>
      </c>
      <c r="Q1456">
        <v>2.5771561685976999E-2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304</v>
      </c>
      <c r="E1457">
        <v>978.66879727499997</v>
      </c>
      <c r="F1457">
        <v>356.85</v>
      </c>
      <c r="G1457">
        <v>-15.9528332323674</v>
      </c>
      <c r="H1457">
        <v>-4.3999135970632901</v>
      </c>
      <c r="I1457">
        <v>-5.4197474623489601</v>
      </c>
      <c r="J1457">
        <v>-0.107637802242321</v>
      </c>
      <c r="K1457">
        <v>365.06985126275299</v>
      </c>
      <c r="L1457">
        <v>352.139536682141</v>
      </c>
      <c r="M1457">
        <v>42.1064692036718</v>
      </c>
      <c r="N1457">
        <v>1.0920907576235299</v>
      </c>
      <c r="O1457">
        <v>25.823175003502801</v>
      </c>
      <c r="P1457">
        <v>27.3100249732429</v>
      </c>
      <c r="Q1457">
        <v>0.132626586133998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189</v>
      </c>
      <c r="E1458">
        <v>975.37974999999994</v>
      </c>
      <c r="F1458">
        <v>1075</v>
      </c>
      <c r="G1458">
        <v>23.9864278854551</v>
      </c>
      <c r="H1458">
        <v>3.6438417687894402</v>
      </c>
      <c r="I1458">
        <v>11.560072246178599</v>
      </c>
      <c r="J1458">
        <v>-6.8626980683955399</v>
      </c>
      <c r="K1458">
        <v>1043.97579234553</v>
      </c>
      <c r="L1458">
        <v>915.17771511070703</v>
      </c>
      <c r="M1458">
        <v>48.163829145779701</v>
      </c>
      <c r="N1458">
        <v>1.2353830942963999</v>
      </c>
      <c r="O1458">
        <v>10.669767441860399</v>
      </c>
      <c r="P1458">
        <v>52.829115723628</v>
      </c>
      <c r="Q1458">
        <v>5.5918483890103003E-2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393</v>
      </c>
      <c r="E1459">
        <v>972.7250272</v>
      </c>
      <c r="F1459">
        <v>196.1</v>
      </c>
      <c r="G1459">
        <v>28.278637351594199</v>
      </c>
      <c r="H1459">
        <v>39.990977195876901</v>
      </c>
      <c r="I1459">
        <v>51.276235087234902</v>
      </c>
      <c r="J1459">
        <v>2.0939424078144899</v>
      </c>
      <c r="K1459">
        <v>158.097626667425</v>
      </c>
      <c r="L1459">
        <v>132.70408180998999</v>
      </c>
      <c r="M1459">
        <v>69.521447830697895</v>
      </c>
      <c r="N1459">
        <v>0.59216771096732501</v>
      </c>
      <c r="O1459">
        <v>7.5981642019377897</v>
      </c>
      <c r="P1459">
        <v>121.83257918552</v>
      </c>
      <c r="Q1459">
        <v>5.2885854185612001E-2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100</v>
      </c>
      <c r="E1460">
        <v>971.91357119999998</v>
      </c>
      <c r="F1460">
        <v>102.96</v>
      </c>
      <c r="G1460">
        <v>-26.691158514171001</v>
      </c>
      <c r="H1460">
        <v>-6.3793837038742103</v>
      </c>
      <c r="I1460">
        <v>-15.599288802119601</v>
      </c>
      <c r="J1460">
        <v>2.8609445308513299</v>
      </c>
      <c r="K1460">
        <v>105.880752218605</v>
      </c>
      <c r="L1460">
        <v>107.769926151191</v>
      </c>
      <c r="M1460">
        <v>40.68366688431</v>
      </c>
      <c r="N1460">
        <v>0.96749434376309396</v>
      </c>
      <c r="O1460">
        <v>42.142579642579598</v>
      </c>
      <c r="P1460">
        <v>10.709677419354801</v>
      </c>
      <c r="Q1460">
        <v>-2.8416629691628E-2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1396</v>
      </c>
      <c r="E1461">
        <v>971.38158402999898</v>
      </c>
      <c r="F1461">
        <v>359.15</v>
      </c>
      <c r="G1461">
        <v>-2.95521270681399</v>
      </c>
      <c r="H1461">
        <v>3.43785134158784</v>
      </c>
      <c r="I1461">
        <v>-16.864026208336099</v>
      </c>
      <c r="J1461">
        <v>-2.08256593393922</v>
      </c>
      <c r="K1461">
        <v>330.43094873014002</v>
      </c>
      <c r="L1461">
        <v>329.32477552425098</v>
      </c>
      <c r="M1461">
        <v>69.910013138124199</v>
      </c>
      <c r="N1461">
        <v>1.6525962119978099</v>
      </c>
      <c r="O1461">
        <v>13.2952805234581</v>
      </c>
      <c r="P1461">
        <v>37.605363984674298</v>
      </c>
      <c r="Q1461">
        <v>1.9470848610257E-2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539</v>
      </c>
      <c r="E1462">
        <v>970.92160294500002</v>
      </c>
      <c r="F1462">
        <v>185.85</v>
      </c>
      <c r="G1462">
        <v>103.194060763519</v>
      </c>
      <c r="H1462">
        <v>22.533435015622199</v>
      </c>
      <c r="I1462">
        <v>27.9633297937057</v>
      </c>
      <c r="J1462">
        <v>15.1159294362</v>
      </c>
      <c r="K1462">
        <v>149.60030629518101</v>
      </c>
      <c r="L1462">
        <v>130.25556421079</v>
      </c>
      <c r="M1462">
        <v>89.4064131165633</v>
      </c>
      <c r="N1462">
        <v>3.6421096040792902</v>
      </c>
      <c r="O1462">
        <v>5.9994619316653104</v>
      </c>
      <c r="P1462">
        <v>150.80971659919001</v>
      </c>
      <c r="Q1462">
        <v>3.9953646293220998E-2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542</v>
      </c>
      <c r="E1463">
        <v>970.89673000499897</v>
      </c>
      <c r="F1463">
        <v>265.05</v>
      </c>
      <c r="G1463">
        <v>-29.2953551435916</v>
      </c>
      <c r="H1463">
        <v>3.1761512196949702</v>
      </c>
      <c r="I1463">
        <v>-20.8919483950923</v>
      </c>
      <c r="J1463">
        <v>1.9311410036235901</v>
      </c>
      <c r="K1463">
        <v>256.02277312859098</v>
      </c>
      <c r="L1463">
        <v>264.36599389493603</v>
      </c>
      <c r="M1463">
        <v>54.927283221851503</v>
      </c>
      <c r="N1463">
        <v>1.24408745949493</v>
      </c>
      <c r="O1463">
        <v>20.5244293529522</v>
      </c>
      <c r="P1463">
        <v>17.538802660753799</v>
      </c>
      <c r="Q1463">
        <v>-0.112086116238877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214</v>
      </c>
      <c r="E1464">
        <v>969.59375</v>
      </c>
      <c r="F1464">
        <v>816.5</v>
      </c>
      <c r="G1464">
        <v>253.20028752101001</v>
      </c>
      <c r="H1464">
        <v>82.021667700157394</v>
      </c>
      <c r="I1464">
        <v>94.767309975884402</v>
      </c>
      <c r="J1464">
        <v>42.007335063888597</v>
      </c>
      <c r="K1464">
        <v>537.27251412179396</v>
      </c>
      <c r="L1464">
        <v>413.919367954584</v>
      </c>
      <c r="M1464">
        <v>84.150116027245204</v>
      </c>
      <c r="N1464">
        <v>2.20038868494925</v>
      </c>
      <c r="O1464">
        <v>6.9197795468462999</v>
      </c>
      <c r="P1464">
        <v>363.92045454545399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624</v>
      </c>
      <c r="E1465">
        <v>969.02860858999998</v>
      </c>
      <c r="F1465">
        <v>80.05</v>
      </c>
      <c r="G1465">
        <v>14.6254488658625</v>
      </c>
      <c r="H1465">
        <v>8.5318422414224404</v>
      </c>
      <c r="I1465">
        <v>-37.651597944438201</v>
      </c>
      <c r="J1465">
        <v>0.23406266458251901</v>
      </c>
      <c r="K1465">
        <v>78.624161087701196</v>
      </c>
      <c r="L1465">
        <v>78.759087328273097</v>
      </c>
      <c r="M1465">
        <v>46.6517035299374</v>
      </c>
      <c r="N1465">
        <v>1.1854771893184699</v>
      </c>
      <c r="O1465">
        <v>58.338538413491499</v>
      </c>
      <c r="P1465">
        <v>47.830101569713698</v>
      </c>
      <c r="Q1465">
        <v>-7.9078638084806002E-2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242</v>
      </c>
      <c r="E1466">
        <v>966.37835519999999</v>
      </c>
      <c r="F1466">
        <v>90.24</v>
      </c>
      <c r="G1466">
        <v>-37.509583648207901</v>
      </c>
      <c r="H1466">
        <v>-5.0146247110459701</v>
      </c>
      <c r="I1466">
        <v>-28.880903361148999</v>
      </c>
      <c r="J1466">
        <v>0.45336499738777097</v>
      </c>
      <c r="K1466">
        <v>90.064314879720101</v>
      </c>
      <c r="L1466">
        <v>97.029146579113899</v>
      </c>
      <c r="M1466">
        <v>53.462956554285597</v>
      </c>
      <c r="N1466">
        <v>0.91385713945372005</v>
      </c>
      <c r="O1466">
        <v>47.107712765957402</v>
      </c>
      <c r="P1466">
        <v>21.633643348160099</v>
      </c>
      <c r="Q1466">
        <v>7.2030460087706E-2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140</v>
      </c>
      <c r="E1467">
        <v>966.22675800000002</v>
      </c>
      <c r="F1467">
        <v>18.41</v>
      </c>
      <c r="G1467">
        <v>365.50986612179099</v>
      </c>
      <c r="H1467">
        <v>3.74682319703818</v>
      </c>
      <c r="I1467">
        <v>35.929313464475001</v>
      </c>
      <c r="J1467">
        <v>14.9815457475994</v>
      </c>
      <c r="K1467">
        <v>17.325663940122499</v>
      </c>
      <c r="L1467">
        <v>13.3939631194607</v>
      </c>
      <c r="M1467">
        <v>56.142148984169403</v>
      </c>
      <c r="N1467">
        <v>0.55227635709379597</v>
      </c>
      <c r="O1467">
        <v>18.902770233568699</v>
      </c>
      <c r="P1467">
        <v>497.08108108108098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242</v>
      </c>
      <c r="E1468">
        <v>963.17551835999996</v>
      </c>
      <c r="F1468">
        <v>1724.4</v>
      </c>
      <c r="G1468">
        <v>-39.571410666286802</v>
      </c>
      <c r="H1468">
        <v>-7.7913638166627797</v>
      </c>
      <c r="I1468">
        <v>-15.2665417239396</v>
      </c>
      <c r="J1468">
        <v>-2.2014181900623999</v>
      </c>
      <c r="K1468">
        <v>1759.7545687330201</v>
      </c>
      <c r="L1468">
        <v>1807.1536105535499</v>
      </c>
      <c r="M1468">
        <v>33.5683936475777</v>
      </c>
      <c r="N1468">
        <v>0.69881111520595796</v>
      </c>
      <c r="O1468">
        <v>26.710739967524901</v>
      </c>
      <c r="P1468">
        <v>14.198675496688701</v>
      </c>
      <c r="Q1468">
        <v>-5.1197026308850001E-2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239</v>
      </c>
      <c r="E1469">
        <v>961.53369599999996</v>
      </c>
      <c r="F1469">
        <v>595.20000000000005</v>
      </c>
      <c r="G1469">
        <v>69.606250818832194</v>
      </c>
      <c r="H1469">
        <v>0.99200325397927802</v>
      </c>
      <c r="I1469">
        <v>-6.0681792894420603</v>
      </c>
      <c r="J1469">
        <v>-1.36429751302603</v>
      </c>
      <c r="K1469">
        <v>598.29560436718396</v>
      </c>
      <c r="L1469">
        <v>569.52101917173798</v>
      </c>
      <c r="M1469">
        <v>46.013357701550099</v>
      </c>
      <c r="N1469">
        <v>0.89631105861632399</v>
      </c>
      <c r="O1469">
        <v>42.859543010752603</v>
      </c>
      <c r="P1469">
        <v>112.571428571428</v>
      </c>
      <c r="Q1469">
        <v>4.2114171538815998E-2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239</v>
      </c>
      <c r="E1470">
        <v>959.81992427999899</v>
      </c>
      <c r="F1470">
        <v>279.3</v>
      </c>
      <c r="G1470">
        <v>-6.15779643148581</v>
      </c>
      <c r="H1470">
        <v>11.593228655676301</v>
      </c>
      <c r="I1470">
        <v>-9.8842111967981392</v>
      </c>
      <c r="J1470">
        <v>4.2712162241840899</v>
      </c>
      <c r="K1470">
        <v>260.00906480623399</v>
      </c>
      <c r="L1470">
        <v>250.65641499719999</v>
      </c>
      <c r="M1470">
        <v>72.001220224932993</v>
      </c>
      <c r="N1470">
        <v>1.44692721753062</v>
      </c>
      <c r="O1470">
        <v>17.633369137128501</v>
      </c>
      <c r="P1470">
        <v>43.9690721649484</v>
      </c>
      <c r="Q1470">
        <v>0.148973694517509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E1471">
        <v>959.63022833999901</v>
      </c>
      <c r="F1471">
        <v>348.6</v>
      </c>
      <c r="G1471">
        <v>-45.947326694547399</v>
      </c>
      <c r="H1471">
        <v>6.5652114142970204</v>
      </c>
      <c r="I1471">
        <v>-31.0661084279579</v>
      </c>
      <c r="J1471">
        <v>4.8695155372056798</v>
      </c>
      <c r="K1471">
        <v>334.67954977667802</v>
      </c>
      <c r="L1471">
        <v>411.34033505003998</v>
      </c>
      <c r="M1471">
        <v>64.416667670676105</v>
      </c>
      <c r="N1471">
        <v>1.03230830370583</v>
      </c>
      <c r="O1471">
        <v>105.923694779116</v>
      </c>
      <c r="P1471">
        <v>30.026109660574399</v>
      </c>
      <c r="Q1471">
        <v>5.1075185659576999E-2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629</v>
      </c>
      <c r="E1472">
        <v>955.719831</v>
      </c>
      <c r="F1472">
        <v>1036.55</v>
      </c>
      <c r="G1472">
        <v>15.803009326058101</v>
      </c>
      <c r="H1472">
        <v>11.063337351328499</v>
      </c>
      <c r="I1472">
        <v>5.9691162291823998</v>
      </c>
      <c r="J1472">
        <v>-4.84556758377476</v>
      </c>
      <c r="K1472">
        <v>979.68918725887397</v>
      </c>
      <c r="L1472">
        <v>906.81265956512505</v>
      </c>
      <c r="M1472">
        <v>48.151032609028597</v>
      </c>
      <c r="N1472">
        <v>2.5615771853559699</v>
      </c>
      <c r="O1472">
        <v>14.6109690801215</v>
      </c>
      <c r="P1472">
        <v>50.333575054387197</v>
      </c>
      <c r="Q1472">
        <v>-2.7544863079630002E-3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E1473">
        <v>955.56075999999996</v>
      </c>
      <c r="F1473">
        <v>1189.0999999999999</v>
      </c>
      <c r="G1473">
        <v>77.578595972714396</v>
      </c>
      <c r="H1473">
        <v>-5.2764573696568799</v>
      </c>
      <c r="I1473">
        <v>-3.93243087235146</v>
      </c>
      <c r="J1473">
        <v>-8.6928981721619998</v>
      </c>
      <c r="K1473">
        <v>1222.8433527105999</v>
      </c>
      <c r="L1473">
        <v>1119.52881088769</v>
      </c>
      <c r="M1473">
        <v>37.3204768645233</v>
      </c>
      <c r="N1473">
        <v>1.02226154132474</v>
      </c>
      <c r="O1473">
        <v>36.220671095786699</v>
      </c>
      <c r="P1473">
        <v>107.52181500872599</v>
      </c>
      <c r="Q1473">
        <v>0.22735147282586499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629</v>
      </c>
      <c r="E1474">
        <v>954.5865</v>
      </c>
      <c r="F1474">
        <v>1667.4</v>
      </c>
      <c r="G1474">
        <v>-21.6711899302136</v>
      </c>
      <c r="H1474">
        <v>0.41822865567633899</v>
      </c>
      <c r="I1474">
        <v>-20.3577570150347</v>
      </c>
      <c r="J1474">
        <v>4.1963918604847397</v>
      </c>
      <c r="K1474">
        <v>1590.7214508995201</v>
      </c>
      <c r="L1474">
        <v>1598.2898119041299</v>
      </c>
      <c r="M1474">
        <v>65.711850945330994</v>
      </c>
      <c r="N1474">
        <v>1.67278487271145</v>
      </c>
      <c r="O1474">
        <v>13.0502578865299</v>
      </c>
      <c r="P1474">
        <v>20.333417529679199</v>
      </c>
      <c r="Q1474">
        <v>-4.0748332614730003E-3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18</v>
      </c>
      <c r="E1475">
        <v>953.49080016000005</v>
      </c>
      <c r="F1475">
        <v>927.6</v>
      </c>
      <c r="G1475">
        <v>16.755143975609698</v>
      </c>
      <c r="H1475">
        <v>-4.9223963443236602</v>
      </c>
      <c r="I1475">
        <v>-25.229256120833199</v>
      </c>
      <c r="J1475">
        <v>-5.6775647981692199</v>
      </c>
      <c r="K1475">
        <v>1027.1236899986</v>
      </c>
      <c r="L1475">
        <v>987.56010789633297</v>
      </c>
      <c r="M1475">
        <v>39.3095340640496</v>
      </c>
      <c r="N1475">
        <v>0.87564178113187896</v>
      </c>
      <c r="O1475">
        <v>70.547649849072798</v>
      </c>
      <c r="P1475">
        <v>73.366975049060798</v>
      </c>
      <c r="Q1475">
        <v>0.21490845798677399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542</v>
      </c>
      <c r="E1476">
        <v>948.83195276000004</v>
      </c>
      <c r="F1476">
        <v>134.21</v>
      </c>
      <c r="G1476">
        <v>-6.8371500536292098</v>
      </c>
      <c r="H1476">
        <v>8.0480911852947692</v>
      </c>
      <c r="I1476">
        <v>-29.375021802743401</v>
      </c>
      <c r="J1476">
        <v>-4.56112844567709</v>
      </c>
      <c r="K1476">
        <v>129.87365022268199</v>
      </c>
      <c r="L1476">
        <v>128.36653490069099</v>
      </c>
      <c r="M1476">
        <v>51.658864240088398</v>
      </c>
      <c r="N1476">
        <v>2.7315997150422802</v>
      </c>
      <c r="O1476">
        <v>37.545637433872201</v>
      </c>
      <c r="P1476">
        <v>32.618577075098798</v>
      </c>
      <c r="Q1476">
        <v>1.9881078401651001E-2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333</v>
      </c>
      <c r="E1477">
        <v>946.86451335000004</v>
      </c>
      <c r="F1477">
        <v>143.58000000000001</v>
      </c>
      <c r="G1477">
        <v>-20.824583530183801</v>
      </c>
      <c r="H1477">
        <v>-14.9752273801826</v>
      </c>
      <c r="I1477">
        <v>-42.178073687276402</v>
      </c>
      <c r="J1477">
        <v>-4.9736698516395501</v>
      </c>
      <c r="K1477">
        <v>155.76908757822301</v>
      </c>
      <c r="L1477">
        <v>159.63571869063301</v>
      </c>
      <c r="M1477">
        <v>28.604313519187901</v>
      </c>
      <c r="N1477">
        <v>1.1869415559255201</v>
      </c>
      <c r="O1477">
        <v>51.6924362724613</v>
      </c>
      <c r="P1477">
        <v>9.9808502489467692</v>
      </c>
      <c r="Q1477">
        <v>0.20486619723702401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287</v>
      </c>
      <c r="E1478">
        <v>944.71602887999995</v>
      </c>
      <c r="F1478">
        <v>589.85</v>
      </c>
      <c r="G1478">
        <v>30.848048414422799</v>
      </c>
      <c r="H1478">
        <v>1.0128540881255399</v>
      </c>
      <c r="I1478">
        <v>-22.4577213799144</v>
      </c>
      <c r="J1478">
        <v>-3.2345699467048101</v>
      </c>
      <c r="K1478">
        <v>575.49853383721904</v>
      </c>
      <c r="L1478">
        <v>527.60844166387199</v>
      </c>
      <c r="M1478">
        <v>42.488758909701197</v>
      </c>
      <c r="N1478">
        <v>0.69657615112160498</v>
      </c>
      <c r="O1478">
        <v>23.760278036789</v>
      </c>
      <c r="P1478">
        <v>65.200952247584297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3114</v>
      </c>
      <c r="E1479">
        <v>943.78700000000003</v>
      </c>
      <c r="F1479">
        <v>382.1</v>
      </c>
      <c r="G1479">
        <v>-4.3364311159653504</v>
      </c>
      <c r="H1479">
        <v>17.064061989009598</v>
      </c>
      <c r="I1479">
        <v>8.2022984994676609</v>
      </c>
      <c r="J1479">
        <v>20.671505586956901</v>
      </c>
      <c r="M1479">
        <v>100</v>
      </c>
      <c r="O1479">
        <v>0.18319811567652999</v>
      </c>
      <c r="P1479">
        <v>34.070175438596401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21</v>
      </c>
      <c r="E1480">
        <v>943.35078455999997</v>
      </c>
      <c r="F1480">
        <v>1936.8</v>
      </c>
      <c r="G1480">
        <v>138.13488560404801</v>
      </c>
      <c r="H1480">
        <v>10.4448790405194</v>
      </c>
      <c r="I1480">
        <v>22.892847133844398</v>
      </c>
      <c r="J1480">
        <v>0.27939163872001199</v>
      </c>
      <c r="K1480">
        <v>1833.4139738336401</v>
      </c>
      <c r="L1480">
        <v>1550.0625174173199</v>
      </c>
      <c r="M1480">
        <v>56.5401779995806</v>
      </c>
      <c r="N1480">
        <v>1.07394519490198</v>
      </c>
      <c r="O1480">
        <v>19.268897149937999</v>
      </c>
      <c r="P1480">
        <v>211.43270622286499</v>
      </c>
      <c r="Q1480">
        <v>0.14884420692265701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873</v>
      </c>
      <c r="E1481">
        <v>943.01903504999996</v>
      </c>
      <c r="F1481">
        <v>417.65</v>
      </c>
      <c r="G1481">
        <v>-39.791204060691904</v>
      </c>
      <c r="H1481">
        <v>-2.5053777117303402</v>
      </c>
      <c r="I1481">
        <v>-46.568026356878697</v>
      </c>
      <c r="J1481">
        <v>3.2353079945949501</v>
      </c>
      <c r="K1481">
        <v>421.854470559866</v>
      </c>
      <c r="L1481">
        <v>476.24313952432198</v>
      </c>
      <c r="M1481">
        <v>60.672785544973699</v>
      </c>
      <c r="N1481">
        <v>0.86325211154673498</v>
      </c>
      <c r="O1481">
        <v>77.181850832036403</v>
      </c>
      <c r="P1481">
        <v>24.932695183966398</v>
      </c>
      <c r="Q1481">
        <v>3.8644966555385997E-2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D1482" t="s">
        <v>130</v>
      </c>
      <c r="E1482">
        <v>942.96823600000005</v>
      </c>
      <c r="F1482">
        <v>725.2</v>
      </c>
      <c r="G1482">
        <v>763.41014562631904</v>
      </c>
      <c r="H1482">
        <v>-5.5671233729632696</v>
      </c>
      <c r="I1482">
        <v>155.393861882811</v>
      </c>
      <c r="J1482">
        <v>-11.5514829187901</v>
      </c>
      <c r="K1482">
        <v>737.60212432053902</v>
      </c>
      <c r="L1482">
        <v>505.79649200615597</v>
      </c>
      <c r="M1482">
        <v>34.649535937133102</v>
      </c>
      <c r="N1482">
        <v>0.89746094464566595</v>
      </c>
      <c r="O1482">
        <v>16.519580805295</v>
      </c>
      <c r="P1482">
        <v>827.36572890025502</v>
      </c>
      <c r="Q1482">
        <v>0.12803221556911801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E1483">
        <v>940.04935037999996</v>
      </c>
      <c r="F1483">
        <v>38.79</v>
      </c>
      <c r="G1483">
        <v>-61.613506722129699</v>
      </c>
      <c r="H1483">
        <v>-2.44295555484997</v>
      </c>
      <c r="I1483">
        <v>-39.213574516405302</v>
      </c>
      <c r="J1483">
        <v>-2.0847576826821199</v>
      </c>
      <c r="K1483">
        <v>39.955692598615002</v>
      </c>
      <c r="L1483">
        <v>46.658049340802101</v>
      </c>
      <c r="M1483">
        <v>44.597922539008898</v>
      </c>
      <c r="N1483">
        <v>0.67375556532388403</v>
      </c>
      <c r="O1483">
        <v>83.036865171435906</v>
      </c>
      <c r="P1483">
        <v>17.545454545454501</v>
      </c>
      <c r="Q1483">
        <v>6.4448537759147995E-2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80</v>
      </c>
      <c r="E1484">
        <v>939.27291249999996</v>
      </c>
      <c r="F1484">
        <v>670.55</v>
      </c>
      <c r="G1484">
        <v>8.5050534189366491</v>
      </c>
      <c r="H1484">
        <v>1.71970503362908</v>
      </c>
      <c r="I1484">
        <v>0.61107239849081696</v>
      </c>
      <c r="J1484">
        <v>-5.7895683174021304</v>
      </c>
      <c r="K1484">
        <v>646.62385224909497</v>
      </c>
      <c r="L1484">
        <v>596.20781766579603</v>
      </c>
      <c r="M1484">
        <v>45.060433771423803</v>
      </c>
      <c r="N1484">
        <v>1.5182052690698</v>
      </c>
      <c r="O1484">
        <v>9.6115129371411498</v>
      </c>
      <c r="P1484">
        <v>42.791737649063002</v>
      </c>
      <c r="Q1484">
        <v>-5.95559130095E-2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D1485" t="s">
        <v>156</v>
      </c>
      <c r="E1485">
        <v>938.86508306999997</v>
      </c>
      <c r="F1485">
        <v>1091.9000000000001</v>
      </c>
      <c r="G1485">
        <v>-55.1848142505713</v>
      </c>
      <c r="H1485">
        <v>-4.1663506462497004</v>
      </c>
      <c r="I1485">
        <v>-34.250357548509001</v>
      </c>
      <c r="J1485">
        <v>-2.2618277463763898</v>
      </c>
      <c r="K1485">
        <v>1106.79981703164</v>
      </c>
      <c r="L1485">
        <v>1177.2313851874601</v>
      </c>
      <c r="M1485">
        <v>47.9356482753956</v>
      </c>
      <c r="N1485">
        <v>0.74325714864397996</v>
      </c>
      <c r="O1485">
        <v>57.615166224013102</v>
      </c>
      <c r="P1485">
        <v>21.0934900743041</v>
      </c>
      <c r="Q1485">
        <v>0.10421908584667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140</v>
      </c>
      <c r="E1486">
        <v>936.83981203199903</v>
      </c>
      <c r="F1486">
        <v>36.479999999999997</v>
      </c>
      <c r="G1486">
        <v>26.650219611271101</v>
      </c>
      <c r="H1486">
        <v>3.3252370702024598</v>
      </c>
      <c r="I1486">
        <v>0.72286408399579805</v>
      </c>
      <c r="J1486">
        <v>0.52667544718094805</v>
      </c>
      <c r="K1486">
        <v>35.115648726709999</v>
      </c>
      <c r="L1486">
        <v>31.849426492168</v>
      </c>
      <c r="M1486">
        <v>48.799266339023397</v>
      </c>
      <c r="N1486">
        <v>1.3898922410678001</v>
      </c>
      <c r="O1486">
        <v>35.4166666666666</v>
      </c>
      <c r="P1486">
        <v>61.415929203539797</v>
      </c>
      <c r="Q1486">
        <v>9.3677640929599997E-3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D1487" t="s">
        <v>479</v>
      </c>
      <c r="E1487">
        <v>934.57476643999996</v>
      </c>
      <c r="F1487">
        <v>628.4</v>
      </c>
      <c r="G1487">
        <v>-34.918342408089501</v>
      </c>
      <c r="H1487">
        <v>1.7988755386823201</v>
      </c>
      <c r="I1487">
        <v>-17.430566871694101</v>
      </c>
      <c r="J1487">
        <v>6.4232830390361304</v>
      </c>
      <c r="K1487">
        <v>585.90524846313895</v>
      </c>
      <c r="L1487">
        <v>603.38156492511803</v>
      </c>
      <c r="M1487">
        <v>82.113241211631504</v>
      </c>
      <c r="N1487">
        <v>1.3754436897361</v>
      </c>
      <c r="O1487">
        <v>43.220878421387603</v>
      </c>
      <c r="P1487">
        <v>35.664939550949903</v>
      </c>
      <c r="Q1487">
        <v>0.10679466886486701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E1488">
        <v>932.37701842000001</v>
      </c>
      <c r="F1488">
        <v>9.59</v>
      </c>
      <c r="G1488">
        <v>-2.1794169589512098</v>
      </c>
      <c r="H1488">
        <v>-11.3990114790686</v>
      </c>
      <c r="I1488">
        <v>-0.64619311731665396</v>
      </c>
      <c r="J1488">
        <v>12.3700223707196</v>
      </c>
      <c r="K1488">
        <v>9.3284031343742608</v>
      </c>
      <c r="L1488">
        <v>9.0250019081623893</v>
      </c>
      <c r="M1488">
        <v>45.092784332523699</v>
      </c>
      <c r="N1488">
        <v>2.89158243354193</v>
      </c>
      <c r="O1488">
        <v>25.130344108446302</v>
      </c>
      <c r="P1488">
        <v>42.7083333333333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D1489" t="s">
        <v>414</v>
      </c>
      <c r="E1489">
        <v>931.83283200000005</v>
      </c>
      <c r="F1489">
        <v>9.52</v>
      </c>
      <c r="G1489">
        <v>283.15263489670502</v>
      </c>
      <c r="H1489">
        <v>6.9751731001207702</v>
      </c>
      <c r="I1489">
        <v>45.567377864546998</v>
      </c>
      <c r="J1489">
        <v>16.4481137740914</v>
      </c>
      <c r="K1489">
        <v>9.1706100292355401</v>
      </c>
      <c r="L1489">
        <v>7.8848409258023802</v>
      </c>
      <c r="M1489">
        <v>55.400357941628201</v>
      </c>
      <c r="N1489">
        <v>1.8414540323943001</v>
      </c>
      <c r="O1489">
        <v>63.3403361344538</v>
      </c>
      <c r="P1489">
        <v>334.703196347031</v>
      </c>
      <c r="Q1489">
        <v>0.177509677477074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D1490" t="s">
        <v>168</v>
      </c>
      <c r="E1490">
        <v>931.51793816499901</v>
      </c>
      <c r="F1490">
        <v>101.39</v>
      </c>
      <c r="G1490">
        <v>-7.4658252820087299</v>
      </c>
      <c r="H1490">
        <v>-2.9173007500822901</v>
      </c>
      <c r="I1490">
        <v>-11.5569753319143</v>
      </c>
      <c r="J1490">
        <v>2.7423389202902602</v>
      </c>
      <c r="K1490">
        <v>99.4502443799351</v>
      </c>
      <c r="L1490">
        <v>99.400406207935305</v>
      </c>
      <c r="M1490">
        <v>70.860666807062103</v>
      </c>
      <c r="N1490">
        <v>1.40840414877089</v>
      </c>
      <c r="O1490">
        <v>29.2040635171121</v>
      </c>
      <c r="P1490">
        <v>19.90302743614</v>
      </c>
      <c r="Q1490">
        <v>3.571964625216E-3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E1491">
        <v>930.71893976599995</v>
      </c>
      <c r="F1491">
        <v>75.739999999999995</v>
      </c>
      <c r="G1491">
        <v>248.90472719792899</v>
      </c>
      <c r="H1491">
        <v>11.7053318302795</v>
      </c>
      <c r="I1491">
        <v>46.353342776827702</v>
      </c>
      <c r="J1491">
        <v>6.9449184607233097</v>
      </c>
      <c r="K1491">
        <v>63.926154640256499</v>
      </c>
      <c r="L1491">
        <v>53.045541524355102</v>
      </c>
      <c r="M1491">
        <v>84.846466533544202</v>
      </c>
      <c r="N1491">
        <v>1.74835444624195</v>
      </c>
      <c r="O1491">
        <v>1.4523369421705901</v>
      </c>
      <c r="P1491">
        <v>279.64912280701702</v>
      </c>
      <c r="Q1491">
        <v>2.6677700304006999E-2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242</v>
      </c>
      <c r="E1492">
        <v>920.53423520000001</v>
      </c>
      <c r="F1492">
        <v>156.43</v>
      </c>
      <c r="G1492">
        <v>72.855588985145602</v>
      </c>
      <c r="H1492">
        <v>14.816708573861501</v>
      </c>
      <c r="I1492">
        <v>-6.1751602990437702</v>
      </c>
      <c r="J1492">
        <v>17.238319529028502</v>
      </c>
      <c r="K1492">
        <v>137.428168628815</v>
      </c>
      <c r="L1492">
        <v>130.07314402896901</v>
      </c>
      <c r="M1492">
        <v>73.950499934691905</v>
      </c>
      <c r="N1492">
        <v>2.1825505834150101</v>
      </c>
      <c r="O1492">
        <v>8.67480662277055</v>
      </c>
      <c r="P1492">
        <v>104.350097975179</v>
      </c>
      <c r="Q1492">
        <v>0.11711537323556501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229</v>
      </c>
      <c r="E1493">
        <v>920.37950000000001</v>
      </c>
      <c r="F1493">
        <v>374.9</v>
      </c>
      <c r="G1493">
        <v>8.0459534167951006</v>
      </c>
      <c r="H1493">
        <v>55.551095254454303</v>
      </c>
      <c r="I1493">
        <v>21.129139411270899</v>
      </c>
      <c r="J1493">
        <v>7.5105860467270498</v>
      </c>
      <c r="M1493">
        <v>61.3114078043386</v>
      </c>
      <c r="O1493">
        <v>13.3635636169645</v>
      </c>
      <c r="P1493">
        <v>97.315789473684205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247</v>
      </c>
      <c r="E1494">
        <v>919.47842962999903</v>
      </c>
      <c r="F1494">
        <v>874.7</v>
      </c>
      <c r="G1494">
        <v>24.299780119674999</v>
      </c>
      <c r="H1494">
        <v>13.2459931658548</v>
      </c>
      <c r="I1494">
        <v>24.594532528065301</v>
      </c>
      <c r="J1494">
        <v>-3.15307289320201</v>
      </c>
      <c r="K1494">
        <v>780.17664034261702</v>
      </c>
      <c r="L1494">
        <v>685.39561243688502</v>
      </c>
      <c r="M1494">
        <v>55.674632758330702</v>
      </c>
      <c r="N1494">
        <v>3.5549079398527099</v>
      </c>
      <c r="O1494">
        <v>10.855150337258401</v>
      </c>
      <c r="P1494">
        <v>94.377777777777695</v>
      </c>
      <c r="Q1494">
        <v>0.215447162523036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393</v>
      </c>
      <c r="E1495">
        <v>918.790432915</v>
      </c>
      <c r="F1495">
        <v>76.91</v>
      </c>
      <c r="G1495">
        <v>436.75863280572599</v>
      </c>
      <c r="H1495">
        <v>6.4795260586570098</v>
      </c>
      <c r="I1495">
        <v>444.62369887010601</v>
      </c>
      <c r="J1495">
        <v>11.3620528506385</v>
      </c>
      <c r="K1495">
        <v>70.342723976491399</v>
      </c>
      <c r="L1495">
        <v>47.478946978526302</v>
      </c>
      <c r="M1495">
        <v>68.359225983933001</v>
      </c>
      <c r="N1495">
        <v>0.84056028609820999</v>
      </c>
      <c r="O1495">
        <v>21.531660382264899</v>
      </c>
      <c r="P1495">
        <v>750.77433628318499</v>
      </c>
      <c r="Q1495">
        <v>0.107795314774668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716</v>
      </c>
      <c r="E1496">
        <v>915.659177889999</v>
      </c>
      <c r="F1496">
        <v>216.05</v>
      </c>
      <c r="G1496">
        <v>-17.428622070138701</v>
      </c>
      <c r="H1496">
        <v>-4.5815993420770997</v>
      </c>
      <c r="I1496">
        <v>-1.53202828056013</v>
      </c>
      <c r="J1496">
        <v>-1.1188731265698799</v>
      </c>
      <c r="K1496">
        <v>218.56416013630999</v>
      </c>
      <c r="L1496">
        <v>222.27558796049101</v>
      </c>
      <c r="M1496">
        <v>49.667556183163903</v>
      </c>
      <c r="N1496">
        <v>1.2269717200813901</v>
      </c>
      <c r="O1496">
        <v>54.130988197176499</v>
      </c>
      <c r="P1496">
        <v>28.9850746268656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403</v>
      </c>
      <c r="E1497">
        <v>914.90984333999995</v>
      </c>
      <c r="F1497">
        <v>299.39999999999998</v>
      </c>
      <c r="G1497">
        <v>67.176509843784103</v>
      </c>
      <c r="H1497">
        <v>-2.23631017118585</v>
      </c>
      <c r="I1497">
        <v>0.87101953438586899</v>
      </c>
      <c r="J1497">
        <v>-0.94326097113209695</v>
      </c>
      <c r="K1497">
        <v>298.270150562563</v>
      </c>
      <c r="L1497">
        <v>258.79515085769401</v>
      </c>
      <c r="M1497">
        <v>35.044625822679201</v>
      </c>
      <c r="N1497">
        <v>1.2760934602730301</v>
      </c>
      <c r="O1497">
        <v>11.222444889779499</v>
      </c>
      <c r="P1497">
        <v>111.515365595196</v>
      </c>
      <c r="Q1497">
        <v>0.13021285413392999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539</v>
      </c>
      <c r="E1498">
        <v>913.52774336599998</v>
      </c>
      <c r="F1498">
        <v>161.66</v>
      </c>
      <c r="G1498">
        <v>139.87517431503201</v>
      </c>
      <c r="H1498">
        <v>-0.95897613221748801</v>
      </c>
      <c r="I1498">
        <v>20.228546249426699</v>
      </c>
      <c r="J1498">
        <v>-4.6364140215119802E-2</v>
      </c>
      <c r="K1498">
        <v>147.098294283737</v>
      </c>
      <c r="L1498">
        <v>117.24941635342</v>
      </c>
      <c r="M1498">
        <v>45.848658129132403</v>
      </c>
      <c r="N1498">
        <v>0.90624148682509498</v>
      </c>
      <c r="O1498">
        <v>13.447977236174699</v>
      </c>
      <c r="P1498">
        <v>172.61382799325401</v>
      </c>
      <c r="Q1498">
        <v>6.5964297433430005E-2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21</v>
      </c>
      <c r="E1499">
        <v>912.46135500000003</v>
      </c>
      <c r="F1499">
        <v>719.55</v>
      </c>
      <c r="G1499">
        <v>64.496902217367904</v>
      </c>
      <c r="H1499">
        <v>-12.333798521338901</v>
      </c>
      <c r="I1499">
        <v>-8.97512991347193</v>
      </c>
      <c r="J1499">
        <v>-1.5251209630065901</v>
      </c>
      <c r="K1499">
        <v>745.43425468038095</v>
      </c>
      <c r="L1499">
        <v>667.15005137851597</v>
      </c>
      <c r="M1499">
        <v>21.460954956136</v>
      </c>
      <c r="N1499">
        <v>1.12495073849655</v>
      </c>
      <c r="O1499">
        <v>14.925995413800299</v>
      </c>
      <c r="P1499">
        <v>99.653163152053196</v>
      </c>
      <c r="Q1499">
        <v>0.18203321997175101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986</v>
      </c>
      <c r="E1500">
        <v>910.6875</v>
      </c>
      <c r="F1500">
        <v>80.95</v>
      </c>
      <c r="G1500">
        <v>-61.100240639774803</v>
      </c>
      <c r="H1500">
        <v>5.0187202101762001</v>
      </c>
      <c r="I1500">
        <v>-13.7131623441699</v>
      </c>
      <c r="J1500">
        <v>8.7192815735783594E-2</v>
      </c>
      <c r="K1500">
        <v>79.108553904024902</v>
      </c>
      <c r="L1500">
        <v>84.069409432199393</v>
      </c>
      <c r="M1500">
        <v>41.127416848911302</v>
      </c>
      <c r="N1500">
        <v>0.86028367860735899</v>
      </c>
      <c r="O1500">
        <v>67.881408276713998</v>
      </c>
      <c r="P1500">
        <v>26.385636221701802</v>
      </c>
      <c r="Q1500">
        <v>7.5750642275159E-2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120</v>
      </c>
      <c r="E1501">
        <v>908.69683248499996</v>
      </c>
      <c r="F1501">
        <v>707.65</v>
      </c>
      <c r="G1501">
        <v>177.45526738161499</v>
      </c>
      <c r="H1501">
        <v>62.030728655676299</v>
      </c>
      <c r="I1501">
        <v>114.039212241051</v>
      </c>
      <c r="J1501">
        <v>11.194968051391101</v>
      </c>
      <c r="K1501">
        <v>483.99188889003398</v>
      </c>
      <c r="L1501">
        <v>367.00438305548801</v>
      </c>
      <c r="M1501">
        <v>80.247666590791198</v>
      </c>
      <c r="N1501">
        <v>1.5164736708219</v>
      </c>
      <c r="O1501">
        <v>5.5606585176287604</v>
      </c>
      <c r="P1501">
        <v>232.23004694835601</v>
      </c>
      <c r="Q1501">
        <v>0.20939333373678701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479</v>
      </c>
      <c r="E1502">
        <v>907.44886936</v>
      </c>
      <c r="F1502">
        <v>634.70000000000005</v>
      </c>
      <c r="G1502">
        <v>-47.987717481686403</v>
      </c>
      <c r="H1502">
        <v>-10.410750013075001</v>
      </c>
      <c r="I1502">
        <v>-40.871692785049902</v>
      </c>
      <c r="J1502">
        <v>-2.71857106520797</v>
      </c>
      <c r="K1502">
        <v>706.56045179690796</v>
      </c>
      <c r="L1502">
        <v>744.91271008086801</v>
      </c>
      <c r="M1502">
        <v>40.261798759256699</v>
      </c>
      <c r="N1502">
        <v>1.7285841948937299</v>
      </c>
      <c r="O1502">
        <v>54.403655270206301</v>
      </c>
      <c r="P1502">
        <v>3.5230794323927599</v>
      </c>
      <c r="Q1502">
        <v>4.4375494183787001E-2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304</v>
      </c>
      <c r="E1503">
        <v>907.38900000000001</v>
      </c>
      <c r="F1503">
        <v>1680.35</v>
      </c>
      <c r="G1503">
        <v>144.705736334703</v>
      </c>
      <c r="H1503">
        <v>-8.7188038957429992</v>
      </c>
      <c r="I1503">
        <v>32.278571646900502</v>
      </c>
      <c r="J1503">
        <v>1.5625616105543201</v>
      </c>
      <c r="K1503">
        <v>1663.2342304485701</v>
      </c>
      <c r="L1503">
        <v>1355.1596997891199</v>
      </c>
      <c r="M1503">
        <v>57.764042238535097</v>
      </c>
      <c r="N1503">
        <v>0.38442938432976598</v>
      </c>
      <c r="O1503">
        <v>18.963311214925401</v>
      </c>
      <c r="P1503">
        <v>184.78095076688399</v>
      </c>
      <c r="Q1503">
        <v>0.15814450396889199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986</v>
      </c>
      <c r="E1504">
        <v>907.31919252999899</v>
      </c>
      <c r="F1504">
        <v>136.66999999999999</v>
      </c>
      <c r="G1504">
        <v>-44.214296294008101</v>
      </c>
      <c r="H1504">
        <v>7.19673889592839</v>
      </c>
      <c r="I1504">
        <v>-21.435975589510601</v>
      </c>
      <c r="J1504">
        <v>-1.28329445050678</v>
      </c>
      <c r="K1504">
        <v>137.030970491299</v>
      </c>
      <c r="L1504">
        <v>142.69693865829399</v>
      </c>
      <c r="M1504">
        <v>32.115271829180998</v>
      </c>
      <c r="N1504">
        <v>0.65998119313511205</v>
      </c>
      <c r="O1504">
        <v>37.9234652813346</v>
      </c>
      <c r="P1504">
        <v>21.592526690391399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239</v>
      </c>
      <c r="E1505">
        <v>905.94</v>
      </c>
      <c r="F1505">
        <v>1617.75</v>
      </c>
      <c r="G1505">
        <v>35.8581579207289</v>
      </c>
      <c r="H1505">
        <v>3.9463390626143</v>
      </c>
      <c r="I1505">
        <v>-12.7114513835655</v>
      </c>
      <c r="J1505">
        <v>7.4057183047211703</v>
      </c>
      <c r="K1505">
        <v>1525.06814450921</v>
      </c>
      <c r="L1505">
        <v>1456.36738215574</v>
      </c>
      <c r="M1505">
        <v>76.744493823340903</v>
      </c>
      <c r="N1505">
        <v>1.07627080495567</v>
      </c>
      <c r="O1505">
        <v>10.3106165971256</v>
      </c>
      <c r="P1505">
        <v>67.920905127672796</v>
      </c>
      <c r="Q1505">
        <v>5.6776653325411999E-2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125</v>
      </c>
      <c r="E1506">
        <v>904.27143690000003</v>
      </c>
      <c r="F1506">
        <v>881.5</v>
      </c>
      <c r="G1506">
        <v>127.92054576379699</v>
      </c>
      <c r="H1506">
        <v>22.499906737868098</v>
      </c>
      <c r="I1506">
        <v>27.692916915816699</v>
      </c>
      <c r="J1506">
        <v>-1.2815020790942</v>
      </c>
      <c r="K1506">
        <v>733.99055336688195</v>
      </c>
      <c r="L1506">
        <v>620.56896719325903</v>
      </c>
      <c r="M1506">
        <v>67.626756605703804</v>
      </c>
      <c r="N1506">
        <v>3.8218413224764398</v>
      </c>
      <c r="O1506">
        <v>10.606920022688501</v>
      </c>
      <c r="P1506">
        <v>176.679221594475</v>
      </c>
      <c r="Q1506">
        <v>0.17337290747064801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130</v>
      </c>
      <c r="E1507">
        <v>903.96299999999997</v>
      </c>
      <c r="F1507">
        <v>792.95</v>
      </c>
      <c r="G1507">
        <v>360.61215199826199</v>
      </c>
      <c r="H1507">
        <v>-12.4278331968526</v>
      </c>
      <c r="I1507">
        <v>83.054081636965094</v>
      </c>
      <c r="J1507">
        <v>10.1969957830353</v>
      </c>
      <c r="K1507">
        <v>712.21415736887297</v>
      </c>
      <c r="L1507">
        <v>515.49729879846905</v>
      </c>
      <c r="M1507">
        <v>68.332607589919505</v>
      </c>
      <c r="N1507">
        <v>0.60880251910573502</v>
      </c>
      <c r="O1507">
        <v>19.931899867582999</v>
      </c>
      <c r="P1507">
        <v>411.58064516129002</v>
      </c>
      <c r="Q1507">
        <v>0.205458114725034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80</v>
      </c>
      <c r="E1508">
        <v>902.18090631999996</v>
      </c>
      <c r="F1508">
        <v>97.88</v>
      </c>
      <c r="G1508">
        <v>-12.121110204992201</v>
      </c>
      <c r="H1508">
        <v>1.7481199600241599</v>
      </c>
      <c r="I1508">
        <v>-38.750637074052797</v>
      </c>
      <c r="J1508">
        <v>-0.84135691730782303</v>
      </c>
      <c r="K1508">
        <v>94.768155614914903</v>
      </c>
      <c r="L1508">
        <v>93.433739680889104</v>
      </c>
      <c r="M1508">
        <v>54.865033085822098</v>
      </c>
      <c r="N1508">
        <v>0.98610085747391496</v>
      </c>
      <c r="O1508">
        <v>42.214957090314599</v>
      </c>
      <c r="P1508">
        <v>28.789473684210499</v>
      </c>
      <c r="Q1508">
        <v>-5.4393113805112997E-2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189</v>
      </c>
      <c r="E1509">
        <v>900.4</v>
      </c>
      <c r="F1509">
        <v>90.04</v>
      </c>
      <c r="G1509">
        <v>41.920632155025402</v>
      </c>
      <c r="H1509">
        <v>3.1666624618229098</v>
      </c>
      <c r="I1509">
        <v>-11.186442169408799</v>
      </c>
      <c r="J1509">
        <v>1.46427631025918</v>
      </c>
      <c r="K1509">
        <v>86.338307026791398</v>
      </c>
      <c r="L1509">
        <v>79.611314092723305</v>
      </c>
      <c r="M1509">
        <v>53.408542961811598</v>
      </c>
      <c r="N1509">
        <v>1.3655212368447101</v>
      </c>
      <c r="O1509">
        <v>27.721012883162999</v>
      </c>
      <c r="P1509">
        <v>78.297029702970306</v>
      </c>
      <c r="Q1509">
        <v>9.8886942071710008E-3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629</v>
      </c>
      <c r="E1510">
        <v>898.79314575800004</v>
      </c>
      <c r="F1510">
        <v>94.03</v>
      </c>
      <c r="G1510">
        <v>-11.764656852721</v>
      </c>
      <c r="H1510">
        <v>14.1747964522865</v>
      </c>
      <c r="I1510">
        <v>17.046039917603501</v>
      </c>
      <c r="J1510">
        <v>4.3315424193694598</v>
      </c>
      <c r="K1510">
        <v>85.704487268749304</v>
      </c>
      <c r="L1510">
        <v>80.4233917283332</v>
      </c>
      <c r="M1510">
        <v>70.590749620092097</v>
      </c>
      <c r="N1510">
        <v>1.6057862527279501</v>
      </c>
      <c r="O1510">
        <v>4.4879293842390702</v>
      </c>
      <c r="P1510">
        <v>38.279411764705799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150</v>
      </c>
      <c r="E1511">
        <v>898.01779999999997</v>
      </c>
      <c r="F1511">
        <v>52.18</v>
      </c>
      <c r="G1511">
        <v>751.11454927619104</v>
      </c>
      <c r="H1511">
        <v>-36.368421796502297</v>
      </c>
      <c r="I1511">
        <v>408.17943247660099</v>
      </c>
      <c r="J1511">
        <v>-19.373059095777901</v>
      </c>
      <c r="K1511">
        <v>60.556690917242499</v>
      </c>
      <c r="L1511">
        <v>36.673552939176197</v>
      </c>
      <c r="M1511">
        <v>20.768160253429102</v>
      </c>
      <c r="N1511">
        <v>1.44729130903957</v>
      </c>
      <c r="O1511">
        <v>50.459946339593699</v>
      </c>
      <c r="P1511">
        <v>954.14141414141397</v>
      </c>
      <c r="Q1511">
        <v>0.168682714442282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629</v>
      </c>
      <c r="E1512">
        <v>896.63600810000003</v>
      </c>
      <c r="F1512">
        <v>833.7</v>
      </c>
      <c r="G1512">
        <v>-13.9269700895259</v>
      </c>
      <c r="H1512">
        <v>-4.88023024843325</v>
      </c>
      <c r="I1512">
        <v>-17.238647201567701</v>
      </c>
      <c r="J1512">
        <v>-1.9209993440095301</v>
      </c>
      <c r="K1512">
        <v>841.230773132688</v>
      </c>
      <c r="L1512">
        <v>828.76015786038295</v>
      </c>
      <c r="M1512">
        <v>33.191839857373203</v>
      </c>
      <c r="N1512">
        <v>0.94896020032313499</v>
      </c>
      <c r="O1512">
        <v>19.791291831593998</v>
      </c>
      <c r="P1512">
        <v>25.0581264531613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1407</v>
      </c>
      <c r="E1513">
        <v>892.14977393999902</v>
      </c>
      <c r="F1513">
        <v>591.29999999999995</v>
      </c>
      <c r="G1513">
        <v>52.178203434691497</v>
      </c>
      <c r="H1513">
        <v>-6.6824527926556403</v>
      </c>
      <c r="I1513">
        <v>22.085896383065499</v>
      </c>
      <c r="J1513">
        <v>2.0408180280905799</v>
      </c>
      <c r="K1513">
        <v>537.40737182152805</v>
      </c>
      <c r="L1513">
        <v>448.79195804866998</v>
      </c>
      <c r="M1513">
        <v>60.854185542322703</v>
      </c>
      <c r="N1513">
        <v>0.46455149960313202</v>
      </c>
      <c r="O1513">
        <v>6.8831388466091799</v>
      </c>
      <c r="P1513">
        <v>98.289738430583398</v>
      </c>
      <c r="Q1513">
        <v>0.109525486407446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692</v>
      </c>
      <c r="E1514">
        <v>890.90901029999998</v>
      </c>
      <c r="F1514">
        <v>147.26</v>
      </c>
      <c r="G1514">
        <v>-0.69236983654497297</v>
      </c>
      <c r="H1514">
        <v>23.901565739384701</v>
      </c>
      <c r="I1514">
        <v>9.66853112284908</v>
      </c>
      <c r="J1514">
        <v>21.025190457195901</v>
      </c>
      <c r="K1514">
        <v>119.518787088807</v>
      </c>
      <c r="L1514">
        <v>122.820636168593</v>
      </c>
      <c r="M1514">
        <v>84.5674846432197</v>
      </c>
      <c r="N1514">
        <v>3.4613236850135101</v>
      </c>
      <c r="O1514">
        <v>3.1508895830503798</v>
      </c>
      <c r="P1514">
        <v>46.454500248632499</v>
      </c>
      <c r="Q1514">
        <v>-4.2840551706377003E-2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214</v>
      </c>
      <c r="E1515">
        <v>890.11248014</v>
      </c>
      <c r="F1515">
        <v>369.1</v>
      </c>
      <c r="G1515">
        <v>-12.830076805752499</v>
      </c>
      <c r="H1515">
        <v>20.853309300837601</v>
      </c>
      <c r="I1515">
        <v>-6.9124968097289796E-2</v>
      </c>
      <c r="J1515">
        <v>24.460752898784801</v>
      </c>
      <c r="M1515">
        <v>68.908478999622503</v>
      </c>
      <c r="O1515">
        <v>7.4911947981576699</v>
      </c>
      <c r="P1515">
        <v>24.276094276094199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21</v>
      </c>
      <c r="E1516">
        <v>888.3972</v>
      </c>
      <c r="F1516">
        <v>474.9</v>
      </c>
      <c r="G1516">
        <v>15.9516690111491</v>
      </c>
      <c r="H1516">
        <v>-7.4611577540599701</v>
      </c>
      <c r="I1516">
        <v>-26.9964876054919</v>
      </c>
      <c r="J1516">
        <v>-6.5324391862185998</v>
      </c>
      <c r="K1516">
        <v>484.37088568943398</v>
      </c>
      <c r="L1516">
        <v>445.909446682507</v>
      </c>
      <c r="M1516">
        <v>41.068016315986597</v>
      </c>
      <c r="N1516">
        <v>0.88245730105977904</v>
      </c>
      <c r="O1516">
        <v>36.691935144240801</v>
      </c>
      <c r="P1516">
        <v>58.007393715341898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403</v>
      </c>
      <c r="E1517">
        <v>887.77459999999996</v>
      </c>
      <c r="F1517">
        <v>833.2</v>
      </c>
      <c r="G1517">
        <v>114.005531172305</v>
      </c>
      <c r="H1517">
        <v>-11.2831076036666</v>
      </c>
      <c r="I1517">
        <v>72.468639928392605</v>
      </c>
      <c r="J1517">
        <v>0.80062484527973099</v>
      </c>
      <c r="K1517">
        <v>779.65810574115596</v>
      </c>
      <c r="L1517">
        <v>596.24417884829904</v>
      </c>
      <c r="M1517">
        <v>65.780854680255899</v>
      </c>
      <c r="N1517">
        <v>0.763191232413721</v>
      </c>
      <c r="O1517">
        <v>17.780844935189599</v>
      </c>
      <c r="P1517">
        <v>182.39281477715599</v>
      </c>
      <c r="Q1517">
        <v>0.12209061234099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242</v>
      </c>
      <c r="E1518">
        <v>886.93389924999997</v>
      </c>
      <c r="F1518">
        <v>621.25</v>
      </c>
      <c r="G1518">
        <v>69.442194552683802</v>
      </c>
      <c r="H1518">
        <v>3.3537375052338598</v>
      </c>
      <c r="I1518">
        <v>34.746974881840302</v>
      </c>
      <c r="J1518">
        <v>-0.77146382622523102</v>
      </c>
      <c r="K1518">
        <v>604.30292581197205</v>
      </c>
      <c r="L1518">
        <v>510.36392146598303</v>
      </c>
      <c r="M1518">
        <v>52.349372375517497</v>
      </c>
      <c r="N1518">
        <v>0.75085551664509298</v>
      </c>
      <c r="O1518">
        <v>19.758551307847</v>
      </c>
      <c r="P1518">
        <v>104.090013140604</v>
      </c>
      <c r="Q1518">
        <v>0.108603128742001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46</v>
      </c>
      <c r="E1519">
        <v>883.77085411999997</v>
      </c>
      <c r="F1519">
        <v>154.66</v>
      </c>
      <c r="G1519">
        <v>327.31553484028399</v>
      </c>
      <c r="H1519">
        <v>13.4691901941378</v>
      </c>
      <c r="I1519">
        <v>57.984781994340501</v>
      </c>
      <c r="J1519">
        <v>20.6856591729196</v>
      </c>
      <c r="K1519">
        <v>132.22170497232401</v>
      </c>
      <c r="L1519">
        <v>103.12788679566199</v>
      </c>
      <c r="M1519">
        <v>74.078175427610404</v>
      </c>
      <c r="N1519">
        <v>0.83438663262532997</v>
      </c>
      <c r="O1519">
        <v>4.0863830337514297</v>
      </c>
      <c r="P1519">
        <v>418.99328859060398</v>
      </c>
      <c r="Q1519">
        <v>9.1171231993375998E-2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539</v>
      </c>
      <c r="E1520">
        <v>877.44989687999896</v>
      </c>
      <c r="F1520">
        <v>150.1</v>
      </c>
      <c r="G1520">
        <v>58.505541071139497</v>
      </c>
      <c r="H1520">
        <v>16.2590199722029</v>
      </c>
      <c r="I1520">
        <v>4.0747939457335898</v>
      </c>
      <c r="J1520">
        <v>-6.4625786850497402</v>
      </c>
      <c r="K1520">
        <v>140.84406276061199</v>
      </c>
      <c r="L1520">
        <v>119.73935369993301</v>
      </c>
      <c r="M1520">
        <v>47.393986132645303</v>
      </c>
      <c r="N1520">
        <v>1.1701469046086701</v>
      </c>
      <c r="O1520">
        <v>12.591605596269099</v>
      </c>
      <c r="P1520">
        <v>131.99381761978299</v>
      </c>
      <c r="Q1520">
        <v>0.1045797650053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E1521">
        <v>876.81718723999995</v>
      </c>
      <c r="F1521">
        <v>332.9</v>
      </c>
      <c r="G1521">
        <v>51.388436608902303</v>
      </c>
      <c r="H1521">
        <v>23.797395322343</v>
      </c>
      <c r="I1521">
        <v>8.0433603972980894</v>
      </c>
      <c r="J1521">
        <v>9.5316148765744195</v>
      </c>
      <c r="K1521">
        <v>277.425100663308</v>
      </c>
      <c r="L1521">
        <v>251.00785313831801</v>
      </c>
      <c r="M1521">
        <v>76.457834078369501</v>
      </c>
      <c r="N1521">
        <v>0.89332414797098803</v>
      </c>
      <c r="O1521">
        <v>7.01411835386003</v>
      </c>
      <c r="P1521">
        <v>87.6550169109357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65</v>
      </c>
      <c r="E1522">
        <v>875.46580298999902</v>
      </c>
      <c r="F1522">
        <v>330.9</v>
      </c>
      <c r="G1522">
        <v>-34.436404153101698</v>
      </c>
      <c r="H1522">
        <v>-6.5722125207942401</v>
      </c>
      <c r="I1522">
        <v>-28.761325249169399</v>
      </c>
      <c r="J1522">
        <v>-2.1079336653795</v>
      </c>
      <c r="K1522">
        <v>333.70609947833202</v>
      </c>
      <c r="L1522">
        <v>346.418619789844</v>
      </c>
      <c r="M1522">
        <v>37.537796277140401</v>
      </c>
      <c r="N1522">
        <v>0.65650584214139895</v>
      </c>
      <c r="O1522">
        <v>55.590812934421201</v>
      </c>
      <c r="P1522">
        <v>20.9429824561403</v>
      </c>
      <c r="Q1522">
        <v>5.6703246712921998E-2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713</v>
      </c>
      <c r="E1523">
        <v>875.43042120999996</v>
      </c>
      <c r="F1523">
        <v>268.06</v>
      </c>
      <c r="G1523">
        <v>0.61410922522440003</v>
      </c>
      <c r="H1523">
        <v>7.5296629150093594E-2</v>
      </c>
      <c r="I1523">
        <v>0.74111549566775903</v>
      </c>
      <c r="J1523">
        <v>0.56879824711386495</v>
      </c>
      <c r="K1523">
        <v>255.62729348755701</v>
      </c>
      <c r="L1523">
        <v>238.48748274698801</v>
      </c>
      <c r="M1523">
        <v>62.3816521735951</v>
      </c>
      <c r="N1523">
        <v>0.70811063431285004</v>
      </c>
      <c r="O1523">
        <v>1.76826083712602</v>
      </c>
      <c r="P1523">
        <v>29.936984973339701</v>
      </c>
      <c r="Q1523">
        <v>1.7242551089885001E-2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629</v>
      </c>
      <c r="E1524">
        <v>875.31157622600006</v>
      </c>
      <c r="F1524">
        <v>45.67</v>
      </c>
      <c r="G1524">
        <v>200.830406842239</v>
      </c>
      <c r="H1524">
        <v>26.299959424907101</v>
      </c>
      <c r="I1524">
        <v>112.431575395411</v>
      </c>
      <c r="J1524">
        <v>-0.239910525703012</v>
      </c>
      <c r="K1524">
        <v>34.247677254666797</v>
      </c>
      <c r="L1524">
        <v>23.846638335398101</v>
      </c>
      <c r="M1524">
        <v>60.716925638693901</v>
      </c>
      <c r="N1524">
        <v>1.25639957448538</v>
      </c>
      <c r="O1524">
        <v>12.9844536895117</v>
      </c>
      <c r="P1524">
        <v>265.36</v>
      </c>
      <c r="Q1524">
        <v>7.7074951763347999E-2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542</v>
      </c>
      <c r="E1525">
        <v>875.28480000000002</v>
      </c>
      <c r="F1525">
        <v>79.680000000000007</v>
      </c>
      <c r="G1525">
        <v>16.940829833017201</v>
      </c>
      <c r="H1525">
        <v>3.4900506895746402</v>
      </c>
      <c r="I1525">
        <v>-32.492308528978498</v>
      </c>
      <c r="J1525">
        <v>-0.71088435014997597</v>
      </c>
      <c r="K1525">
        <v>77.393556217071307</v>
      </c>
      <c r="L1525">
        <v>80.216893632911905</v>
      </c>
      <c r="M1525">
        <v>53.987184049432301</v>
      </c>
      <c r="N1525">
        <v>2.0180256647666099</v>
      </c>
      <c r="O1525">
        <v>48.657128514056197</v>
      </c>
      <c r="P1525">
        <v>56.235294117647001</v>
      </c>
      <c r="Q1525">
        <v>-5.9579177360690001E-3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1535</v>
      </c>
      <c r="E1526">
        <v>874.37708581200002</v>
      </c>
      <c r="F1526">
        <v>248.28</v>
      </c>
      <c r="G1526">
        <v>-3.3003197106915998</v>
      </c>
      <c r="H1526">
        <v>-1.9051687802210899</v>
      </c>
      <c r="I1526">
        <v>-33.356234361779201</v>
      </c>
      <c r="J1526">
        <v>3.5813595115547598</v>
      </c>
      <c r="K1526">
        <v>235.291300147219</v>
      </c>
      <c r="L1526">
        <v>241.18355891966399</v>
      </c>
      <c r="M1526">
        <v>75.512898445156296</v>
      </c>
      <c r="N1526">
        <v>1.8006060788868099</v>
      </c>
      <c r="O1526">
        <v>34.928306750442999</v>
      </c>
      <c r="P1526">
        <v>32.734562951082502</v>
      </c>
      <c r="Q1526">
        <v>4.0542895288542997E-2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100</v>
      </c>
      <c r="E1527">
        <v>874.37131385999999</v>
      </c>
      <c r="F1527">
        <v>131.03</v>
      </c>
      <c r="G1527">
        <v>27.918318235444801</v>
      </c>
      <c r="H1527">
        <v>16.606459349485199</v>
      </c>
      <c r="I1527">
        <v>-8.7344938996903299</v>
      </c>
      <c r="J1527">
        <v>5.8542216363396404</v>
      </c>
      <c r="K1527">
        <v>117.77420443675</v>
      </c>
      <c r="L1527">
        <v>114.18868847988399</v>
      </c>
      <c r="M1527">
        <v>71.743107065400594</v>
      </c>
      <c r="N1527">
        <v>1.94873143595651</v>
      </c>
      <c r="O1527">
        <v>10.6235213309928</v>
      </c>
      <c r="P1527">
        <v>56.7344497607655</v>
      </c>
      <c r="Q1527">
        <v>3.0563600372589001E-2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484</v>
      </c>
      <c r="E1528">
        <v>874.28484000000003</v>
      </c>
      <c r="F1528">
        <v>27.54</v>
      </c>
      <c r="G1528">
        <v>73.708104683966098</v>
      </c>
      <c r="H1528">
        <v>-15.6625810902226</v>
      </c>
      <c r="I1528">
        <v>22.121660461382799</v>
      </c>
      <c r="J1528">
        <v>-2.2898891530168899</v>
      </c>
      <c r="K1528">
        <v>27.878662368076299</v>
      </c>
      <c r="L1528">
        <v>23.297982605022501</v>
      </c>
      <c r="M1528">
        <v>30.121131357997701</v>
      </c>
      <c r="N1528">
        <v>0.79288441863062997</v>
      </c>
      <c r="O1528">
        <v>22.912127814088599</v>
      </c>
      <c r="P1528">
        <v>115.15625</v>
      </c>
      <c r="Q1528">
        <v>0.163673429533325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E1529">
        <v>873.07731679999995</v>
      </c>
      <c r="F1529">
        <v>31.84</v>
      </c>
      <c r="G1529">
        <v>-52.790345710583402</v>
      </c>
      <c r="H1529">
        <v>-0.71522603688028497</v>
      </c>
      <c r="I1529">
        <v>-49.227673957585999</v>
      </c>
      <c r="J1529">
        <v>-2.06367674483556</v>
      </c>
      <c r="K1529">
        <v>32.048043795995902</v>
      </c>
      <c r="L1529">
        <v>37.786838679475601</v>
      </c>
      <c r="M1529">
        <v>48.606855390286697</v>
      </c>
      <c r="N1529">
        <v>0.88220788113366599</v>
      </c>
      <c r="O1529">
        <v>85.301507537688394</v>
      </c>
      <c r="P1529">
        <v>22.085889570552101</v>
      </c>
      <c r="Q1529">
        <v>9.2179180862314997E-2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542</v>
      </c>
      <c r="E1530">
        <v>869.90250927999898</v>
      </c>
      <c r="F1530">
        <v>646.85</v>
      </c>
      <c r="G1530">
        <v>28.243392475174499</v>
      </c>
      <c r="H1530">
        <v>24.9946662775086</v>
      </c>
      <c r="I1530">
        <v>-5.2190352997847498</v>
      </c>
      <c r="J1530">
        <v>2.9116097536235901</v>
      </c>
      <c r="K1530">
        <v>583.82787624838898</v>
      </c>
      <c r="L1530">
        <v>509.44339401379801</v>
      </c>
      <c r="M1530">
        <v>56.203547900053302</v>
      </c>
      <c r="N1530">
        <v>2.4294550707865601</v>
      </c>
      <c r="O1530">
        <v>14.8952616526242</v>
      </c>
      <c r="P1530">
        <v>96.074568050924498</v>
      </c>
      <c r="Q1530">
        <v>9.8473931649009999E-2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189</v>
      </c>
      <c r="E1531">
        <v>867.23568</v>
      </c>
      <c r="F1531">
        <v>587.20000000000005</v>
      </c>
      <c r="G1531">
        <v>44.9030193860983</v>
      </c>
      <c r="H1531">
        <v>22.756595572264899</v>
      </c>
      <c r="I1531">
        <v>18.030679933923199</v>
      </c>
      <c r="J1531">
        <v>3.3608210060228298</v>
      </c>
      <c r="K1531">
        <v>462.34199374112899</v>
      </c>
      <c r="L1531">
        <v>425.877690473418</v>
      </c>
      <c r="M1531">
        <v>85.404290918379502</v>
      </c>
      <c r="N1531">
        <v>3.3441620160518299</v>
      </c>
      <c r="O1531">
        <v>1.49863760217983</v>
      </c>
      <c r="P1531">
        <v>72.705882352941202</v>
      </c>
      <c r="Q1531">
        <v>3.1512614280262002E-2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E1532">
        <v>866.44815074999997</v>
      </c>
      <c r="F1532">
        <v>2254.35</v>
      </c>
      <c r="G1532">
        <v>83.253436833440603</v>
      </c>
      <c r="H1532">
        <v>-13.8633307502642</v>
      </c>
      <c r="I1532">
        <v>102.42174370266</v>
      </c>
      <c r="J1532">
        <v>-5.2340063118336699</v>
      </c>
      <c r="K1532">
        <v>2261.1895430970299</v>
      </c>
      <c r="L1532">
        <v>1769.49467358928</v>
      </c>
      <c r="M1532">
        <v>40.412492205852097</v>
      </c>
      <c r="N1532">
        <v>0.58198230118802097</v>
      </c>
      <c r="O1532">
        <v>24.2043160999844</v>
      </c>
      <c r="P1532">
        <v>129.80122324159001</v>
      </c>
      <c r="Q1532">
        <v>0.26810376774838302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242</v>
      </c>
      <c r="E1533">
        <v>864.89577956200003</v>
      </c>
      <c r="F1533">
        <v>96.13</v>
      </c>
      <c r="G1533">
        <v>-6.8909154864006501</v>
      </c>
      <c r="H1533">
        <v>9.8703512971857599</v>
      </c>
      <c r="I1533">
        <v>-17.113267833572401</v>
      </c>
      <c r="J1533">
        <v>0.80536319417093305</v>
      </c>
      <c r="K1533">
        <v>90.402245878136199</v>
      </c>
      <c r="L1533">
        <v>89.900222921800804</v>
      </c>
      <c r="M1533">
        <v>54.130849815152402</v>
      </c>
      <c r="N1533">
        <v>2.6432747835324899</v>
      </c>
      <c r="O1533">
        <v>18.589410173723</v>
      </c>
      <c r="P1533">
        <v>27.156084656084602</v>
      </c>
      <c r="Q1533">
        <v>-6.0453600235053001E-2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414</v>
      </c>
      <c r="E1534">
        <v>860.7</v>
      </c>
      <c r="F1534">
        <v>207.11</v>
      </c>
      <c r="G1534">
        <v>-5.73318317514883</v>
      </c>
      <c r="H1534">
        <v>31.141062197908699</v>
      </c>
      <c r="I1534">
        <v>-3.4302392919263598</v>
      </c>
      <c r="J1534">
        <v>6.0438098448845201</v>
      </c>
      <c r="K1534">
        <v>165.157146810879</v>
      </c>
      <c r="L1534">
        <v>176.59219719216199</v>
      </c>
      <c r="M1534">
        <v>52.946503234223698</v>
      </c>
      <c r="N1534">
        <v>1.71545412951317</v>
      </c>
      <c r="O1534">
        <v>11.245232002317501</v>
      </c>
      <c r="P1534">
        <v>83.283185840707901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624</v>
      </c>
      <c r="E1535">
        <v>855.37057449600002</v>
      </c>
      <c r="F1535">
        <v>80.16</v>
      </c>
      <c r="G1535">
        <v>-37.447280727638599</v>
      </c>
      <c r="H1535">
        <v>-2.5059873055679098</v>
      </c>
      <c r="I1535">
        <v>-23.734740307136299</v>
      </c>
      <c r="J1535">
        <v>-0.849323057117918</v>
      </c>
      <c r="K1535">
        <v>81.468492816441398</v>
      </c>
      <c r="L1535">
        <v>86.490568702388103</v>
      </c>
      <c r="M1535">
        <v>49.066669516990402</v>
      </c>
      <c r="N1535">
        <v>1.21892082814348</v>
      </c>
      <c r="O1535">
        <v>42.589820359281397</v>
      </c>
      <c r="P1535">
        <v>12.742616033755199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692</v>
      </c>
      <c r="E1536">
        <v>854.4439155</v>
      </c>
      <c r="F1536">
        <v>502.05</v>
      </c>
      <c r="G1536">
        <v>48.808055449610599</v>
      </c>
      <c r="H1536">
        <v>10.473910473858099</v>
      </c>
      <c r="I1536">
        <v>-0.99702241828577698</v>
      </c>
      <c r="J1536">
        <v>-0.86182774637639603</v>
      </c>
      <c r="K1536">
        <v>468.217183698204</v>
      </c>
      <c r="L1536">
        <v>427.378102623963</v>
      </c>
      <c r="M1536">
        <v>54.9644801320566</v>
      </c>
      <c r="N1536">
        <v>2.9543223045295499</v>
      </c>
      <c r="O1536">
        <v>9.1524748531022802</v>
      </c>
      <c r="P1536">
        <v>86.635687732342006</v>
      </c>
      <c r="Q1536">
        <v>6.0742359841538002E-2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487</v>
      </c>
      <c r="E1537">
        <v>854.20290371600004</v>
      </c>
      <c r="F1537">
        <v>139.46</v>
      </c>
      <c r="G1537">
        <v>-14.624734842093901</v>
      </c>
      <c r="H1537">
        <v>2.3230363479840301</v>
      </c>
      <c r="I1537">
        <v>-38.799874843675298</v>
      </c>
      <c r="J1537">
        <v>2.1660015671672102</v>
      </c>
      <c r="K1537">
        <v>136.04299905675401</v>
      </c>
      <c r="L1537">
        <v>143.70803612252499</v>
      </c>
      <c r="M1537">
        <v>59.956261419716597</v>
      </c>
      <c r="N1537">
        <v>2.1904199666440101</v>
      </c>
      <c r="O1537">
        <v>45.202925570055903</v>
      </c>
      <c r="P1537">
        <v>24.129951045838901</v>
      </c>
      <c r="Q1537">
        <v>-0.12553383572951601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130</v>
      </c>
      <c r="E1538">
        <v>852.48109084999999</v>
      </c>
      <c r="F1538">
        <v>344.65</v>
      </c>
      <c r="G1538">
        <v>234.84096291857099</v>
      </c>
      <c r="H1538">
        <v>46.174416363317498</v>
      </c>
      <c r="I1538">
        <v>247.60191475622599</v>
      </c>
      <c r="J1538">
        <v>11.479454384314201</v>
      </c>
      <c r="K1538">
        <v>267.89407100323399</v>
      </c>
      <c r="M1538">
        <v>57.214468173039997</v>
      </c>
      <c r="N1538">
        <v>1.0093302071499299</v>
      </c>
      <c r="O1538">
        <v>14.289859277527899</v>
      </c>
      <c r="P1538">
        <v>282.73181565796699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239</v>
      </c>
      <c r="E1539">
        <v>851.82749999999999</v>
      </c>
      <c r="F1539">
        <v>1892.95</v>
      </c>
      <c r="G1539">
        <v>175.88925125039299</v>
      </c>
      <c r="H1539">
        <v>-6.2019702167763304</v>
      </c>
      <c r="I1539">
        <v>52.032763626292798</v>
      </c>
      <c r="J1539">
        <v>1.77998748863171</v>
      </c>
      <c r="K1539">
        <v>1844.98187301485</v>
      </c>
      <c r="L1539">
        <v>1450.26270742629</v>
      </c>
      <c r="M1539">
        <v>54.8192261827663</v>
      </c>
      <c r="N1539">
        <v>0.23556164870694599</v>
      </c>
      <c r="O1539">
        <v>10.9379539871628</v>
      </c>
      <c r="P1539">
        <v>202.859885604575</v>
      </c>
      <c r="Q1539">
        <v>0.10203999195057301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629</v>
      </c>
      <c r="E1540">
        <v>851.73059999999998</v>
      </c>
      <c r="F1540">
        <v>102</v>
      </c>
      <c r="G1540">
        <v>104.218322772121</v>
      </c>
      <c r="H1540">
        <v>13.5622158003133</v>
      </c>
      <c r="I1540">
        <v>74.746015065283601</v>
      </c>
      <c r="J1540">
        <v>-2.2714776990727099</v>
      </c>
      <c r="K1540">
        <v>88.837550582123598</v>
      </c>
      <c r="L1540">
        <v>68.279874342461198</v>
      </c>
      <c r="M1540">
        <v>51.750625429595701</v>
      </c>
      <c r="N1540">
        <v>1.56543898093976</v>
      </c>
      <c r="O1540">
        <v>10.7843137254902</v>
      </c>
      <c r="P1540">
        <v>130.508474576271</v>
      </c>
      <c r="Q1540">
        <v>8.1996587053031006E-2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21</v>
      </c>
      <c r="E1541">
        <v>840.07369226000003</v>
      </c>
      <c r="F1541">
        <v>333.8</v>
      </c>
      <c r="G1541">
        <v>124.327025277828</v>
      </c>
      <c r="H1541">
        <v>6.0862842112318898</v>
      </c>
      <c r="I1541">
        <v>29.7945468143187</v>
      </c>
      <c r="J1541">
        <v>4.4798469408228403</v>
      </c>
      <c r="K1541">
        <v>293.73029129963999</v>
      </c>
      <c r="L1541">
        <v>242.59583938328501</v>
      </c>
      <c r="M1541">
        <v>67.095159537295402</v>
      </c>
      <c r="N1541">
        <v>0.71990437624230696</v>
      </c>
      <c r="O1541">
        <v>5.4373876572797899</v>
      </c>
      <c r="P1541">
        <v>180.504201680672</v>
      </c>
      <c r="Q1541">
        <v>0.10394893839394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624</v>
      </c>
      <c r="E1542">
        <v>838.34400000000005</v>
      </c>
      <c r="F1542">
        <v>1343.5</v>
      </c>
      <c r="G1542">
        <v>0.58681818375452999</v>
      </c>
      <c r="H1542">
        <v>28.617776656850602</v>
      </c>
      <c r="I1542">
        <v>9.0759487734725699</v>
      </c>
      <c r="J1542">
        <v>16.679226704790398</v>
      </c>
      <c r="K1542">
        <v>1085.1819093422801</v>
      </c>
      <c r="L1542">
        <v>1024.0047545356799</v>
      </c>
      <c r="M1542">
        <v>85.045987131867406</v>
      </c>
      <c r="N1542">
        <v>3.21915923267861</v>
      </c>
      <c r="O1542">
        <v>3.2750279121697101</v>
      </c>
      <c r="P1542">
        <v>67.9375</v>
      </c>
      <c r="Q1542">
        <v>3.3627109449859999E-2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46</v>
      </c>
      <c r="E1543">
        <v>836.77993651199995</v>
      </c>
      <c r="F1543">
        <v>79.88</v>
      </c>
      <c r="G1543">
        <v>265.36524955630301</v>
      </c>
      <c r="H1543">
        <v>69.547176755254</v>
      </c>
      <c r="I1543">
        <v>61.311191547225299</v>
      </c>
      <c r="J1543">
        <v>14.3552436296353</v>
      </c>
      <c r="K1543">
        <v>55.922413129957903</v>
      </c>
      <c r="L1543">
        <v>46.233417566300801</v>
      </c>
      <c r="M1543">
        <v>80.820034585445995</v>
      </c>
      <c r="N1543">
        <v>2.8900300283102198</v>
      </c>
      <c r="O1543">
        <v>6.5222834251377204</v>
      </c>
      <c r="P1543">
        <v>301.407035175879</v>
      </c>
      <c r="Q1543">
        <v>9.8070891119393003E-2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239</v>
      </c>
      <c r="E1544">
        <v>836.29</v>
      </c>
      <c r="F1544">
        <v>1608.25</v>
      </c>
      <c r="G1544">
        <v>4.6133240699234497</v>
      </c>
      <c r="H1544">
        <v>7.2796015444456001</v>
      </c>
      <c r="I1544">
        <v>25.614701192705201</v>
      </c>
      <c r="J1544">
        <v>-1.2337756736665699</v>
      </c>
      <c r="K1544">
        <v>1466.68423582132</v>
      </c>
      <c r="L1544">
        <v>1276.35345511385</v>
      </c>
      <c r="M1544">
        <v>49.3680292135573</v>
      </c>
      <c r="N1544">
        <v>1.6049201637220201</v>
      </c>
      <c r="O1544">
        <v>15.921032177833</v>
      </c>
      <c r="P1544">
        <v>71.812403183590604</v>
      </c>
      <c r="Q1544">
        <v>1.1941585065915E-2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629</v>
      </c>
      <c r="E1545">
        <v>835.2625875</v>
      </c>
      <c r="F1545">
        <v>1388.2</v>
      </c>
      <c r="G1545">
        <v>-12.107488458416301</v>
      </c>
      <c r="H1545">
        <v>-12.889359080852101</v>
      </c>
      <c r="I1545">
        <v>-20.589626000573499</v>
      </c>
      <c r="J1545">
        <v>-5.9124013666329898</v>
      </c>
      <c r="K1545">
        <v>1432.0363405445601</v>
      </c>
      <c r="L1545">
        <v>1352.40756517148</v>
      </c>
      <c r="M1545">
        <v>30.802315829403501</v>
      </c>
      <c r="N1545">
        <v>0.71110521424918005</v>
      </c>
      <c r="O1545">
        <v>17.180521538683099</v>
      </c>
      <c r="P1545">
        <v>22.849557522123899</v>
      </c>
      <c r="Q1545">
        <v>-5.0786041892260998E-2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21</v>
      </c>
      <c r="E1546">
        <v>833.96282287999998</v>
      </c>
      <c r="F1546">
        <v>510.4</v>
      </c>
      <c r="G1546">
        <v>121.056325261071</v>
      </c>
      <c r="H1546">
        <v>8.2137605247547096</v>
      </c>
      <c r="I1546">
        <v>12.4912623789827</v>
      </c>
      <c r="J1546">
        <v>-3.75661342089857</v>
      </c>
      <c r="K1546">
        <v>523.27487802562598</v>
      </c>
      <c r="L1546">
        <v>452.85314049032701</v>
      </c>
      <c r="M1546">
        <v>42.176610064908502</v>
      </c>
      <c r="N1546">
        <v>1.1009531045733301</v>
      </c>
      <c r="O1546">
        <v>36.951410658307204</v>
      </c>
      <c r="P1546">
        <v>180.05486968449901</v>
      </c>
      <c r="Q1546">
        <v>9.7659148456281999E-2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247</v>
      </c>
      <c r="E1547">
        <v>830.58550202499998</v>
      </c>
      <c r="F1547">
        <v>450.05</v>
      </c>
      <c r="G1547">
        <v>153.32710427337599</v>
      </c>
      <c r="H1547">
        <v>-0.140516871277374</v>
      </c>
      <c r="I1547">
        <v>40.475186543384503</v>
      </c>
      <c r="J1547">
        <v>-3.6685811607220198</v>
      </c>
      <c r="K1547">
        <v>400.701433101264</v>
      </c>
      <c r="L1547">
        <v>318.01527343328502</v>
      </c>
      <c r="M1547">
        <v>55.657188863028999</v>
      </c>
      <c r="N1547">
        <v>0.60713115554330099</v>
      </c>
      <c r="O1547">
        <v>5.9771136540384298</v>
      </c>
      <c r="P1547">
        <v>204.08783783783699</v>
      </c>
      <c r="Q1547">
        <v>0.13377468618559299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3253</v>
      </c>
      <c r="E1548">
        <v>830.08054902499998</v>
      </c>
      <c r="F1548">
        <v>332.15</v>
      </c>
      <c r="G1548">
        <v>196.928875006483</v>
      </c>
      <c r="H1548">
        <v>36.6628041273744</v>
      </c>
      <c r="I1548">
        <v>127.93844704693601</v>
      </c>
      <c r="J1548">
        <v>11.1142201578152</v>
      </c>
      <c r="K1548">
        <v>250.68675953698499</v>
      </c>
      <c r="M1548">
        <v>50.709926661911403</v>
      </c>
      <c r="N1548">
        <v>1.06744237486047</v>
      </c>
      <c r="O1548">
        <v>26.448893572181198</v>
      </c>
      <c r="P1548">
        <v>249.63157894736801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239</v>
      </c>
      <c r="E1549">
        <v>826.76313488000005</v>
      </c>
      <c r="F1549">
        <v>170.47</v>
      </c>
      <c r="G1549">
        <v>5.1795738171250099</v>
      </c>
      <c r="H1549">
        <v>35.877041963537401</v>
      </c>
      <c r="I1549">
        <v>33.541571412934097</v>
      </c>
      <c r="J1549">
        <v>2.2376049200911998</v>
      </c>
      <c r="K1549">
        <v>139.954593319141</v>
      </c>
      <c r="L1549">
        <v>127.02828029403901</v>
      </c>
      <c r="M1549">
        <v>70.667368442200498</v>
      </c>
      <c r="N1549">
        <v>2.3668721346283799</v>
      </c>
      <c r="O1549">
        <v>3.2967677597231102</v>
      </c>
      <c r="P1549">
        <v>59.169000933706798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D1550" t="s">
        <v>247</v>
      </c>
      <c r="E1550">
        <v>826.04567543999997</v>
      </c>
      <c r="F1550">
        <v>1354.8</v>
      </c>
      <c r="G1550">
        <v>65.198848346263702</v>
      </c>
      <c r="H1550">
        <v>11.170213634217101</v>
      </c>
      <c r="I1550">
        <v>-0.25571059122508999</v>
      </c>
      <c r="J1550">
        <v>-1.03226124026301</v>
      </c>
      <c r="K1550">
        <v>1232.6920597216699</v>
      </c>
      <c r="L1550">
        <v>1124.6019827067501</v>
      </c>
      <c r="M1550">
        <v>60.5330550337492</v>
      </c>
      <c r="N1550">
        <v>3.3158805887279499</v>
      </c>
      <c r="O1550">
        <v>20.386772955417701</v>
      </c>
      <c r="P1550">
        <v>99.528718703976395</v>
      </c>
      <c r="Q1550">
        <v>5.9187789482940997E-2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E1551">
        <v>820.809168</v>
      </c>
      <c r="F1551">
        <v>425.7</v>
      </c>
      <c r="G1551">
        <v>33.220476849014297</v>
      </c>
      <c r="H1551">
        <v>8.0579757386356903</v>
      </c>
      <c r="I1551">
        <v>4.0765988939992504</v>
      </c>
      <c r="J1551">
        <v>0.75929314292420502</v>
      </c>
      <c r="K1551">
        <v>387.45612819256201</v>
      </c>
      <c r="L1551">
        <v>340.41639981666998</v>
      </c>
      <c r="M1551">
        <v>58.111841186964497</v>
      </c>
      <c r="N1551">
        <v>2.02749568046245</v>
      </c>
      <c r="O1551">
        <v>8.0573173596429406</v>
      </c>
      <c r="P1551">
        <v>88.279522335249894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526</v>
      </c>
      <c r="E1552">
        <v>819.48787996600004</v>
      </c>
      <c r="F1552">
        <v>170.38</v>
      </c>
      <c r="G1552">
        <v>-51.230367665617997</v>
      </c>
      <c r="H1552">
        <v>-5.9857234187156498</v>
      </c>
      <c r="I1552">
        <v>-24.9337001863369</v>
      </c>
      <c r="J1552">
        <v>-4.1764344879494297</v>
      </c>
      <c r="K1552">
        <v>178.364248054603</v>
      </c>
      <c r="L1552">
        <v>194.52222965035301</v>
      </c>
      <c r="M1552">
        <v>33.110447748865099</v>
      </c>
      <c r="N1552">
        <v>1.1472661897801799</v>
      </c>
      <c r="O1552">
        <v>68.505693156473797</v>
      </c>
      <c r="P1552">
        <v>11.505235602094199</v>
      </c>
      <c r="Q1552">
        <v>8.1222018396427995E-2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539</v>
      </c>
      <c r="E1553">
        <v>818.36564305000002</v>
      </c>
      <c r="F1553">
        <v>243.94</v>
      </c>
      <c r="G1553">
        <v>57.553293194811502</v>
      </c>
      <c r="H1553">
        <v>15.308926387922099</v>
      </c>
      <c r="I1553">
        <v>26.096146290604999</v>
      </c>
      <c r="J1553">
        <v>13.1500065731502</v>
      </c>
      <c r="K1553">
        <v>201.99522530009401</v>
      </c>
      <c r="L1553">
        <v>177.575684608252</v>
      </c>
      <c r="M1553">
        <v>90.634733187956996</v>
      </c>
      <c r="N1553">
        <v>0.69512189791013701</v>
      </c>
      <c r="O1553">
        <v>1.0904320734606801</v>
      </c>
      <c r="P1553">
        <v>91.175548589341602</v>
      </c>
      <c r="Q1553">
        <v>9.3376541930512993E-2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140</v>
      </c>
      <c r="E1554">
        <v>818.171397125</v>
      </c>
      <c r="F1554">
        <v>391.25</v>
      </c>
      <c r="G1554">
        <v>95.060143324087306</v>
      </c>
      <c r="H1554">
        <v>10.299778376182299</v>
      </c>
      <c r="I1554">
        <v>55.2889186435442</v>
      </c>
      <c r="J1554">
        <v>1.1918020770376001</v>
      </c>
      <c r="K1554">
        <v>346.57228991361097</v>
      </c>
      <c r="L1554">
        <v>277.17710499479603</v>
      </c>
      <c r="M1554">
        <v>64.874212744771299</v>
      </c>
      <c r="N1554">
        <v>0.83152893518980397</v>
      </c>
      <c r="O1554">
        <v>4.7539936102236302</v>
      </c>
      <c r="P1554">
        <v>141.06592729513201</v>
      </c>
      <c r="Q1554">
        <v>6.6433746196965002E-2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629</v>
      </c>
      <c r="E1555">
        <v>816.57136000000003</v>
      </c>
      <c r="F1555">
        <v>244.19</v>
      </c>
      <c r="G1555">
        <v>-9.4684389238549596</v>
      </c>
      <c r="H1555">
        <v>15.525836287770201</v>
      </c>
      <c r="I1555">
        <v>-7.7541636942680503</v>
      </c>
      <c r="J1555">
        <v>11.647346565550199</v>
      </c>
      <c r="K1555">
        <v>216.21711841947899</v>
      </c>
      <c r="L1555">
        <v>215.18405676652199</v>
      </c>
      <c r="M1555">
        <v>76.986681619699795</v>
      </c>
      <c r="N1555">
        <v>1.8684127471860299</v>
      </c>
      <c r="O1555">
        <v>11.224865883123799</v>
      </c>
      <c r="P1555">
        <v>37.9604519774011</v>
      </c>
      <c r="Q1555">
        <v>4.7319438845251E-2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934</v>
      </c>
      <c r="E1556">
        <v>816</v>
      </c>
      <c r="F1556">
        <v>2550</v>
      </c>
      <c r="G1556">
        <v>43.019523590828697</v>
      </c>
      <c r="H1556">
        <v>12.6554452089643</v>
      </c>
      <c r="I1556">
        <v>35.827561833009497</v>
      </c>
      <c r="J1556">
        <v>3.0720113183558801</v>
      </c>
      <c r="K1556">
        <v>2265.1840420005901</v>
      </c>
      <c r="L1556">
        <v>1943.4468990200301</v>
      </c>
      <c r="M1556">
        <v>67.026491419776903</v>
      </c>
      <c r="N1556">
        <v>0.64370541690129301</v>
      </c>
      <c r="O1556">
        <v>3.0588235294117498</v>
      </c>
      <c r="P1556">
        <v>74.777244688142503</v>
      </c>
      <c r="Q1556">
        <v>-5.3955975621783003E-2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130</v>
      </c>
      <c r="E1557">
        <v>815.09946334699998</v>
      </c>
      <c r="F1557">
        <v>247.13</v>
      </c>
      <c r="G1557">
        <v>-22.630081909616099</v>
      </c>
      <c r="H1557">
        <v>3.9223953223429899</v>
      </c>
      <c r="I1557">
        <v>-15.0318284846593</v>
      </c>
      <c r="J1557">
        <v>7.5298389202902598</v>
      </c>
      <c r="M1557">
        <v>35.931022323683898</v>
      </c>
      <c r="O1557">
        <v>10.4681746449237</v>
      </c>
      <c r="P1557">
        <v>2.9708333333333199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109</v>
      </c>
      <c r="E1558">
        <v>815.06354504000001</v>
      </c>
      <c r="F1558">
        <v>631.9</v>
      </c>
      <c r="G1558">
        <v>106.440973122454</v>
      </c>
      <c r="H1558">
        <v>0.41599882592058801</v>
      </c>
      <c r="I1558">
        <v>75.806568751752593</v>
      </c>
      <c r="J1558">
        <v>-2.0013626300973302</v>
      </c>
      <c r="K1558">
        <v>619.42604584336004</v>
      </c>
      <c r="L1558">
        <v>479.70969628496402</v>
      </c>
      <c r="M1558">
        <v>39.2203080854067</v>
      </c>
      <c r="N1558">
        <v>0.36330848606425298</v>
      </c>
      <c r="O1558">
        <v>26.008862161734399</v>
      </c>
      <c r="P1558">
        <v>159.094622824607</v>
      </c>
      <c r="Q1558">
        <v>0.14002618177109599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239</v>
      </c>
      <c r="E1559">
        <v>808.26727410000001</v>
      </c>
      <c r="F1559">
        <v>429</v>
      </c>
      <c r="G1559">
        <v>77.602962823428498</v>
      </c>
      <c r="H1559">
        <v>30.0098797541668</v>
      </c>
      <c r="I1559">
        <v>93.249917547086696</v>
      </c>
      <c r="J1559">
        <v>1.1563128431927501</v>
      </c>
      <c r="K1559">
        <v>372.170191850474</v>
      </c>
      <c r="M1559">
        <v>50.6739317576126</v>
      </c>
      <c r="N1559">
        <v>1.261768200254</v>
      </c>
      <c r="O1559">
        <v>14.2191142191142</v>
      </c>
      <c r="P1559">
        <v>120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239</v>
      </c>
      <c r="E1560">
        <v>807.56897819999995</v>
      </c>
      <c r="F1560">
        <v>436.6</v>
      </c>
      <c r="G1560">
        <v>108.677911970666</v>
      </c>
      <c r="H1560">
        <v>2.9182286556763302</v>
      </c>
      <c r="I1560">
        <v>-2.0192735368862098</v>
      </c>
      <c r="J1560">
        <v>0.37550432998466798</v>
      </c>
      <c r="K1560">
        <v>420.04191664824998</v>
      </c>
      <c r="L1560">
        <v>349.75664085255403</v>
      </c>
      <c r="M1560">
        <v>59.259154432204198</v>
      </c>
      <c r="N1560">
        <v>0.73276947223811895</v>
      </c>
      <c r="O1560">
        <v>8.9670178653229407</v>
      </c>
      <c r="P1560">
        <v>149.34323243860601</v>
      </c>
      <c r="Q1560">
        <v>0.17269656526929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46</v>
      </c>
      <c r="E1561">
        <v>805.3749497</v>
      </c>
      <c r="F1561">
        <v>281.95</v>
      </c>
      <c r="G1561">
        <v>-9.7793252331545109</v>
      </c>
      <c r="H1561">
        <v>-0.95639078226277296</v>
      </c>
      <c r="I1561">
        <v>-10.2166031608133</v>
      </c>
      <c r="J1561">
        <v>2.5703095391150201</v>
      </c>
      <c r="K1561">
        <v>248.047896275867</v>
      </c>
      <c r="L1561">
        <v>248.40404524109599</v>
      </c>
      <c r="M1561">
        <v>76.799116300082503</v>
      </c>
      <c r="N1561">
        <v>0.89841655913445095</v>
      </c>
      <c r="O1561">
        <v>41.354850150735899</v>
      </c>
      <c r="P1561">
        <v>56.6388888888888</v>
      </c>
      <c r="Q1561">
        <v>8.3999365947828003E-2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E1562">
        <v>802.36800000000005</v>
      </c>
      <c r="F1562">
        <v>19.899999999999999</v>
      </c>
      <c r="G1562">
        <v>-69.194487829665903</v>
      </c>
      <c r="H1562">
        <v>-0.92124315789764699</v>
      </c>
      <c r="I1562">
        <v>-43.488444901813502</v>
      </c>
      <c r="J1562">
        <v>35.377599709706899</v>
      </c>
      <c r="K1562">
        <v>20.054130947448702</v>
      </c>
      <c r="L1562">
        <v>23.710840380230799</v>
      </c>
      <c r="M1562">
        <v>59.828439955190198</v>
      </c>
      <c r="N1562">
        <v>2.7084511939175302</v>
      </c>
      <c r="O1562">
        <v>125.703517587939</v>
      </c>
      <c r="P1562">
        <v>36.068376068375997</v>
      </c>
      <c r="Q1562">
        <v>0.19795348560161399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403</v>
      </c>
      <c r="E1563">
        <v>799.88553539999998</v>
      </c>
      <c r="F1563">
        <v>102.9</v>
      </c>
      <c r="G1563">
        <v>-22.960240639774799</v>
      </c>
      <c r="H1563">
        <v>-18.547769637839</v>
      </c>
      <c r="I1563">
        <v>-32.203062387025298</v>
      </c>
      <c r="J1563">
        <v>-3.2843083665314299</v>
      </c>
      <c r="K1563">
        <v>113.249671937063</v>
      </c>
      <c r="L1563">
        <v>120.78514706447601</v>
      </c>
      <c r="M1563">
        <v>40.186530219401298</v>
      </c>
      <c r="N1563">
        <v>0.71549084940819196</v>
      </c>
      <c r="O1563">
        <v>60.058309037900798</v>
      </c>
      <c r="P1563">
        <v>6.0824742268041199</v>
      </c>
      <c r="Q1563">
        <v>-4.3929108938649999E-2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346</v>
      </c>
      <c r="E1564">
        <v>799.19100800000001</v>
      </c>
      <c r="F1564">
        <v>82.4</v>
      </c>
      <c r="G1564">
        <v>1.4684737559141099</v>
      </c>
      <c r="H1564">
        <v>11.599745909989901</v>
      </c>
      <c r="I1564">
        <v>-0.53098279119068204</v>
      </c>
      <c r="J1564">
        <v>7.5614378457749698</v>
      </c>
      <c r="K1564">
        <v>71.758554427557399</v>
      </c>
      <c r="L1564">
        <v>71.627938896023394</v>
      </c>
      <c r="M1564">
        <v>75.700674462388207</v>
      </c>
      <c r="N1564">
        <v>1.7394101665200601</v>
      </c>
      <c r="O1564">
        <v>16.808252427184399</v>
      </c>
      <c r="P1564">
        <v>38.954468802698102</v>
      </c>
      <c r="Q1564">
        <v>1.5726002324676001E-2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189</v>
      </c>
      <c r="E1565">
        <v>796.71780396999998</v>
      </c>
      <c r="F1565">
        <v>1030.7</v>
      </c>
      <c r="G1565">
        <v>-6.4992515018039896</v>
      </c>
      <c r="H1565">
        <v>0.26045838540606597</v>
      </c>
      <c r="I1565">
        <v>6.9589523161098201</v>
      </c>
      <c r="J1565">
        <v>1.80809990062248</v>
      </c>
      <c r="K1565">
        <v>930.25662982698702</v>
      </c>
      <c r="L1565">
        <v>850.88368849728602</v>
      </c>
      <c r="M1565">
        <v>76.026263400818706</v>
      </c>
      <c r="N1565">
        <v>0.58194983330253103</v>
      </c>
      <c r="O1565">
        <v>6.0880954690986702</v>
      </c>
      <c r="P1565">
        <v>60.3079555175363</v>
      </c>
      <c r="Q1565">
        <v>-4.8596877940611002E-2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629</v>
      </c>
      <c r="E1566">
        <v>795.59362478699995</v>
      </c>
      <c r="F1566">
        <v>323.57</v>
      </c>
      <c r="G1566">
        <v>7.3783840256564499</v>
      </c>
      <c r="H1566">
        <v>49.5878421107831</v>
      </c>
      <c r="I1566">
        <v>31.351604055023198</v>
      </c>
      <c r="J1566">
        <v>20.6421086224248</v>
      </c>
      <c r="K1566">
        <v>230.83723831094801</v>
      </c>
      <c r="L1566">
        <v>222.06755732646999</v>
      </c>
      <c r="M1566">
        <v>77.536511896526306</v>
      </c>
      <c r="N1566">
        <v>3.6494377238171598</v>
      </c>
      <c r="O1566">
        <v>1.7863213524121599</v>
      </c>
      <c r="P1566">
        <v>93.4070531978481</v>
      </c>
      <c r="Q1566">
        <v>3.1448495075309002E-2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388</v>
      </c>
      <c r="E1567">
        <v>791.45144302999995</v>
      </c>
      <c r="F1567">
        <v>323.35000000000002</v>
      </c>
      <c r="G1567">
        <v>55.950273838718203</v>
      </c>
      <c r="H1567">
        <v>18.1818205805112</v>
      </c>
      <c r="I1567">
        <v>3.7179077296722598</v>
      </c>
      <c r="J1567">
        <v>1.46868072819986</v>
      </c>
      <c r="K1567">
        <v>274.01926018993299</v>
      </c>
      <c r="L1567">
        <v>249.98054453402099</v>
      </c>
      <c r="M1567">
        <v>74.003513701178207</v>
      </c>
      <c r="N1567">
        <v>2.3475160963619399</v>
      </c>
      <c r="O1567">
        <v>3.54105458481521</v>
      </c>
      <c r="P1567">
        <v>96.207524271844605</v>
      </c>
      <c r="Q1567">
        <v>9.9942972794754004E-2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542</v>
      </c>
      <c r="E1568">
        <v>789.53548224999997</v>
      </c>
      <c r="F1568">
        <v>223.75</v>
      </c>
      <c r="G1568">
        <v>112.020979263916</v>
      </c>
      <c r="H1568">
        <v>21.5301679604142</v>
      </c>
      <c r="I1568">
        <v>14.7943951075688</v>
      </c>
      <c r="J1568">
        <v>0.17225192271811399</v>
      </c>
      <c r="K1568">
        <v>190.89762725535601</v>
      </c>
      <c r="L1568">
        <v>161.69113107488201</v>
      </c>
      <c r="M1568">
        <v>64.928054402334496</v>
      </c>
      <c r="N1568">
        <v>1.69229546678257</v>
      </c>
      <c r="O1568">
        <v>5.0011173184357496</v>
      </c>
      <c r="P1568">
        <v>144.53551912568301</v>
      </c>
      <c r="Q1568">
        <v>0.115600788026834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448</v>
      </c>
      <c r="E1569">
        <v>789.39769867500002</v>
      </c>
      <c r="F1569">
        <v>604.25</v>
      </c>
      <c r="G1569">
        <v>56.609939037108703</v>
      </c>
      <c r="H1569">
        <v>88.556027320468999</v>
      </c>
      <c r="I1569">
        <v>61.690991787987301</v>
      </c>
      <c r="J1569">
        <v>20.127050130509399</v>
      </c>
      <c r="K1569">
        <v>397.43526227416601</v>
      </c>
      <c r="L1569">
        <v>355.473816891181</v>
      </c>
      <c r="M1569">
        <v>87.604288550758895</v>
      </c>
      <c r="N1569">
        <v>0.74818254403024698</v>
      </c>
      <c r="O1569">
        <v>0</v>
      </c>
      <c r="P1569">
        <v>126.18379187722201</v>
      </c>
      <c r="Q1569">
        <v>-3.1541961566999999E-3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1407</v>
      </c>
      <c r="E1570">
        <v>782.4949398</v>
      </c>
      <c r="F1570">
        <v>772.45</v>
      </c>
      <c r="G1570">
        <v>599.104564615973</v>
      </c>
      <c r="H1570">
        <v>38.284351844082103</v>
      </c>
      <c r="I1570">
        <v>43.267107959013899</v>
      </c>
      <c r="J1570">
        <v>12.6010952197863</v>
      </c>
      <c r="K1570">
        <v>583.47365187977596</v>
      </c>
      <c r="L1570">
        <v>388.122904195768</v>
      </c>
      <c r="M1570">
        <v>84.387374150300502</v>
      </c>
      <c r="N1570">
        <v>1.7941952506596299</v>
      </c>
      <c r="O1570">
        <v>2.6603663667551198</v>
      </c>
      <c r="P1570">
        <v>624.96480525574805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168</v>
      </c>
      <c r="E1571">
        <v>782.24099854500002</v>
      </c>
      <c r="F1571">
        <v>313.64999999999998</v>
      </c>
      <c r="G1571">
        <v>-21.968223415528399</v>
      </c>
      <c r="H1571">
        <v>-5.2736877481091504</v>
      </c>
      <c r="I1571">
        <v>-15.251839106284301</v>
      </c>
      <c r="J1571">
        <v>-1.3523340754903199</v>
      </c>
      <c r="K1571">
        <v>316.59057789908297</v>
      </c>
      <c r="L1571">
        <v>312.87873977143101</v>
      </c>
      <c r="M1571">
        <v>45.287915078338102</v>
      </c>
      <c r="N1571">
        <v>0.53000253736806102</v>
      </c>
      <c r="O1571">
        <v>21.1541527179977</v>
      </c>
      <c r="P1571">
        <v>27.889908256880702</v>
      </c>
      <c r="Q1571">
        <v>-1.0028917522677001E-2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1451</v>
      </c>
      <c r="E1572">
        <v>781.23868560000005</v>
      </c>
      <c r="F1572">
        <v>650.85</v>
      </c>
      <c r="G1572">
        <v>15.1504493505069</v>
      </c>
      <c r="H1572">
        <v>7.8210341474651397</v>
      </c>
      <c r="I1572">
        <v>-10.287504582863599</v>
      </c>
      <c r="J1572">
        <v>3.7269880430972799</v>
      </c>
      <c r="K1572">
        <v>583.48053256800199</v>
      </c>
      <c r="L1572">
        <v>570.45039629772498</v>
      </c>
      <c r="M1572">
        <v>80.928211472473507</v>
      </c>
      <c r="N1572">
        <v>0.98844217100169796</v>
      </c>
      <c r="O1572">
        <v>19.535991395866901</v>
      </c>
      <c r="P1572">
        <v>42.542706964520299</v>
      </c>
      <c r="Q1572">
        <v>-2.1806290844275E-2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542</v>
      </c>
      <c r="E1573">
        <v>776.79486455999995</v>
      </c>
      <c r="F1573">
        <v>245.62</v>
      </c>
      <c r="G1573">
        <v>2.9176831447192</v>
      </c>
      <c r="H1573">
        <v>32.416345869719301</v>
      </c>
      <c r="I1573">
        <v>0.56105363193866398</v>
      </c>
      <c r="J1573">
        <v>11.5753815559491</v>
      </c>
      <c r="K1573">
        <v>198.27938884263401</v>
      </c>
      <c r="L1573">
        <v>192.70676451297899</v>
      </c>
      <c r="M1573">
        <v>81.564615651777899</v>
      </c>
      <c r="N1573">
        <v>1.66091944552279</v>
      </c>
      <c r="O1573">
        <v>1.5593192736747801</v>
      </c>
      <c r="P1573">
        <v>58.311311633902598</v>
      </c>
      <c r="Q1573">
        <v>1.6632810062596998E-2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542</v>
      </c>
      <c r="E1574">
        <v>772.91690189999997</v>
      </c>
      <c r="F1574">
        <v>1051.1500000000001</v>
      </c>
      <c r="G1574">
        <v>7.7378783231127803</v>
      </c>
      <c r="H1574">
        <v>11.155038047941501</v>
      </c>
      <c r="I1574">
        <v>-6.06298718814885</v>
      </c>
      <c r="J1574">
        <v>-1.0811469034279799</v>
      </c>
      <c r="K1574">
        <v>924.55044836504396</v>
      </c>
      <c r="L1574">
        <v>847.82033623391101</v>
      </c>
      <c r="M1574">
        <v>68.375300391755303</v>
      </c>
      <c r="N1574">
        <v>1.63574349994892</v>
      </c>
      <c r="O1574">
        <v>5.8840317747229198</v>
      </c>
      <c r="P1574">
        <v>55.956973293768499</v>
      </c>
      <c r="Q1574">
        <v>0.106836808100845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65</v>
      </c>
      <c r="E1575">
        <v>772.79704193999999</v>
      </c>
      <c r="F1575">
        <v>130.79</v>
      </c>
      <c r="G1575">
        <v>30.359198835478502</v>
      </c>
      <c r="H1575">
        <v>10.6987341838788</v>
      </c>
      <c r="I1575">
        <v>7.9465233218969997</v>
      </c>
      <c r="J1575">
        <v>0.383521179130486</v>
      </c>
      <c r="K1575">
        <v>117.797352470501</v>
      </c>
      <c r="L1575">
        <v>105.646913339344</v>
      </c>
      <c r="M1575">
        <v>59.561978705900202</v>
      </c>
      <c r="N1575">
        <v>1.2622068867708101</v>
      </c>
      <c r="O1575">
        <v>6.2772383209725504</v>
      </c>
      <c r="P1575">
        <v>59.792302993280401</v>
      </c>
      <c r="Q1575">
        <v>5.8698301629569998E-3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46</v>
      </c>
      <c r="E1576">
        <v>771.43499999999995</v>
      </c>
      <c r="F1576">
        <v>49.77</v>
      </c>
      <c r="G1576">
        <v>193.50483872530401</v>
      </c>
      <c r="H1576">
        <v>34.473554977143401</v>
      </c>
      <c r="I1576">
        <v>51.702035701191598</v>
      </c>
      <c r="J1576">
        <v>5.1682195884661599</v>
      </c>
      <c r="K1576">
        <v>44.2941781294058</v>
      </c>
      <c r="L1576">
        <v>33.4846813899807</v>
      </c>
      <c r="M1576">
        <v>44.804932069304002</v>
      </c>
      <c r="N1576">
        <v>1.2640552093138799</v>
      </c>
      <c r="O1576">
        <v>22.563793449869301</v>
      </c>
      <c r="Q1576">
        <v>0.10057568742267201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1407</v>
      </c>
      <c r="E1577">
        <v>769.99310249999996</v>
      </c>
      <c r="F1577">
        <v>143.25</v>
      </c>
      <c r="G1577">
        <v>56.1903857984762</v>
      </c>
      <c r="H1577">
        <v>2.1630057374744198</v>
      </c>
      <c r="I1577">
        <v>-12.219007111978801</v>
      </c>
      <c r="J1577">
        <v>4.7586102098279701</v>
      </c>
      <c r="K1577">
        <v>143.808680486523</v>
      </c>
      <c r="L1577">
        <v>136.35298958033201</v>
      </c>
      <c r="M1577">
        <v>52.923503487777097</v>
      </c>
      <c r="N1577">
        <v>1.5058793802506101</v>
      </c>
      <c r="O1577">
        <v>31.8673647469458</v>
      </c>
      <c r="P1577">
        <v>90.745672436750993</v>
      </c>
      <c r="Q1577">
        <v>0.122417588259625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86</v>
      </c>
      <c r="E1578">
        <v>769.33264092299999</v>
      </c>
      <c r="F1578">
        <v>85.47</v>
      </c>
      <c r="G1578">
        <v>13.5238760539042</v>
      </c>
      <c r="H1578">
        <v>-3.7730541245510998</v>
      </c>
      <c r="I1578">
        <v>-31.3880077313739</v>
      </c>
      <c r="J1578">
        <v>-5.4991903837390304</v>
      </c>
      <c r="K1578">
        <v>91.1083384017181</v>
      </c>
      <c r="L1578">
        <v>91.019160124298097</v>
      </c>
      <c r="M1578">
        <v>35.157391450558301</v>
      </c>
      <c r="N1578">
        <v>1.1967669475664</v>
      </c>
      <c r="O1578">
        <v>62.981162981162903</v>
      </c>
      <c r="P1578">
        <v>47.616580310880799</v>
      </c>
      <c r="Q1578">
        <v>-1.8900347701866001E-2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21</v>
      </c>
      <c r="E1579">
        <v>768.67689189499902</v>
      </c>
      <c r="F1579">
        <v>72.55</v>
      </c>
      <c r="G1579">
        <v>109.56348817378399</v>
      </c>
      <c r="H1579">
        <v>8.09150661353695</v>
      </c>
      <c r="I1579">
        <v>-9.6780486025473103</v>
      </c>
      <c r="J1579">
        <v>2.79488867153405</v>
      </c>
      <c r="K1579">
        <v>63.555424776518798</v>
      </c>
      <c r="L1579">
        <v>53.492208241635097</v>
      </c>
      <c r="M1579">
        <v>72.0604671614267</v>
      </c>
      <c r="N1579">
        <v>1.2550948958896</v>
      </c>
      <c r="O1579">
        <v>15.988973121984801</v>
      </c>
      <c r="P1579">
        <v>152.34782608695599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542</v>
      </c>
      <c r="E1580">
        <v>767.17739603999996</v>
      </c>
      <c r="F1580">
        <v>175.78</v>
      </c>
      <c r="G1580">
        <v>-15.6934165919309</v>
      </c>
      <c r="H1580">
        <v>4.7772828308416697</v>
      </c>
      <c r="I1580">
        <v>-6.0143055550894902</v>
      </c>
      <c r="J1580">
        <v>3.1699556556247699</v>
      </c>
      <c r="K1580">
        <v>167.455684601542</v>
      </c>
      <c r="L1580">
        <v>163.98046670259799</v>
      </c>
      <c r="M1580">
        <v>65.715704009467501</v>
      </c>
      <c r="N1580">
        <v>0.92570520247729704</v>
      </c>
      <c r="O1580">
        <v>16.5377176015473</v>
      </c>
      <c r="P1580">
        <v>25.5571428571428</v>
      </c>
      <c r="Q1580">
        <v>-9.0538590662303006E-2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189</v>
      </c>
      <c r="E1581">
        <v>766.17888000000005</v>
      </c>
      <c r="F1581">
        <v>136.72</v>
      </c>
      <c r="G1581">
        <v>-30.103512223137301</v>
      </c>
      <c r="H1581">
        <v>6.36137381696666</v>
      </c>
      <c r="I1581">
        <v>-14.810288083212299</v>
      </c>
      <c r="J1581">
        <v>-3.3868295195517999</v>
      </c>
      <c r="K1581">
        <v>130.05255442208301</v>
      </c>
      <c r="L1581">
        <v>129.877779772922</v>
      </c>
      <c r="M1581">
        <v>52.560710322983603</v>
      </c>
      <c r="N1581">
        <v>3.10839187891778</v>
      </c>
      <c r="O1581">
        <v>21.708601521357501</v>
      </c>
      <c r="P1581">
        <v>26.475485661424599</v>
      </c>
      <c r="Q1581">
        <v>4.2121648196285999E-2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542</v>
      </c>
      <c r="E1582">
        <v>765.511886</v>
      </c>
      <c r="F1582">
        <v>294.55</v>
      </c>
      <c r="G1582">
        <v>24.0506781690823</v>
      </c>
      <c r="H1582">
        <v>12.9493241833342</v>
      </c>
      <c r="I1582">
        <v>-23.8552348708971</v>
      </c>
      <c r="J1582">
        <v>10.8172767312355</v>
      </c>
      <c r="K1582">
        <v>268.46345157279302</v>
      </c>
      <c r="L1582">
        <v>261.806945238759</v>
      </c>
      <c r="M1582">
        <v>75.389730275769594</v>
      </c>
      <c r="N1582">
        <v>1.7312493354301901</v>
      </c>
      <c r="O1582">
        <v>21.541334238669101</v>
      </c>
      <c r="P1582">
        <v>62.241806664830598</v>
      </c>
      <c r="Q1582">
        <v>-2.1278540550007E-2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542</v>
      </c>
      <c r="E1583">
        <v>765.02427091999903</v>
      </c>
      <c r="F1583">
        <v>417.2</v>
      </c>
      <c r="G1583">
        <v>-38.835085328643402</v>
      </c>
      <c r="H1583">
        <v>11.6628297701096</v>
      </c>
      <c r="I1583">
        <v>-23.896808579754801</v>
      </c>
      <c r="J1583">
        <v>4.5929420919550896</v>
      </c>
      <c r="K1583">
        <v>388.78893126303399</v>
      </c>
      <c r="L1583">
        <v>403.85317671879102</v>
      </c>
      <c r="M1583">
        <v>58.278370837157702</v>
      </c>
      <c r="N1583">
        <v>1.08063203423551</v>
      </c>
      <c r="O1583">
        <v>25.119846596356599</v>
      </c>
      <c r="P1583">
        <v>33.975594091201003</v>
      </c>
      <c r="Q1583">
        <v>8.4369203456895997E-2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629</v>
      </c>
      <c r="E1584">
        <v>764.70477000000005</v>
      </c>
      <c r="F1584">
        <v>873.15</v>
      </c>
      <c r="G1584">
        <v>9.0725363653247797</v>
      </c>
      <c r="H1584">
        <v>14.8176139015779</v>
      </c>
      <c r="I1584">
        <v>16.978923488383099</v>
      </c>
      <c r="J1584">
        <v>2.3509382110704</v>
      </c>
      <c r="K1584">
        <v>669.12104581739095</v>
      </c>
      <c r="L1584">
        <v>651.47920229502904</v>
      </c>
      <c r="M1584">
        <v>87.485697417467605</v>
      </c>
      <c r="N1584">
        <v>1.9261184641457201</v>
      </c>
      <c r="O1584">
        <v>0</v>
      </c>
      <c r="P1584">
        <v>78.012232415902105</v>
      </c>
      <c r="Q1584">
        <v>-6.298809368161E-2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304</v>
      </c>
      <c r="E1585">
        <v>762.37895054499995</v>
      </c>
      <c r="F1585">
        <v>120.71</v>
      </c>
      <c r="G1585">
        <v>4903.7230926935499</v>
      </c>
      <c r="H1585">
        <v>11.276223470938501</v>
      </c>
      <c r="I1585">
        <v>177.41816005467899</v>
      </c>
      <c r="J1585">
        <v>-0.86182774637639603</v>
      </c>
      <c r="K1585">
        <v>49.611468804184902</v>
      </c>
      <c r="L1585">
        <v>17.6619252901646</v>
      </c>
      <c r="M1585">
        <v>99.819446836674302</v>
      </c>
      <c r="N1585">
        <v>0.335470782161359</v>
      </c>
      <c r="O1585">
        <v>0</v>
      </c>
      <c r="P1585">
        <v>5935.5</v>
      </c>
      <c r="Q1585">
        <v>0.11712645172102799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214</v>
      </c>
      <c r="E1586">
        <v>759.88869629999999</v>
      </c>
      <c r="F1586">
        <v>30.27</v>
      </c>
      <c r="G1586">
        <v>61.879697440720498</v>
      </c>
      <c r="H1586">
        <v>-11.56896922952</v>
      </c>
      <c r="I1586">
        <v>-59.084299508757702</v>
      </c>
      <c r="J1586">
        <v>-4.7680777463763899</v>
      </c>
      <c r="K1586">
        <v>32.691115876231301</v>
      </c>
      <c r="L1586">
        <v>31.877196002341002</v>
      </c>
      <c r="M1586">
        <v>19.551152728059801</v>
      </c>
      <c r="N1586">
        <v>0.72202009760157804</v>
      </c>
      <c r="O1586">
        <v>139.11463495209699</v>
      </c>
      <c r="P1586">
        <v>124.72160356347401</v>
      </c>
      <c r="Q1586">
        <v>0.14145542624912999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65</v>
      </c>
      <c r="E1587">
        <v>757.65429130999996</v>
      </c>
      <c r="F1587">
        <v>1327.55</v>
      </c>
      <c r="G1587">
        <v>82.996543279823101</v>
      </c>
      <c r="H1587">
        <v>9.2841670152662292</v>
      </c>
      <c r="I1587">
        <v>10.993999663014</v>
      </c>
      <c r="J1587">
        <v>-1.6830486766089501</v>
      </c>
      <c r="K1587">
        <v>1238.41406073658</v>
      </c>
      <c r="L1587">
        <v>1094.1330468655001</v>
      </c>
      <c r="M1587">
        <v>53.637620078412297</v>
      </c>
      <c r="N1587">
        <v>1.7926651003174401</v>
      </c>
      <c r="O1587">
        <v>21.117848668600001</v>
      </c>
      <c r="P1587">
        <v>111.561752988047</v>
      </c>
      <c r="Q1587">
        <v>8.9558443858613002E-2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388</v>
      </c>
      <c r="E1588">
        <v>757.64467616499996</v>
      </c>
      <c r="F1588">
        <v>345.05</v>
      </c>
      <c r="G1588">
        <v>-28.228182351978798</v>
      </c>
      <c r="H1588">
        <v>-3.86446237544919</v>
      </c>
      <c r="I1588">
        <v>9.5633489511686491</v>
      </c>
      <c r="J1588">
        <v>2.7698391735445802</v>
      </c>
      <c r="K1588">
        <v>318.50323898343402</v>
      </c>
      <c r="L1588">
        <v>304.23043405973402</v>
      </c>
      <c r="M1588">
        <v>60.072619899255997</v>
      </c>
      <c r="N1588">
        <v>0.76488982767302005</v>
      </c>
      <c r="O1588">
        <v>46.543979133458897</v>
      </c>
      <c r="P1588">
        <v>49.891398783666297</v>
      </c>
      <c r="Q1588">
        <v>4.8083727683454001E-2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297</v>
      </c>
      <c r="E1589">
        <v>757.57053269200003</v>
      </c>
      <c r="F1589">
        <v>71.319999999999993</v>
      </c>
      <c r="G1589">
        <v>-35.7272450729604</v>
      </c>
      <c r="H1589">
        <v>-1.6060837561713299</v>
      </c>
      <c r="I1589">
        <v>-46.816760921078703</v>
      </c>
      <c r="J1589">
        <v>0.44390916152749499</v>
      </c>
      <c r="K1589">
        <v>74.030551928095704</v>
      </c>
      <c r="L1589">
        <v>85.151008213199106</v>
      </c>
      <c r="M1589">
        <v>40.183582121660102</v>
      </c>
      <c r="N1589">
        <v>1.22282530247699</v>
      </c>
      <c r="O1589">
        <v>80.033651149747598</v>
      </c>
      <c r="P1589">
        <v>19.764903442485199</v>
      </c>
      <c r="Q1589">
        <v>-6.2720938810019E-2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171</v>
      </c>
      <c r="E1590">
        <v>757.12488046499902</v>
      </c>
      <c r="F1590">
        <v>298.05</v>
      </c>
      <c r="G1590">
        <v>23.4634066548143</v>
      </c>
      <c r="H1590">
        <v>-6.48681520397278</v>
      </c>
      <c r="I1590">
        <v>41.410820062577002</v>
      </c>
      <c r="J1590">
        <v>0.68362679907814805</v>
      </c>
      <c r="K1590">
        <v>276.20717186050803</v>
      </c>
      <c r="L1590">
        <v>248.53757170805901</v>
      </c>
      <c r="M1590">
        <v>75.247065510773496</v>
      </c>
      <c r="N1590">
        <v>1.4930156361134701</v>
      </c>
      <c r="O1590">
        <v>3.9758429793658601</v>
      </c>
      <c r="P1590">
        <v>63.225629791894796</v>
      </c>
      <c r="Q1590">
        <v>5.8918930168674999E-2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346</v>
      </c>
      <c r="E1591">
        <v>751.767708771</v>
      </c>
      <c r="F1591">
        <v>12.57</v>
      </c>
      <c r="G1591">
        <v>3.1193511969598098</v>
      </c>
      <c r="H1591">
        <v>-1.09374391816332</v>
      </c>
      <c r="I1591">
        <v>-22.012332280380502</v>
      </c>
      <c r="J1591">
        <v>-3.9472707843510801</v>
      </c>
      <c r="K1591">
        <v>11.7158794229936</v>
      </c>
      <c r="L1591">
        <v>11.0676740417818</v>
      </c>
      <c r="M1591">
        <v>52.990284947648703</v>
      </c>
      <c r="N1591">
        <v>1.20027397159708</v>
      </c>
      <c r="O1591">
        <v>26.093874303898101</v>
      </c>
      <c r="P1591">
        <v>59.113924050632903</v>
      </c>
      <c r="Q1591">
        <v>-2.2491922092875E-2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1474</v>
      </c>
      <c r="E1592">
        <v>750.953896515</v>
      </c>
      <c r="F1592">
        <v>102.15</v>
      </c>
      <c r="G1592">
        <v>37.717519231296798</v>
      </c>
      <c r="H1592">
        <v>1.3943883173882701</v>
      </c>
      <c r="I1592">
        <v>-12.5084468523412</v>
      </c>
      <c r="J1592">
        <v>4.1407141956673197</v>
      </c>
      <c r="K1592">
        <v>101.587420328855</v>
      </c>
      <c r="L1592">
        <v>94.286170520149895</v>
      </c>
      <c r="M1592">
        <v>56.195750765116799</v>
      </c>
      <c r="N1592">
        <v>0.86258106196564399</v>
      </c>
      <c r="O1592">
        <v>25.256975036710699</v>
      </c>
      <c r="P1592">
        <v>71.105527638190907</v>
      </c>
      <c r="Q1592">
        <v>-1.3866788273114E-2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542</v>
      </c>
      <c r="E1593">
        <v>750.43796980000002</v>
      </c>
      <c r="F1593">
        <v>826.55</v>
      </c>
      <c r="G1593">
        <v>-18.133856274953999</v>
      </c>
      <c r="H1593">
        <v>-3.8026046776569902</v>
      </c>
      <c r="I1593">
        <v>-38.009577241819798</v>
      </c>
      <c r="J1593">
        <v>-1.5197224832184999</v>
      </c>
      <c r="K1593">
        <v>847.32480898117501</v>
      </c>
      <c r="L1593">
        <v>863.89588090536699</v>
      </c>
      <c r="M1593">
        <v>47.872511518556998</v>
      </c>
      <c r="N1593">
        <v>0.82161694163850396</v>
      </c>
      <c r="O1593">
        <v>43.246022624160602</v>
      </c>
      <c r="P1593">
        <v>18.5357808690664</v>
      </c>
      <c r="Q1593">
        <v>0.106704354833919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65</v>
      </c>
      <c r="E1594">
        <v>749.82814725000003</v>
      </c>
      <c r="F1594">
        <v>344.75</v>
      </c>
      <c r="G1594">
        <v>16.0220164390599</v>
      </c>
      <c r="H1594">
        <v>-6.7762538112569102</v>
      </c>
      <c r="I1594">
        <v>-31.9243417806927</v>
      </c>
      <c r="J1594">
        <v>0.17205168737578999</v>
      </c>
      <c r="K1594">
        <v>332.43840213747302</v>
      </c>
      <c r="L1594">
        <v>344.88134621475803</v>
      </c>
      <c r="M1594">
        <v>75.266027823326993</v>
      </c>
      <c r="N1594">
        <v>1.7735630860091001</v>
      </c>
      <c r="O1594">
        <v>38.941261783901297</v>
      </c>
      <c r="P1594">
        <v>46.111464293282403</v>
      </c>
      <c r="Q1594">
        <v>4.7299844554268E-2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171</v>
      </c>
      <c r="E1595">
        <v>748.48043289600002</v>
      </c>
      <c r="F1595">
        <v>138.38999999999999</v>
      </c>
      <c r="G1595">
        <v>-42.025369930565702</v>
      </c>
      <c r="H1595">
        <v>-4.3192177537555896</v>
      </c>
      <c r="I1595">
        <v>-19.813141178257101</v>
      </c>
      <c r="J1595">
        <v>-3.5960400989093499</v>
      </c>
      <c r="K1595">
        <v>142.26322284687501</v>
      </c>
      <c r="L1595">
        <v>135.929562789747</v>
      </c>
      <c r="M1595">
        <v>36.878581034058499</v>
      </c>
      <c r="N1595">
        <v>0.70077331113353902</v>
      </c>
      <c r="O1595">
        <v>34.312450321554998</v>
      </c>
      <c r="P1595">
        <v>114.72459270752501</v>
      </c>
      <c r="Q1595">
        <v>8.6251894731566997E-2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214</v>
      </c>
      <c r="E1596">
        <v>746.99509550000005</v>
      </c>
      <c r="F1596">
        <v>158.44999999999999</v>
      </c>
      <c r="G1596">
        <v>169.69614472243501</v>
      </c>
      <c r="H1596">
        <v>29.9940054918345</v>
      </c>
      <c r="I1596">
        <v>45.350711197880301</v>
      </c>
      <c r="J1596">
        <v>13.8764642646428</v>
      </c>
      <c r="K1596">
        <v>126.716747559943</v>
      </c>
      <c r="L1596">
        <v>103.614699591267</v>
      </c>
      <c r="M1596">
        <v>70.414226450099605</v>
      </c>
      <c r="N1596">
        <v>1.9781340493752999</v>
      </c>
      <c r="O1596">
        <v>11.076049226885401</v>
      </c>
      <c r="P1596">
        <v>202.96367112810699</v>
      </c>
      <c r="Q1596">
        <v>9.2060939851887999E-2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62</v>
      </c>
      <c r="E1597">
        <v>742.74378239999999</v>
      </c>
      <c r="F1597">
        <v>828.6</v>
      </c>
      <c r="G1597">
        <v>47.779357518450297</v>
      </c>
      <c r="H1597">
        <v>1.8468576879344001</v>
      </c>
      <c r="I1597">
        <v>33.1672601828759</v>
      </c>
      <c r="J1597">
        <v>-0.78287718157619102</v>
      </c>
      <c r="K1597">
        <v>801.68253982194096</v>
      </c>
      <c r="L1597">
        <v>674.52846490836305</v>
      </c>
      <c r="M1597">
        <v>50.603876244419403</v>
      </c>
      <c r="N1597">
        <v>0.49988364760960302</v>
      </c>
      <c r="O1597">
        <v>27.7818006275645</v>
      </c>
      <c r="P1597">
        <v>78.193548387096698</v>
      </c>
      <c r="Q1597">
        <v>5.0272582874520001E-2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621</v>
      </c>
      <c r="E1598">
        <v>741.18</v>
      </c>
      <c r="F1598">
        <v>247.06</v>
      </c>
      <c r="G1598">
        <v>19.811929171545799</v>
      </c>
      <c r="H1598">
        <v>-1.2251145365409799</v>
      </c>
      <c r="I1598">
        <v>-22.634257677989201</v>
      </c>
      <c r="J1598">
        <v>2.7239284883727701</v>
      </c>
      <c r="K1598">
        <v>248.272607204959</v>
      </c>
      <c r="L1598">
        <v>253.55215508059899</v>
      </c>
      <c r="M1598">
        <v>48.908145886657302</v>
      </c>
      <c r="N1598">
        <v>0.77149155800402203</v>
      </c>
      <c r="O1598">
        <v>73.925362260179696</v>
      </c>
      <c r="P1598">
        <v>48.607518796992402</v>
      </c>
      <c r="Q1598">
        <v>7.1184765792159002E-2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403</v>
      </c>
      <c r="E1599">
        <v>741.10559271599902</v>
      </c>
      <c r="F1599">
        <v>58.42</v>
      </c>
      <c r="G1599">
        <v>-51.910873551167199</v>
      </c>
      <c r="H1599">
        <v>-3.9003058270822799</v>
      </c>
      <c r="I1599">
        <v>-21.632246372183801</v>
      </c>
      <c r="J1599">
        <v>-3.4503381004178202</v>
      </c>
      <c r="K1599">
        <v>59.616087411703298</v>
      </c>
      <c r="L1599">
        <v>63.704214310805199</v>
      </c>
      <c r="M1599">
        <v>52.841912097408198</v>
      </c>
      <c r="N1599">
        <v>0.52507498264593699</v>
      </c>
      <c r="O1599">
        <v>67.750770284149198</v>
      </c>
      <c r="P1599">
        <v>25.364806866952701</v>
      </c>
      <c r="Q1599">
        <v>2.6690066747148002E-2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1151</v>
      </c>
      <c r="E1600">
        <v>738.52171323200002</v>
      </c>
      <c r="F1600">
        <v>72.739999999999995</v>
      </c>
      <c r="G1600">
        <v>40.791135507014097</v>
      </c>
      <c r="H1600">
        <v>-0.30619353783499598</v>
      </c>
      <c r="I1600">
        <v>-32.679167187968098</v>
      </c>
      <c r="J1600">
        <v>1.3209634097987799</v>
      </c>
      <c r="K1600">
        <v>71.795713597375695</v>
      </c>
      <c r="L1600">
        <v>75.365767319457703</v>
      </c>
      <c r="M1600">
        <v>63.835348962357003</v>
      </c>
      <c r="N1600">
        <v>1.4085978397993</v>
      </c>
      <c r="O1600">
        <v>97.552928237558405</v>
      </c>
      <c r="P1600">
        <v>70.951821386603896</v>
      </c>
      <c r="Q1600">
        <v>-1.895182589037E-3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3114</v>
      </c>
      <c r="E1601">
        <v>738.03234380000004</v>
      </c>
      <c r="F1601">
        <v>806.5</v>
      </c>
      <c r="G1601">
        <v>27.168048709000502</v>
      </c>
      <c r="H1601">
        <v>-0.55044699162947797</v>
      </c>
      <c r="I1601">
        <v>28.4167666462046</v>
      </c>
      <c r="J1601">
        <v>0.34635069228531301</v>
      </c>
      <c r="K1601">
        <v>819.40605581535499</v>
      </c>
      <c r="L1601">
        <v>734.93231409963698</v>
      </c>
      <c r="M1601">
        <v>46.343141565351402</v>
      </c>
      <c r="N1601">
        <v>0.38614546886615903</v>
      </c>
      <c r="O1601">
        <v>25.108493490390501</v>
      </c>
      <c r="P1601">
        <v>63.839512442864297</v>
      </c>
      <c r="Q1601">
        <v>6.1789942673799003E-2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E1602">
        <v>736.53674999999998</v>
      </c>
      <c r="F1602">
        <v>73.47</v>
      </c>
      <c r="G1602">
        <v>1051.0628362832999</v>
      </c>
      <c r="H1602">
        <v>24.061851914360801</v>
      </c>
      <c r="I1602">
        <v>97.597585301694494</v>
      </c>
      <c r="J1602">
        <v>20.641756184278702</v>
      </c>
      <c r="K1602">
        <v>56.637182671560403</v>
      </c>
      <c r="L1602">
        <v>40.303481840022101</v>
      </c>
      <c r="M1602">
        <v>88.740407272988605</v>
      </c>
      <c r="N1602">
        <v>2.3134492637440398</v>
      </c>
      <c r="O1602">
        <v>2.0824826459779402</v>
      </c>
      <c r="P1602">
        <v>1258.0406654343799</v>
      </c>
      <c r="Q1602">
        <v>0.22160581530555301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336</v>
      </c>
      <c r="E1603">
        <v>736.19231400000001</v>
      </c>
      <c r="F1603">
        <v>94.38</v>
      </c>
      <c r="G1603">
        <v>105.18805146858701</v>
      </c>
      <c r="H1603">
        <v>8.2404505586871402</v>
      </c>
      <c r="I1603">
        <v>66.501091787794707</v>
      </c>
      <c r="J1603">
        <v>9.8629408244070707</v>
      </c>
      <c r="K1603">
        <v>87.938292130576698</v>
      </c>
      <c r="L1603">
        <v>69.922826583313693</v>
      </c>
      <c r="M1603">
        <v>55.670387779271401</v>
      </c>
      <c r="N1603">
        <v>0.69672823402771999</v>
      </c>
      <c r="O1603">
        <v>12.841703750794601</v>
      </c>
      <c r="P1603">
        <v>144.50777202072501</v>
      </c>
      <c r="Q1603">
        <v>0.110360481729084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1535</v>
      </c>
      <c r="E1604">
        <v>731.26518310500001</v>
      </c>
      <c r="F1604">
        <v>401.95</v>
      </c>
      <c r="G1604">
        <v>54.135284086114503</v>
      </c>
      <c r="H1604">
        <v>-2.9283990539084002</v>
      </c>
      <c r="I1604">
        <v>71.662834847615997</v>
      </c>
      <c r="J1604">
        <v>-1.8171200658261399</v>
      </c>
      <c r="K1604">
        <v>376.68489279897</v>
      </c>
      <c r="L1604">
        <v>298.016187429882</v>
      </c>
      <c r="M1604">
        <v>60.672397781581203</v>
      </c>
      <c r="N1604">
        <v>0.79263137279649398</v>
      </c>
      <c r="O1604">
        <v>10.3495459634282</v>
      </c>
      <c r="P1604">
        <v>129.94851258581201</v>
      </c>
      <c r="Q1604">
        <v>8.4862618469937007E-2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130</v>
      </c>
      <c r="E1605">
        <v>726.356820492</v>
      </c>
      <c r="F1605">
        <v>225.13</v>
      </c>
      <c r="G1605">
        <v>217.06435951254801</v>
      </c>
      <c r="H1605">
        <v>-5.39656323051965</v>
      </c>
      <c r="I1605">
        <v>-11.4834007407339</v>
      </c>
      <c r="J1605">
        <v>-2.7198653246644899</v>
      </c>
      <c r="K1605">
        <v>233.965499922193</v>
      </c>
      <c r="L1605">
        <v>198.54334401064401</v>
      </c>
      <c r="M1605">
        <v>31.266790576017598</v>
      </c>
      <c r="N1605">
        <v>1.0121744276923299</v>
      </c>
      <c r="O1605">
        <v>39.652645138364399</v>
      </c>
      <c r="P1605">
        <v>263.11290322580601</v>
      </c>
      <c r="Q1605">
        <v>0.14112162383868701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403</v>
      </c>
      <c r="E1606">
        <v>725.77032880000002</v>
      </c>
      <c r="F1606">
        <v>69.709999999999994</v>
      </c>
      <c r="G1606">
        <v>55.957941178406898</v>
      </c>
      <c r="H1606">
        <v>1.5841761678570401</v>
      </c>
      <c r="I1606">
        <v>-11.184084123757</v>
      </c>
      <c r="J1606">
        <v>2.3003714297753899E-2</v>
      </c>
      <c r="K1606">
        <v>67.761945510287006</v>
      </c>
      <c r="L1606">
        <v>64.613794108829595</v>
      </c>
      <c r="M1606">
        <v>42.5038277169254</v>
      </c>
      <c r="N1606">
        <v>0.84197259530917001</v>
      </c>
      <c r="O1606">
        <v>21.001291062975099</v>
      </c>
      <c r="P1606">
        <v>85.398936170212707</v>
      </c>
      <c r="Q1606">
        <v>6.2266686609526001E-2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E1607">
        <v>724.92118500000004</v>
      </c>
      <c r="F1607">
        <v>603.95000000000005</v>
      </c>
      <c r="G1607">
        <v>-22.876184027958001</v>
      </c>
      <c r="H1607">
        <v>42.138083341322798</v>
      </c>
      <c r="I1607">
        <v>28.673011667363902</v>
      </c>
      <c r="J1607">
        <v>25.560021680792101</v>
      </c>
      <c r="K1607">
        <v>467.445535533797</v>
      </c>
      <c r="L1607">
        <v>427.57473078097502</v>
      </c>
      <c r="M1607">
        <v>72.9657385969833</v>
      </c>
      <c r="N1607">
        <v>1.7408713170486001</v>
      </c>
      <c r="O1607">
        <v>5.3895189999171897</v>
      </c>
      <c r="P1607">
        <v>81.912650602409599</v>
      </c>
      <c r="Q1607">
        <v>0.114473137195001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414</v>
      </c>
      <c r="E1608">
        <v>721.3125</v>
      </c>
      <c r="F1608">
        <v>230.82</v>
      </c>
      <c r="G1608">
        <v>-14.593718169214901</v>
      </c>
      <c r="H1608">
        <v>-9.1154881132398202</v>
      </c>
      <c r="I1608">
        <v>-12.9387333671012</v>
      </c>
      <c r="J1608">
        <v>3.6383963683703402</v>
      </c>
      <c r="K1608">
        <v>223.12514060965199</v>
      </c>
      <c r="L1608">
        <v>223.24968593239001</v>
      </c>
      <c r="M1608">
        <v>58.828683193581099</v>
      </c>
      <c r="N1608">
        <v>0.75140945367335799</v>
      </c>
      <c r="O1608">
        <v>23.819426392860201</v>
      </c>
      <c r="P1608">
        <v>22.580987785448698</v>
      </c>
      <c r="Q1608">
        <v>-9.6862027630045006E-2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297</v>
      </c>
      <c r="E1609">
        <v>721.24686149000001</v>
      </c>
      <c r="F1609">
        <v>280.55</v>
      </c>
      <c r="G1609">
        <v>550.73807057856004</v>
      </c>
      <c r="H1609">
        <v>56.853133027261002</v>
      </c>
      <c r="I1609">
        <v>303.14700199906702</v>
      </c>
      <c r="J1609">
        <v>25.300565416016699</v>
      </c>
      <c r="K1609">
        <v>224.48722211412701</v>
      </c>
      <c r="L1609">
        <v>157.64445297087201</v>
      </c>
      <c r="M1609">
        <v>70.968623392230896</v>
      </c>
      <c r="N1609">
        <v>1.2925136136078801</v>
      </c>
      <c r="O1609">
        <v>8.7150240598823601</v>
      </c>
      <c r="P1609">
        <v>625.87322121604097</v>
      </c>
      <c r="Q1609">
        <v>0.16349543696247901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E1610">
        <v>719.88578430999996</v>
      </c>
      <c r="F1610">
        <v>747.7</v>
      </c>
      <c r="G1610">
        <v>301.39690221736799</v>
      </c>
      <c r="H1610">
        <v>35.524787473380997</v>
      </c>
      <c r="I1610">
        <v>39.414734655300002</v>
      </c>
      <c r="J1610">
        <v>16.9548389202902</v>
      </c>
      <c r="K1610">
        <v>555.92291800251905</v>
      </c>
      <c r="L1610">
        <v>470.388459044591</v>
      </c>
      <c r="M1610">
        <v>89.8765968037021</v>
      </c>
      <c r="N1610">
        <v>1.61579360237078</v>
      </c>
      <c r="O1610">
        <v>3.5174535241406999</v>
      </c>
      <c r="P1610">
        <v>401.81208053691199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629</v>
      </c>
      <c r="E1611">
        <v>718.34799999999996</v>
      </c>
      <c r="F1611">
        <v>470</v>
      </c>
      <c r="G1611">
        <v>313.392095808823</v>
      </c>
      <c r="H1611">
        <v>57.089778505124301</v>
      </c>
      <c r="I1611">
        <v>288.61011290728197</v>
      </c>
      <c r="J1611">
        <v>-6.0826324568768904</v>
      </c>
      <c r="K1611">
        <v>320.12159741848899</v>
      </c>
      <c r="L1611">
        <v>183.76204174891001</v>
      </c>
      <c r="M1611">
        <v>65.260718596966996</v>
      </c>
      <c r="N1611">
        <v>0.23741452530051099</v>
      </c>
      <c r="O1611">
        <v>10.6382978723404</v>
      </c>
      <c r="P1611">
        <v>452.941176470588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547</v>
      </c>
      <c r="E1612">
        <v>714.91319999999996</v>
      </c>
      <c r="F1612">
        <v>419.55</v>
      </c>
      <c r="G1612">
        <v>50.978537020920498</v>
      </c>
      <c r="H1612">
        <v>17.005042018419999</v>
      </c>
      <c r="I1612">
        <v>28.664522652517899</v>
      </c>
      <c r="J1612">
        <v>9.8515315272941599</v>
      </c>
      <c r="K1612">
        <v>357.465891679582</v>
      </c>
      <c r="L1612">
        <v>312.11939446922503</v>
      </c>
      <c r="M1612">
        <v>62.8939240872201</v>
      </c>
      <c r="N1612">
        <v>2.41867498883258</v>
      </c>
      <c r="O1612">
        <v>4.8742700512453796</v>
      </c>
      <c r="P1612">
        <v>86.508112913980895</v>
      </c>
      <c r="Q1612">
        <v>7.2013258571496E-2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297</v>
      </c>
      <c r="E1613">
        <v>712.94581187999995</v>
      </c>
      <c r="F1613">
        <v>425.4</v>
      </c>
      <c r="G1613">
        <v>8.5685790789800507</v>
      </c>
      <c r="H1613">
        <v>8.2577620855263003</v>
      </c>
      <c r="I1613">
        <v>-38.132331360935403</v>
      </c>
      <c r="J1613">
        <v>7.83106565463883</v>
      </c>
      <c r="K1613">
        <v>445.45918273709299</v>
      </c>
      <c r="L1613">
        <v>496.16036032655501</v>
      </c>
      <c r="M1613">
        <v>56.451247182021199</v>
      </c>
      <c r="N1613">
        <v>1.9778527208686401</v>
      </c>
      <c r="O1613">
        <v>69.4875411377527</v>
      </c>
      <c r="P1613">
        <v>41.493430899717197</v>
      </c>
      <c r="Q1613">
        <v>0.14581009046205801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171</v>
      </c>
      <c r="E1614">
        <v>712.68376396799999</v>
      </c>
      <c r="F1614">
        <v>42.24</v>
      </c>
      <c r="G1614">
        <v>-0.44456368015492098</v>
      </c>
      <c r="H1614">
        <v>-13.500850291692</v>
      </c>
      <c r="I1614">
        <v>-33.2656089684398</v>
      </c>
      <c r="J1614">
        <v>-5.15861622921138</v>
      </c>
      <c r="K1614">
        <v>47.418028535398904</v>
      </c>
      <c r="L1614">
        <v>46.311593471321601</v>
      </c>
      <c r="M1614">
        <v>20.0842903556088</v>
      </c>
      <c r="N1614">
        <v>0.378445533066472</v>
      </c>
      <c r="O1614">
        <v>48.4375</v>
      </c>
      <c r="P1614">
        <v>31.958762886597899</v>
      </c>
      <c r="Q1614">
        <v>0.15317164287316701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130</v>
      </c>
      <c r="E1615">
        <v>707.20775749999996</v>
      </c>
      <c r="F1615">
        <v>456.25</v>
      </c>
      <c r="G1615">
        <v>-28.2481358787659</v>
      </c>
      <c r="H1615">
        <v>-5.9317941962432199</v>
      </c>
      <c r="I1615">
        <v>-34.129146006792901</v>
      </c>
      <c r="J1615">
        <v>2.5580368134430098</v>
      </c>
      <c r="K1615">
        <v>469.226026984486</v>
      </c>
      <c r="L1615">
        <v>493.70163337320298</v>
      </c>
      <c r="M1615">
        <v>50.500734460776897</v>
      </c>
      <c r="N1615">
        <v>0.64810991257689499</v>
      </c>
      <c r="O1615">
        <v>49.358904109588998</v>
      </c>
      <c r="P1615">
        <v>9.66230020430236</v>
      </c>
      <c r="Q1615">
        <v>8.7784956429443006E-2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E1616">
        <v>706.68357000000003</v>
      </c>
      <c r="F1616">
        <v>1181.3499999999999</v>
      </c>
      <c r="G1616">
        <v>292.35404507451</v>
      </c>
      <c r="H1616">
        <v>68.298968999023998</v>
      </c>
      <c r="I1616">
        <v>31.408356457819099</v>
      </c>
      <c r="J1616">
        <v>-2.6749095789712101</v>
      </c>
      <c r="K1616">
        <v>926.67559440789296</v>
      </c>
      <c r="L1616">
        <v>722.45821114776504</v>
      </c>
      <c r="M1616">
        <v>58.095909569868802</v>
      </c>
      <c r="N1616">
        <v>1.4148991980813901</v>
      </c>
      <c r="O1616">
        <v>11.905870402505601</v>
      </c>
      <c r="P1616">
        <v>374.43775100401598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189</v>
      </c>
      <c r="E1617">
        <v>705.94660839999995</v>
      </c>
      <c r="F1617">
        <v>202.4</v>
      </c>
      <c r="G1617">
        <v>274.87432358496199</v>
      </c>
      <c r="H1617">
        <v>11.6361213609795</v>
      </c>
      <c r="I1617">
        <v>10.7685202554078</v>
      </c>
      <c r="J1617">
        <v>1.88569700609885</v>
      </c>
      <c r="K1617">
        <v>192.49033483614701</v>
      </c>
      <c r="L1617">
        <v>158.13644820782599</v>
      </c>
      <c r="M1617">
        <v>50.3643974590439</v>
      </c>
      <c r="N1617">
        <v>1.3857176120018999</v>
      </c>
      <c r="O1617">
        <v>8.6956521739130306</v>
      </c>
      <c r="Q1617">
        <v>0.13416691290673299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304</v>
      </c>
      <c r="E1618">
        <v>702.93600000000004</v>
      </c>
      <c r="F1618">
        <v>150.19999999999999</v>
      </c>
      <c r="G1618">
        <v>-14.642173257323901</v>
      </c>
      <c r="H1618">
        <v>-9.1808098058621201</v>
      </c>
      <c r="I1618">
        <v>-15.7248965816982</v>
      </c>
      <c r="J1618">
        <v>-1.86082874537739</v>
      </c>
      <c r="K1618">
        <v>146.69819684273901</v>
      </c>
      <c r="L1618">
        <v>143.595214972924</v>
      </c>
      <c r="M1618">
        <v>55.2861641774997</v>
      </c>
      <c r="N1618">
        <v>0.88445916546701298</v>
      </c>
      <c r="O1618">
        <v>17.177097203728302</v>
      </c>
      <c r="P1618">
        <v>29.204301075268798</v>
      </c>
      <c r="Q1618">
        <v>0.10704240597381801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539</v>
      </c>
      <c r="E1619">
        <v>702.83399999999995</v>
      </c>
      <c r="F1619">
        <v>1064.9000000000001</v>
      </c>
      <c r="G1619">
        <v>79.461267120757299</v>
      </c>
      <c r="H1619">
        <v>-0.101455252369649</v>
      </c>
      <c r="I1619">
        <v>23.077181786115599</v>
      </c>
      <c r="J1619">
        <v>-0.43786461273585198</v>
      </c>
      <c r="K1619">
        <v>1022.62884991686</v>
      </c>
      <c r="L1619">
        <v>879.54247212617202</v>
      </c>
      <c r="M1619">
        <v>46.762698274271202</v>
      </c>
      <c r="N1619">
        <v>1.3143271566885399</v>
      </c>
      <c r="O1619">
        <v>10.808526622218</v>
      </c>
      <c r="P1619">
        <v>112.98</v>
      </c>
      <c r="Q1619">
        <v>7.0396566011261999E-2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75</v>
      </c>
      <c r="E1620">
        <v>702.35524439999995</v>
      </c>
      <c r="F1620">
        <v>109.8</v>
      </c>
      <c r="G1620">
        <v>-34.550469330003502</v>
      </c>
      <c r="H1620">
        <v>-4.6511722083527696</v>
      </c>
      <c r="I1620">
        <v>-9.7581123315314109</v>
      </c>
      <c r="J1620">
        <v>3.66198177743312</v>
      </c>
      <c r="K1620">
        <v>110.754643455683</v>
      </c>
      <c r="L1620">
        <v>112.18454712649201</v>
      </c>
      <c r="M1620">
        <v>58.005444084348703</v>
      </c>
      <c r="N1620">
        <v>1.3513317714531701</v>
      </c>
      <c r="O1620">
        <v>27.7777777777777</v>
      </c>
      <c r="P1620">
        <v>24.843661171119901</v>
      </c>
      <c r="Q1620">
        <v>0.17637945668972499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100</v>
      </c>
      <c r="E1621">
        <v>700.56532349999998</v>
      </c>
      <c r="F1621">
        <v>335.65</v>
      </c>
      <c r="G1621">
        <v>960.38571405278105</v>
      </c>
      <c r="H1621">
        <v>-1.48375111742412</v>
      </c>
      <c r="I1621">
        <v>69.517686170676797</v>
      </c>
      <c r="J1621">
        <v>-2.4593174054835201</v>
      </c>
      <c r="K1621">
        <v>324.10827343972602</v>
      </c>
      <c r="L1621">
        <v>220.985724450015</v>
      </c>
      <c r="M1621">
        <v>41.929373659064701</v>
      </c>
      <c r="N1621">
        <v>0.54947525249662299</v>
      </c>
      <c r="O1621">
        <v>18.1736928347981</v>
      </c>
      <c r="P1621">
        <v>986.24595469255598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297</v>
      </c>
      <c r="E1622">
        <v>699.20721790000005</v>
      </c>
      <c r="F1622">
        <v>4.09</v>
      </c>
      <c r="G1622">
        <v>65.302550057899495</v>
      </c>
      <c r="H1622">
        <v>-0.48917184183609702</v>
      </c>
      <c r="I1622">
        <v>-23.209178912009701</v>
      </c>
      <c r="J1622">
        <v>2.3480487968334698</v>
      </c>
      <c r="K1622">
        <v>4.0198564765326203</v>
      </c>
      <c r="L1622">
        <v>3.86266151437672</v>
      </c>
      <c r="M1622">
        <v>51.513175124043997</v>
      </c>
      <c r="N1622">
        <v>1.2695445337657201</v>
      </c>
      <c r="O1622">
        <v>62.591687041564803</v>
      </c>
      <c r="P1622">
        <v>94.761904761904702</v>
      </c>
      <c r="Q1622">
        <v>6.5924605400476996E-2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65</v>
      </c>
      <c r="E1623">
        <v>697.00309475999995</v>
      </c>
      <c r="F1623">
        <v>31.08</v>
      </c>
      <c r="G1623">
        <v>18.2232860423596</v>
      </c>
      <c r="H1623">
        <v>-5.5371105403035603</v>
      </c>
      <c r="I1623">
        <v>-18.343191241144002</v>
      </c>
      <c r="J1623">
        <v>-2.9561421152320098E-2</v>
      </c>
      <c r="K1623">
        <v>32.604355265965403</v>
      </c>
      <c r="L1623">
        <v>31.266338855268</v>
      </c>
      <c r="M1623">
        <v>39.659929482644898</v>
      </c>
      <c r="N1623">
        <v>1.51776759756585</v>
      </c>
      <c r="O1623">
        <v>47.039897039896999</v>
      </c>
      <c r="P1623">
        <v>50.8737864077669</v>
      </c>
      <c r="Q1623">
        <v>-3.5864567994950997E-2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388</v>
      </c>
      <c r="E1624">
        <v>696.56613734999996</v>
      </c>
      <c r="F1624">
        <v>480.95</v>
      </c>
      <c r="G1624">
        <v>136.39826276158499</v>
      </c>
      <c r="H1624">
        <v>14.3259093785679</v>
      </c>
      <c r="I1624">
        <v>122.141601391081</v>
      </c>
      <c r="J1624">
        <v>-0.24958284841721301</v>
      </c>
      <c r="K1624">
        <v>424.59048974828403</v>
      </c>
      <c r="M1624">
        <v>55.924701519229899</v>
      </c>
      <c r="N1624">
        <v>0.90849928688394699</v>
      </c>
      <c r="O1624">
        <v>6.2064663686453896</v>
      </c>
      <c r="P1624">
        <v>205.17131979695401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100</v>
      </c>
      <c r="E1625">
        <v>695.37400000000002</v>
      </c>
      <c r="F1625">
        <v>58.93</v>
      </c>
      <c r="G1625">
        <v>35.223770200333497</v>
      </c>
      <c r="H1625">
        <v>-2.5681306599130198</v>
      </c>
      <c r="I1625">
        <v>11.620287917457</v>
      </c>
      <c r="J1625">
        <v>-1.8258380291527401</v>
      </c>
      <c r="K1625">
        <v>61.057762292940502</v>
      </c>
      <c r="L1625">
        <v>55.399117273713102</v>
      </c>
      <c r="M1625">
        <v>41.043009071179497</v>
      </c>
      <c r="N1625">
        <v>1.3941280263875</v>
      </c>
      <c r="O1625">
        <v>29.815034787035401</v>
      </c>
      <c r="P1625">
        <v>90.096774193548299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304</v>
      </c>
      <c r="E1626">
        <v>695.28850712999997</v>
      </c>
      <c r="F1626">
        <v>396.9</v>
      </c>
      <c r="G1626">
        <v>-13.4025190968826</v>
      </c>
      <c r="H1626">
        <v>24.1920189782569</v>
      </c>
      <c r="I1626">
        <v>31.754725796420399</v>
      </c>
      <c r="J1626">
        <v>9.9298389202902708</v>
      </c>
      <c r="K1626">
        <v>330.46683848236302</v>
      </c>
      <c r="L1626">
        <v>315.03215799668902</v>
      </c>
      <c r="M1626">
        <v>71.992011586965205</v>
      </c>
      <c r="N1626">
        <v>2.6388293889577601</v>
      </c>
      <c r="O1626">
        <v>13.109669445462499</v>
      </c>
      <c r="P1626">
        <v>60.688259109311701</v>
      </c>
      <c r="Q1626">
        <v>4.3102304373261E-2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140</v>
      </c>
      <c r="E1627">
        <v>693.97580986499997</v>
      </c>
      <c r="F1627">
        <v>26.65</v>
      </c>
      <c r="G1627">
        <v>118.888617807713</v>
      </c>
      <c r="H1627">
        <v>-4.0036136027636999</v>
      </c>
      <c r="I1627">
        <v>53.985350696312899</v>
      </c>
      <c r="J1627">
        <v>6.1216433280037696</v>
      </c>
      <c r="K1627">
        <v>27.355108516124101</v>
      </c>
      <c r="L1627">
        <v>23.507783379458601</v>
      </c>
      <c r="M1627">
        <v>56.546246585144999</v>
      </c>
      <c r="N1627">
        <v>1.30224639682354</v>
      </c>
      <c r="O1627">
        <v>63.039399624765501</v>
      </c>
      <c r="P1627">
        <v>185.02673796791399</v>
      </c>
      <c r="Q1627">
        <v>0.118164122036041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806</v>
      </c>
      <c r="E1628">
        <v>691.73386485000003</v>
      </c>
      <c r="F1628">
        <v>290.5</v>
      </c>
      <c r="G1628">
        <v>16.020101240567001</v>
      </c>
      <c r="H1628">
        <v>15.907273076150901</v>
      </c>
      <c r="I1628">
        <v>28.7810530782222</v>
      </c>
      <c r="J1628">
        <v>6.4646279276924901</v>
      </c>
      <c r="K1628">
        <v>258.26629667076003</v>
      </c>
      <c r="M1628">
        <v>50.235956259337499</v>
      </c>
      <c r="N1628">
        <v>0.76210979547900903</v>
      </c>
      <c r="O1628">
        <v>10.017211703958701</v>
      </c>
      <c r="P1628">
        <v>86.997103315094904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542</v>
      </c>
      <c r="E1629">
        <v>688.02664333600001</v>
      </c>
      <c r="F1629">
        <v>3.89</v>
      </c>
      <c r="G1629">
        <v>0.488965709431472</v>
      </c>
      <c r="H1629">
        <v>-7.3290871058180303E-3</v>
      </c>
      <c r="I1629">
        <v>-23.674001445797799</v>
      </c>
      <c r="J1629">
        <v>1.71549184125247</v>
      </c>
      <c r="K1629">
        <v>3.8806618932061099</v>
      </c>
      <c r="L1629">
        <v>3.8294072267407802</v>
      </c>
      <c r="M1629">
        <v>48.838630490871203</v>
      </c>
      <c r="N1629">
        <v>1.3879051735016701</v>
      </c>
      <c r="O1629">
        <v>45.244215938303299</v>
      </c>
      <c r="P1629">
        <v>38.928571428571402</v>
      </c>
      <c r="Q1629">
        <v>7.7042338784368003E-2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905</v>
      </c>
      <c r="E1630">
        <v>685.95869603999995</v>
      </c>
      <c r="F1630">
        <v>367.8</v>
      </c>
      <c r="G1630">
        <v>-35.967585953971003</v>
      </c>
      <c r="H1630">
        <v>14.969831219778801</v>
      </c>
      <c r="I1630">
        <v>-7.8029819026063301</v>
      </c>
      <c r="J1630">
        <v>6.71611682637187</v>
      </c>
      <c r="K1630">
        <v>328.89410821297002</v>
      </c>
      <c r="L1630">
        <v>329.289201798053</v>
      </c>
      <c r="M1630">
        <v>75.390849716399202</v>
      </c>
      <c r="N1630">
        <v>1.2418678327509101</v>
      </c>
      <c r="O1630">
        <v>17.6726481783578</v>
      </c>
      <c r="P1630">
        <v>54.537815126050397</v>
      </c>
      <c r="Q1630">
        <v>5.4035803406058999E-2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21</v>
      </c>
      <c r="E1631">
        <v>684.16444936400001</v>
      </c>
      <c r="F1631">
        <v>40.42</v>
      </c>
      <c r="G1631">
        <v>-3.7390285185627601</v>
      </c>
      <c r="H1631">
        <v>3.2745657403494302</v>
      </c>
      <c r="I1631">
        <v>-38.385795271620502</v>
      </c>
      <c r="J1631">
        <v>9.3025558152674392</v>
      </c>
      <c r="K1631">
        <v>38.156764926301797</v>
      </c>
      <c r="L1631">
        <v>41.056447747736499</v>
      </c>
      <c r="M1631">
        <v>74.421318757100806</v>
      </c>
      <c r="N1631">
        <v>1.5678803683810101</v>
      </c>
      <c r="O1631">
        <v>58.0900544285007</v>
      </c>
      <c r="P1631">
        <v>33.619834710743802</v>
      </c>
      <c r="Q1631">
        <v>2.8486239553534E-2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934</v>
      </c>
      <c r="E1632">
        <v>684.00927000000001</v>
      </c>
      <c r="F1632">
        <v>476.4</v>
      </c>
      <c r="G1632">
        <v>-12.687654821981701</v>
      </c>
      <c r="H1632">
        <v>3.8584199217562198</v>
      </c>
      <c r="I1632">
        <v>-26.6696806743983</v>
      </c>
      <c r="J1632">
        <v>4.2399896392158896</v>
      </c>
      <c r="K1632">
        <v>461.37076558678802</v>
      </c>
      <c r="L1632">
        <v>459.32900624804302</v>
      </c>
      <c r="M1632">
        <v>27.7449860613611</v>
      </c>
      <c r="N1632">
        <v>0.85867355500353404</v>
      </c>
      <c r="O1632">
        <v>25.503778337531401</v>
      </c>
      <c r="P1632">
        <v>23.419689119170901</v>
      </c>
      <c r="Q1632">
        <v>6.5553681229453001E-2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109</v>
      </c>
      <c r="E1633">
        <v>683.14499999999998</v>
      </c>
      <c r="F1633">
        <v>133.94999999999999</v>
      </c>
      <c r="G1633">
        <v>-28.5717373859787</v>
      </c>
      <c r="H1633">
        <v>-2.2861997242547201</v>
      </c>
      <c r="I1633">
        <v>-23.709899412730199</v>
      </c>
      <c r="J1633">
        <v>-2.0470129315615702</v>
      </c>
      <c r="K1633">
        <v>132.79319415836201</v>
      </c>
      <c r="L1633">
        <v>138.13548385099099</v>
      </c>
      <c r="M1633">
        <v>49.527193035455298</v>
      </c>
      <c r="N1633">
        <v>0.85743886704100003</v>
      </c>
      <c r="O1633">
        <v>29.3019783501306</v>
      </c>
      <c r="P1633">
        <v>13.516949152542299</v>
      </c>
      <c r="Q1633">
        <v>-9.3471988649771007E-2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E1634">
        <v>682.31561839999995</v>
      </c>
      <c r="F1634">
        <v>772.25</v>
      </c>
      <c r="G1634">
        <v>120.15759943668201</v>
      </c>
      <c r="H1634">
        <v>-0.490104677657</v>
      </c>
      <c r="I1634">
        <v>66.243488717620195</v>
      </c>
      <c r="J1634">
        <v>-4.2618277463764001</v>
      </c>
      <c r="K1634">
        <v>688.76778833949902</v>
      </c>
      <c r="L1634">
        <v>509.09542840541002</v>
      </c>
      <c r="M1634">
        <v>50.835815718609801</v>
      </c>
      <c r="N1634">
        <v>0.34374351094314498</v>
      </c>
      <c r="O1634">
        <v>16.5425704111362</v>
      </c>
      <c r="P1634">
        <v>178.690003608805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414</v>
      </c>
      <c r="E1635">
        <v>681.42039999999997</v>
      </c>
      <c r="F1635">
        <v>258.8</v>
      </c>
      <c r="G1635">
        <v>-9.6972677273056593</v>
      </c>
      <c r="H1635">
        <v>-1.05493111536202</v>
      </c>
      <c r="I1635">
        <v>-47.036748916988799</v>
      </c>
      <c r="J1635">
        <v>-3.80244980104181</v>
      </c>
      <c r="K1635">
        <v>262.46437171988902</v>
      </c>
      <c r="L1635">
        <v>287.79831193213602</v>
      </c>
      <c r="M1635">
        <v>46.561550428969703</v>
      </c>
      <c r="N1635">
        <v>0.56811733329905101</v>
      </c>
      <c r="O1635">
        <v>116.537867078825</v>
      </c>
      <c r="P1635">
        <v>20.3720930232558</v>
      </c>
      <c r="Q1635">
        <v>8.8139051379206995E-2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86</v>
      </c>
      <c r="E1636">
        <v>680.34685500000001</v>
      </c>
      <c r="F1636">
        <v>609.75</v>
      </c>
      <c r="G1636">
        <v>48.566745088926197</v>
      </c>
      <c r="H1636">
        <v>-20.860879735931999</v>
      </c>
      <c r="I1636">
        <v>-34.391401878148997</v>
      </c>
      <c r="J1636">
        <v>-12.7557113130676</v>
      </c>
      <c r="K1636">
        <v>674.23931524264106</v>
      </c>
      <c r="L1636">
        <v>645.64062684010105</v>
      </c>
      <c r="M1636">
        <v>38.417913658144798</v>
      </c>
      <c r="N1636">
        <v>1.8853847593097799</v>
      </c>
      <c r="O1636">
        <v>58.441984419844196</v>
      </c>
      <c r="P1636">
        <v>86.325439266615703</v>
      </c>
      <c r="Q1636">
        <v>0.22344903337126201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610</v>
      </c>
      <c r="E1637">
        <v>679.05909772799998</v>
      </c>
      <c r="F1637">
        <v>272.98</v>
      </c>
      <c r="G1637">
        <v>20094.880500100899</v>
      </c>
      <c r="H1637">
        <v>41.143360010026299</v>
      </c>
      <c r="I1637">
        <v>8417.5257111978808</v>
      </c>
      <c r="J1637">
        <v>9.5357134029745101</v>
      </c>
      <c r="K1637">
        <v>179.49115184817001</v>
      </c>
      <c r="L1637">
        <v>78.2046042049611</v>
      </c>
      <c r="M1637">
        <v>99.899939696774297</v>
      </c>
      <c r="N1637">
        <v>1.26988168339074</v>
      </c>
      <c r="O1637">
        <v>0</v>
      </c>
      <c r="P1637">
        <v>21738.400000000001</v>
      </c>
      <c r="Q1637">
        <v>0.22007275363326101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547</v>
      </c>
      <c r="E1638">
        <v>679.0207269</v>
      </c>
      <c r="F1638">
        <v>293.25</v>
      </c>
      <c r="G1638">
        <v>15.792373188218299</v>
      </c>
      <c r="H1638">
        <v>3.68701241512899</v>
      </c>
      <c r="I1638">
        <v>-35.765428042625899</v>
      </c>
      <c r="J1638">
        <v>3.4082642515406301</v>
      </c>
      <c r="K1638">
        <v>291.239532683645</v>
      </c>
      <c r="L1638">
        <v>289.65228534255101</v>
      </c>
      <c r="M1638">
        <v>54.672613141785099</v>
      </c>
      <c r="N1638">
        <v>0.95617524524252595</v>
      </c>
      <c r="O1638">
        <v>47.894288150042598</v>
      </c>
      <c r="P1638">
        <v>50.887573964497001</v>
      </c>
      <c r="Q1638">
        <v>3.0995533818797001E-2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336</v>
      </c>
      <c r="E1639">
        <v>678.82669920000001</v>
      </c>
      <c r="F1639">
        <v>184.54</v>
      </c>
      <c r="G1639">
        <v>-21.7228919203828</v>
      </c>
      <c r="H1639">
        <v>15.0276651277821</v>
      </c>
      <c r="I1639">
        <v>-16.227897726004102</v>
      </c>
      <c r="J1639">
        <v>7.3687932011088497</v>
      </c>
      <c r="K1639">
        <v>163.93854487256399</v>
      </c>
      <c r="L1639">
        <v>176.13254592570601</v>
      </c>
      <c r="M1639">
        <v>67.781684221835107</v>
      </c>
      <c r="N1639">
        <v>2.1041795082456898</v>
      </c>
      <c r="O1639">
        <v>29.700877858458799</v>
      </c>
      <c r="P1639">
        <v>37.306547619047599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713</v>
      </c>
      <c r="E1640">
        <v>676.62342616799901</v>
      </c>
      <c r="F1640">
        <v>880</v>
      </c>
      <c r="G1640">
        <v>-1.7631075330102499</v>
      </c>
      <c r="H1640">
        <v>4.1400406439447002</v>
      </c>
      <c r="I1640">
        <v>-0.93164916615461701</v>
      </c>
      <c r="J1640">
        <v>2.3599699098645299</v>
      </c>
      <c r="K1640">
        <v>839.37370054829501</v>
      </c>
      <c r="L1640">
        <v>788.95633095599499</v>
      </c>
      <c r="M1640">
        <v>64.306050640641899</v>
      </c>
      <c r="N1640">
        <v>0.67535158211953705</v>
      </c>
      <c r="O1640">
        <v>0.99431818181818699</v>
      </c>
      <c r="P1640">
        <v>30.3723018118786</v>
      </c>
      <c r="Q1640">
        <v>2.0547319375944E-2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140</v>
      </c>
      <c r="E1641">
        <v>674.35015232000001</v>
      </c>
      <c r="F1641">
        <v>47.84</v>
      </c>
      <c r="G1641">
        <v>242.81622994846001</v>
      </c>
      <c r="H1641">
        <v>14.486837789721401</v>
      </c>
      <c r="I1641">
        <v>149.75785405502299</v>
      </c>
      <c r="J1641">
        <v>9.5787008879848408</v>
      </c>
      <c r="K1641">
        <v>40.985114418913298</v>
      </c>
      <c r="L1641">
        <v>28.9455423597317</v>
      </c>
      <c r="M1641">
        <v>57.601678731602</v>
      </c>
      <c r="N1641">
        <v>3.0517747229869898</v>
      </c>
      <c r="O1641">
        <v>10.806856187290901</v>
      </c>
      <c r="P1641">
        <v>272.29571984435802</v>
      </c>
      <c r="Q1641">
        <v>3.6375766291917001E-2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934</v>
      </c>
      <c r="E1642">
        <v>673.97061359999998</v>
      </c>
      <c r="F1642">
        <v>269.60000000000002</v>
      </c>
      <c r="G1642">
        <v>99.746453920894595</v>
      </c>
      <c r="H1642">
        <v>118.688623392518</v>
      </c>
      <c r="I1642">
        <v>77.632936171350494</v>
      </c>
      <c r="J1642">
        <v>59.570604686056001</v>
      </c>
      <c r="K1642">
        <v>166.17308506288001</v>
      </c>
      <c r="L1642">
        <v>143.92599364738899</v>
      </c>
      <c r="M1642">
        <v>80.349167232544602</v>
      </c>
      <c r="N1642">
        <v>3.6044023091002901</v>
      </c>
      <c r="O1642">
        <v>10.089020771513299</v>
      </c>
      <c r="P1642">
        <v>140.71428571428501</v>
      </c>
      <c r="Q1642">
        <v>6.5467580132819003E-2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1407</v>
      </c>
      <c r="E1643">
        <v>672.08977597000001</v>
      </c>
      <c r="F1643">
        <v>1120.1500000000001</v>
      </c>
      <c r="G1643">
        <v>9.7839831432234394</v>
      </c>
      <c r="H1643">
        <v>6.9062306637084596</v>
      </c>
      <c r="I1643">
        <v>-6.4030941076394603</v>
      </c>
      <c r="J1643">
        <v>10.5136742616557</v>
      </c>
      <c r="K1643">
        <v>1031.38507687882</v>
      </c>
      <c r="L1643">
        <v>988.42115998914403</v>
      </c>
      <c r="M1643">
        <v>83.658181465480098</v>
      </c>
      <c r="N1643">
        <v>1.1875768910420501</v>
      </c>
      <c r="O1643">
        <v>11.324376199616101</v>
      </c>
      <c r="P1643">
        <v>44.535483870967703</v>
      </c>
      <c r="Q1643">
        <v>-6.0335787873239998E-3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1200</v>
      </c>
      <c r="E1644">
        <v>671.57005849999996</v>
      </c>
      <c r="F1644">
        <v>2237.15</v>
      </c>
      <c r="G1644">
        <v>170.137377777795</v>
      </c>
      <c r="H1644">
        <v>53.656258765939199</v>
      </c>
      <c r="I1644">
        <v>116.281414571201</v>
      </c>
      <c r="J1644">
        <v>40.796923820813298</v>
      </c>
      <c r="K1644">
        <v>1381.8379688843399</v>
      </c>
      <c r="L1644">
        <v>1152.83383364728</v>
      </c>
      <c r="M1644">
        <v>95.264905355168295</v>
      </c>
      <c r="N1644">
        <v>2.0438797852063999</v>
      </c>
      <c r="O1644">
        <v>0</v>
      </c>
      <c r="P1644">
        <v>238.98780210621999</v>
      </c>
      <c r="Q1644">
        <v>0.103910023099565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629</v>
      </c>
      <c r="E1645">
        <v>670.86091987199995</v>
      </c>
      <c r="F1645">
        <v>46.54</v>
      </c>
      <c r="G1645">
        <v>107.473092693558</v>
      </c>
      <c r="H1645">
        <v>-6.7768022862158404</v>
      </c>
      <c r="I1645">
        <v>47.383469818569999</v>
      </c>
      <c r="J1645">
        <v>-4.8807889994679101</v>
      </c>
      <c r="K1645">
        <v>43.853129900735702</v>
      </c>
      <c r="L1645">
        <v>35.382994211985398</v>
      </c>
      <c r="M1645">
        <v>44.124040234576199</v>
      </c>
      <c r="N1645">
        <v>1.2961760322922</v>
      </c>
      <c r="O1645">
        <v>23.635582294800098</v>
      </c>
      <c r="P1645">
        <v>151.56756756756701</v>
      </c>
      <c r="Q1645">
        <v>6.6379198205572004E-2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156</v>
      </c>
      <c r="E1646">
        <v>668.40653330999999</v>
      </c>
      <c r="F1646">
        <v>97.38</v>
      </c>
      <c r="G1646">
        <v>7.2331534376738702</v>
      </c>
      <c r="H1646">
        <v>-5.7029357457873404</v>
      </c>
      <c r="I1646">
        <v>19.933498083126199</v>
      </c>
      <c r="J1646">
        <v>8.8466846215251191</v>
      </c>
      <c r="K1646">
        <v>84.637426302012003</v>
      </c>
      <c r="L1646">
        <v>77.980127336672993</v>
      </c>
      <c r="M1646">
        <v>79.2899233469672</v>
      </c>
      <c r="N1646">
        <v>1.43334856828535</v>
      </c>
      <c r="O1646">
        <v>9.3653727664818298</v>
      </c>
      <c r="P1646">
        <v>69.750145264381104</v>
      </c>
      <c r="Q1646">
        <v>0.12090098646770001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239</v>
      </c>
      <c r="E1647">
        <v>665.28365792</v>
      </c>
      <c r="F1647">
        <v>3186.2</v>
      </c>
      <c r="G1647">
        <v>11.410880811261199</v>
      </c>
      <c r="H1647">
        <v>-11.069271344323599</v>
      </c>
      <c r="I1647">
        <v>13.5508155405217</v>
      </c>
      <c r="J1647">
        <v>-1.8100498299696599</v>
      </c>
      <c r="K1647">
        <v>3157.4238559335599</v>
      </c>
      <c r="L1647">
        <v>2763.7841570052901</v>
      </c>
      <c r="M1647">
        <v>44.2181567797371</v>
      </c>
      <c r="N1647">
        <v>0.27196175214979701</v>
      </c>
      <c r="O1647">
        <v>37.216747222396499</v>
      </c>
      <c r="P1647">
        <v>53.477842003853503</v>
      </c>
      <c r="Q1647">
        <v>3.3038345145529999E-3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624</v>
      </c>
      <c r="E1648">
        <v>663.61173670000005</v>
      </c>
      <c r="F1648">
        <v>469.15</v>
      </c>
      <c r="G1648">
        <v>406.65962315137102</v>
      </c>
      <c r="H1648">
        <v>14.2446709633686</v>
      </c>
      <c r="I1648">
        <v>146.817608704805</v>
      </c>
      <c r="J1648">
        <v>16.721505586956901</v>
      </c>
      <c r="K1648">
        <v>405.35034142461001</v>
      </c>
      <c r="L1648">
        <v>266.68055765812898</v>
      </c>
      <c r="M1648">
        <v>58.029945756881801</v>
      </c>
      <c r="N1648">
        <v>0.65142336672551804</v>
      </c>
      <c r="O1648">
        <v>8.2169881700948597</v>
      </c>
      <c r="P1648">
        <v>490.49716803020698</v>
      </c>
      <c r="Q1648">
        <v>0.20486354285571501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547</v>
      </c>
      <c r="E1649">
        <v>663.31634750000001</v>
      </c>
      <c r="F1649">
        <v>362.5</v>
      </c>
      <c r="G1649">
        <v>43.091653387647803</v>
      </c>
      <c r="H1649">
        <v>7.2845748095224803</v>
      </c>
      <c r="I1649">
        <v>-12.390857075490899</v>
      </c>
      <c r="J1649">
        <v>3.7314047950202802</v>
      </c>
      <c r="K1649">
        <v>345.71713674410501</v>
      </c>
      <c r="L1649">
        <v>333.81253124939002</v>
      </c>
      <c r="M1649">
        <v>58.982107138725901</v>
      </c>
      <c r="N1649">
        <v>1.3769734264801901</v>
      </c>
      <c r="O1649">
        <v>17.2</v>
      </c>
      <c r="P1649">
        <v>69.471715755025699</v>
      </c>
      <c r="Q1649">
        <v>2.60007668484E-3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156</v>
      </c>
      <c r="E1650">
        <v>658.25487840000005</v>
      </c>
      <c r="F1650">
        <v>55.02</v>
      </c>
      <c r="G1650">
        <v>7.3600983432759799</v>
      </c>
      <c r="H1650">
        <v>10.3394493467499</v>
      </c>
      <c r="I1650">
        <v>-11.7733219512909</v>
      </c>
      <c r="J1650">
        <v>13.0332956978186</v>
      </c>
      <c r="K1650">
        <v>50.449169833372501</v>
      </c>
      <c r="L1650">
        <v>48.447399124914497</v>
      </c>
      <c r="M1650">
        <v>66.789348809538197</v>
      </c>
      <c r="N1650">
        <v>1.8141560842718401</v>
      </c>
      <c r="O1650">
        <v>31.497637222828001</v>
      </c>
      <c r="P1650">
        <v>79.803921568627402</v>
      </c>
      <c r="Q1650">
        <v>4.1424810062001001E-2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629</v>
      </c>
      <c r="E1651">
        <v>658.06</v>
      </c>
      <c r="F1651">
        <v>126.55</v>
      </c>
      <c r="G1651">
        <v>10.176181427713001</v>
      </c>
      <c r="H1651">
        <v>17.051131115150799</v>
      </c>
      <c r="I1651">
        <v>1.7894992142216899</v>
      </c>
      <c r="J1651">
        <v>-4.9500630404940402</v>
      </c>
      <c r="K1651">
        <v>118.934063033748</v>
      </c>
      <c r="L1651">
        <v>106.574137205509</v>
      </c>
      <c r="M1651">
        <v>39.472851812029802</v>
      </c>
      <c r="N1651">
        <v>1.15692656741299</v>
      </c>
      <c r="O1651">
        <v>15.527459502173</v>
      </c>
      <c r="P1651">
        <v>44.9599083619702</v>
      </c>
      <c r="Q1651">
        <v>7.9688393548523001E-2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56</v>
      </c>
      <c r="E1652">
        <v>657.48543224299999</v>
      </c>
      <c r="F1652">
        <v>31.51</v>
      </c>
      <c r="G1652">
        <v>91.657000739535405</v>
      </c>
      <c r="H1652">
        <v>-12.2520261035621</v>
      </c>
      <c r="I1652">
        <v>72.800416212629599</v>
      </c>
      <c r="J1652">
        <v>-2.53346953742117</v>
      </c>
      <c r="K1652">
        <v>33.1442636560202</v>
      </c>
      <c r="L1652">
        <v>25.000632629820601</v>
      </c>
      <c r="M1652">
        <v>27.523389160574101</v>
      </c>
      <c r="N1652">
        <v>0.23172154065706699</v>
      </c>
      <c r="O1652">
        <v>54.236750238019603</v>
      </c>
      <c r="P1652">
        <v>149.09090909090901</v>
      </c>
      <c r="Q1652">
        <v>0.104846305135756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363</v>
      </c>
      <c r="E1653">
        <v>656.66745143999901</v>
      </c>
      <c r="F1653">
        <v>21.56</v>
      </c>
      <c r="G1653">
        <v>53.060921185951202</v>
      </c>
      <c r="H1653">
        <v>12.542956194219601</v>
      </c>
      <c r="I1653">
        <v>0.37439540840666202</v>
      </c>
      <c r="J1653">
        <v>7.8295302783149596</v>
      </c>
      <c r="K1653">
        <v>20.490406222421701</v>
      </c>
      <c r="L1653">
        <v>18.642678907357201</v>
      </c>
      <c r="M1653">
        <v>74.004170247603994</v>
      </c>
      <c r="N1653">
        <v>1.6299016679523</v>
      </c>
      <c r="O1653">
        <v>33.348794063079701</v>
      </c>
      <c r="P1653">
        <v>121.128205128205</v>
      </c>
      <c r="Q1653">
        <v>7.6289352775404995E-2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333</v>
      </c>
      <c r="E1654">
        <v>656.42199065299997</v>
      </c>
      <c r="F1654">
        <v>134.03</v>
      </c>
      <c r="G1654">
        <v>98.824897899267896</v>
      </c>
      <c r="H1654">
        <v>28.667114672416801</v>
      </c>
      <c r="I1654">
        <v>32.823411252316902</v>
      </c>
      <c r="J1654">
        <v>3.66078531895023</v>
      </c>
      <c r="K1654">
        <v>113.11432854831</v>
      </c>
      <c r="L1654">
        <v>96.664784649571899</v>
      </c>
      <c r="M1654">
        <v>64.438273259707003</v>
      </c>
      <c r="N1654">
        <v>1.4538959255731301</v>
      </c>
      <c r="O1654">
        <v>5.9464299037528896</v>
      </c>
      <c r="P1654">
        <v>130.094420600858</v>
      </c>
      <c r="Q1654">
        <v>9.8683841651927007E-2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539</v>
      </c>
      <c r="E1655">
        <v>655.38912770000002</v>
      </c>
      <c r="F1655">
        <v>24.17</v>
      </c>
      <c r="G1655">
        <v>67.312450123277301</v>
      </c>
      <c r="H1655">
        <v>10.644883906817901</v>
      </c>
      <c r="I1655">
        <v>3.66399622203495</v>
      </c>
      <c r="J1655">
        <v>20.3400953305466</v>
      </c>
      <c r="K1655">
        <v>20.525960935449501</v>
      </c>
      <c r="L1655">
        <v>17.439530234758902</v>
      </c>
      <c r="M1655">
        <v>66.836175837481903</v>
      </c>
      <c r="N1655">
        <v>3.0186931025594301</v>
      </c>
      <c r="O1655">
        <v>9.2263136119155895</v>
      </c>
      <c r="P1655">
        <v>150.466321243523</v>
      </c>
      <c r="Q1655">
        <v>8.5078114863489998E-3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E1656">
        <v>654.84058779999998</v>
      </c>
      <c r="F1656">
        <v>450.1</v>
      </c>
      <c r="G1656">
        <v>44.117100749953202</v>
      </c>
      <c r="H1656">
        <v>-14.460270444233601</v>
      </c>
      <c r="I1656">
        <v>-23.079288802119599</v>
      </c>
      <c r="J1656">
        <v>4.9956175606101798</v>
      </c>
      <c r="K1656">
        <v>465.43237384931302</v>
      </c>
      <c r="L1656">
        <v>438.21383156917301</v>
      </c>
      <c r="M1656">
        <v>46.130347104322297</v>
      </c>
      <c r="N1656">
        <v>0.91864314789687895</v>
      </c>
      <c r="O1656">
        <v>27.082870473228098</v>
      </c>
      <c r="P1656">
        <v>76.371473354231995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934</v>
      </c>
      <c r="E1657">
        <v>654.61050024999997</v>
      </c>
      <c r="F1657">
        <v>360.5</v>
      </c>
      <c r="G1657">
        <v>47.540432760898497</v>
      </c>
      <c r="H1657">
        <v>72.850316284542302</v>
      </c>
      <c r="I1657">
        <v>60.301384598553703</v>
      </c>
      <c r="J1657">
        <v>31.672418828965998</v>
      </c>
      <c r="M1657">
        <v>63.371513499768902</v>
      </c>
      <c r="O1657">
        <v>10.7628294036061</v>
      </c>
      <c r="P1657">
        <v>82.070707070707002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777</v>
      </c>
      <c r="E1658">
        <v>654.20887500000003</v>
      </c>
      <c r="F1658">
        <v>118.5</v>
      </c>
      <c r="G1658">
        <v>-11.731376149742999</v>
      </c>
      <c r="H1658">
        <v>-2.4525515304824101</v>
      </c>
      <c r="I1658">
        <v>19.8525792557733</v>
      </c>
      <c r="J1658">
        <v>-3.7815357755734702</v>
      </c>
      <c r="K1658">
        <v>119.80820598664199</v>
      </c>
      <c r="L1658">
        <v>109.043262112468</v>
      </c>
      <c r="M1658">
        <v>42.8924010203013</v>
      </c>
      <c r="N1658">
        <v>0.46103836707971801</v>
      </c>
      <c r="O1658">
        <v>27.805907172995699</v>
      </c>
      <c r="P1658">
        <v>48.143517939742402</v>
      </c>
      <c r="Q1658">
        <v>-2.3056080013381001E-2</v>
      </c>
    </row>
    <row r="1659" spans="1:17" hidden="1" x14ac:dyDescent="0.3">
      <c r="A1659" t="s">
        <v>3474</v>
      </c>
      <c r="B1659" t="s">
        <v>2450</v>
      </c>
      <c r="C1659" t="str">
        <f>IFERROR(VLOOKUP(Table1[[#This Row],[Ticker]],[1]!Table1[[Symbol]:[Industry]],2,FALSE),"-")</f>
        <v>-</v>
      </c>
      <c r="D1659" t="s">
        <v>263</v>
      </c>
      <c r="E1659">
        <v>651.86112000000003</v>
      </c>
      <c r="F1659">
        <v>1626.4</v>
      </c>
      <c r="G1659">
        <v>639.47246123093305</v>
      </c>
      <c r="H1659">
        <v>52.258645202714298</v>
      </c>
      <c r="I1659">
        <v>137.463028252263</v>
      </c>
      <c r="J1659">
        <v>-3.3826610797097199</v>
      </c>
      <c r="K1659">
        <v>1294.6046389150899</v>
      </c>
      <c r="L1659">
        <v>842.91946077355999</v>
      </c>
      <c r="M1659">
        <v>56.6593696661945</v>
      </c>
      <c r="N1659">
        <v>0.81470806169826504</v>
      </c>
      <c r="O1659">
        <v>16.087678307919301</v>
      </c>
      <c r="P1659">
        <v>713.19999999999902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1631</v>
      </c>
      <c r="E1660">
        <v>651.53970000000004</v>
      </c>
      <c r="F1660">
        <v>62.15</v>
      </c>
      <c r="G1660">
        <v>-2.2075460289964299</v>
      </c>
      <c r="H1660">
        <v>-2.4167261883302298</v>
      </c>
      <c r="I1660">
        <v>3.9440256988219602</v>
      </c>
      <c r="J1660">
        <v>0.93997405542540702</v>
      </c>
      <c r="K1660">
        <v>60.9379141296222</v>
      </c>
      <c r="L1660">
        <v>56.676710803014899</v>
      </c>
      <c r="M1660">
        <v>63.305866194264297</v>
      </c>
      <c r="N1660">
        <v>0.26386047363047099</v>
      </c>
      <c r="O1660">
        <v>3.8616251005631499</v>
      </c>
      <c r="P1660">
        <v>29.0758047767393</v>
      </c>
      <c r="Q1660">
        <v>-3.0371808196612001E-2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242</v>
      </c>
      <c r="E1661">
        <v>650.43221000000005</v>
      </c>
      <c r="F1661">
        <v>202.69</v>
      </c>
      <c r="G1661">
        <v>32.244283541192303</v>
      </c>
      <c r="H1661">
        <v>20.318994274922598</v>
      </c>
      <c r="I1661">
        <v>-20.079554979265101</v>
      </c>
      <c r="J1661">
        <v>15.326743682195</v>
      </c>
      <c r="K1661">
        <v>175.93945667066001</v>
      </c>
      <c r="L1661">
        <v>171.20300852548101</v>
      </c>
      <c r="M1661">
        <v>79.154326386418305</v>
      </c>
      <c r="N1661">
        <v>3.2617183757768502</v>
      </c>
      <c r="O1661">
        <v>17.420691696679601</v>
      </c>
      <c r="P1661">
        <v>64.922701383238305</v>
      </c>
      <c r="Q1661">
        <v>2.7461229774329E-2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304</v>
      </c>
      <c r="E1662">
        <v>650.11997050000002</v>
      </c>
      <c r="F1662">
        <v>70.33</v>
      </c>
      <c r="G1662">
        <v>25.824424587007002</v>
      </c>
      <c r="H1662">
        <v>-4.7909496660019899</v>
      </c>
      <c r="I1662">
        <v>15.2401272562745</v>
      </c>
      <c r="J1662">
        <v>0.15872505305662701</v>
      </c>
      <c r="K1662">
        <v>73.038087086418599</v>
      </c>
      <c r="L1662">
        <v>67.164771834133902</v>
      </c>
      <c r="M1662">
        <v>43.9589323148627</v>
      </c>
      <c r="N1662">
        <v>0.61755502733405399</v>
      </c>
      <c r="O1662">
        <v>30.314232902033201</v>
      </c>
      <c r="P1662">
        <v>78.956743002544499</v>
      </c>
      <c r="Q1662">
        <v>5.8592296157290003E-2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214</v>
      </c>
      <c r="E1663">
        <v>649.93831499999999</v>
      </c>
      <c r="F1663">
        <v>630.5</v>
      </c>
      <c r="G1663">
        <v>79.558960055272905</v>
      </c>
      <c r="H1663">
        <v>45.565211414297004</v>
      </c>
      <c r="I1663">
        <v>-2.5821985304281401</v>
      </c>
      <c r="J1663">
        <v>-2.28910459277422</v>
      </c>
      <c r="K1663">
        <v>559.43826813789599</v>
      </c>
      <c r="L1663">
        <v>495.88915290180802</v>
      </c>
      <c r="M1663">
        <v>46.531242865706197</v>
      </c>
      <c r="N1663">
        <v>1.64172483705487</v>
      </c>
      <c r="O1663">
        <v>20.348929421094301</v>
      </c>
      <c r="P1663">
        <v>114.455782312925</v>
      </c>
      <c r="Q1663">
        <v>0.236755841663532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E1664">
        <v>648.07050000000004</v>
      </c>
      <c r="F1664">
        <v>716.1</v>
      </c>
      <c r="G1664">
        <v>80.538375875573095</v>
      </c>
      <c r="H1664">
        <v>15.1791626701315</v>
      </c>
      <c r="I1664">
        <v>15.475987254976999</v>
      </c>
      <c r="J1664">
        <v>2.2446697545847698</v>
      </c>
      <c r="K1664">
        <v>639.45578987582905</v>
      </c>
      <c r="L1664">
        <v>593.26756970640395</v>
      </c>
      <c r="M1664">
        <v>73.028435137453897</v>
      </c>
      <c r="N1664">
        <v>1.28105332167832</v>
      </c>
      <c r="O1664">
        <v>21.351766513056798</v>
      </c>
      <c r="P1664">
        <v>106.96531791907501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140</v>
      </c>
      <c r="E1665">
        <v>643.76439228000004</v>
      </c>
      <c r="F1665">
        <v>341.4</v>
      </c>
      <c r="G1665">
        <v>121.106704510969</v>
      </c>
      <c r="H1665">
        <v>-13.0041993138806</v>
      </c>
      <c r="I1665">
        <v>-19.3080800109108</v>
      </c>
      <c r="J1665">
        <v>-6.2596348872254204</v>
      </c>
      <c r="K1665">
        <v>356.56831959727498</v>
      </c>
      <c r="L1665">
        <v>304.66211444088799</v>
      </c>
      <c r="M1665">
        <v>38.592260403278402</v>
      </c>
      <c r="N1665">
        <v>0.645153381032466</v>
      </c>
      <c r="O1665">
        <v>32.981839484475699</v>
      </c>
      <c r="P1665">
        <v>210.363636363636</v>
      </c>
      <c r="Q1665">
        <v>0.22757412420675299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414</v>
      </c>
      <c r="E1666">
        <v>642.92836863999901</v>
      </c>
      <c r="F1666">
        <v>128.32</v>
      </c>
      <c r="G1666">
        <v>95.374953945673496</v>
      </c>
      <c r="H1666">
        <v>-1.8607394674991</v>
      </c>
      <c r="I1666">
        <v>-0.29049759332844399</v>
      </c>
      <c r="J1666">
        <v>1.0652068654103</v>
      </c>
      <c r="K1666">
        <v>108.26549924492301</v>
      </c>
      <c r="L1666">
        <v>96.434309384442798</v>
      </c>
      <c r="M1666">
        <v>81.023100023048102</v>
      </c>
      <c r="N1666">
        <v>1.76553940378539</v>
      </c>
      <c r="O1666">
        <v>1.89370324189526</v>
      </c>
      <c r="P1666">
        <v>130.58400718778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346</v>
      </c>
      <c r="E1667">
        <v>641.84126669</v>
      </c>
      <c r="F1667">
        <v>71.3</v>
      </c>
      <c r="G1667">
        <v>-3.6784224579566902</v>
      </c>
      <c r="H1667">
        <v>13.8135213214027</v>
      </c>
      <c r="I1667">
        <v>10.3639146610838</v>
      </c>
      <c r="J1667">
        <v>3.8190897134457198</v>
      </c>
      <c r="K1667">
        <v>59.246613087594604</v>
      </c>
      <c r="M1667">
        <v>78.898678315986899</v>
      </c>
      <c r="N1667">
        <v>2.09826161246411</v>
      </c>
      <c r="O1667">
        <v>8.2748948106591893</v>
      </c>
      <c r="P1667">
        <v>58.4444444444444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388</v>
      </c>
      <c r="E1668">
        <v>641.70797419999997</v>
      </c>
      <c r="F1668">
        <v>469.85</v>
      </c>
      <c r="G1668">
        <v>51.0453769127123</v>
      </c>
      <c r="H1668">
        <v>-10.688678197188599</v>
      </c>
      <c r="I1668">
        <v>-0.10025080308164599</v>
      </c>
      <c r="J1668">
        <v>-2.6805576499133701</v>
      </c>
      <c r="K1668">
        <v>507.79585407842501</v>
      </c>
      <c r="L1668">
        <v>442.73674089764398</v>
      </c>
      <c r="M1668">
        <v>33.245327481325297</v>
      </c>
      <c r="N1668">
        <v>0.57347286282883103</v>
      </c>
      <c r="O1668">
        <v>42.258167500265998</v>
      </c>
      <c r="P1668">
        <v>97.291622926726802</v>
      </c>
      <c r="Q1668">
        <v>0.22338902415949799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156</v>
      </c>
      <c r="E1669">
        <v>640.98854304999998</v>
      </c>
      <c r="F1669">
        <v>97.81</v>
      </c>
      <c r="G1669">
        <v>-62.113918312216803</v>
      </c>
      <c r="H1669">
        <v>-9.6308120448184606</v>
      </c>
      <c r="I1669">
        <v>-39.084911200908898</v>
      </c>
      <c r="J1669">
        <v>-1.11692978719272</v>
      </c>
      <c r="K1669">
        <v>102.951337480387</v>
      </c>
      <c r="L1669">
        <v>115.94869882808401</v>
      </c>
      <c r="M1669">
        <v>41.597045930451799</v>
      </c>
      <c r="N1669">
        <v>0.90997963244575797</v>
      </c>
      <c r="O1669">
        <v>63.1734996421633</v>
      </c>
      <c r="P1669">
        <v>7.3655323819978102</v>
      </c>
      <c r="Q1669">
        <v>2.1251004912408999E-2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2864</v>
      </c>
      <c r="E1670">
        <v>640.48350988499999</v>
      </c>
      <c r="F1670">
        <v>15.88</v>
      </c>
      <c r="G1670">
        <v>647.24581996628501</v>
      </c>
      <c r="H1670">
        <v>-88.479123561072399</v>
      </c>
      <c r="I1670">
        <v>-31.243618699026801</v>
      </c>
      <c r="J1670">
        <v>-0.92340410105618698</v>
      </c>
      <c r="K1670">
        <v>20.720664071456699</v>
      </c>
      <c r="L1670">
        <v>19.100590705843899</v>
      </c>
      <c r="M1670">
        <v>38.571117564076502</v>
      </c>
      <c r="N1670">
        <v>0.87396021254238498</v>
      </c>
      <c r="O1670">
        <v>554.28211586901705</v>
      </c>
      <c r="P1670">
        <v>38.689956331877703</v>
      </c>
      <c r="Q1670">
        <v>-7.8094174687099005E-2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403</v>
      </c>
      <c r="E1671">
        <v>640.35287095000001</v>
      </c>
      <c r="F1671">
        <v>67.3</v>
      </c>
      <c r="G1671">
        <v>-23.727147654946801</v>
      </c>
      <c r="H1671">
        <v>-12.3625756448135</v>
      </c>
      <c r="I1671">
        <v>-38.578194792596797</v>
      </c>
      <c r="J1671">
        <v>-1.3324159816704999</v>
      </c>
      <c r="K1671">
        <v>70.699265612317006</v>
      </c>
      <c r="L1671">
        <v>71.010996606856693</v>
      </c>
      <c r="M1671">
        <v>41.723200787376101</v>
      </c>
      <c r="N1671">
        <v>0.86418940873365702</v>
      </c>
      <c r="O1671">
        <v>45.6017830609212</v>
      </c>
      <c r="P1671">
        <v>19.964349376114001</v>
      </c>
      <c r="Q1671">
        <v>-1.0305106893334999E-2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E1672">
        <v>638.51250586499998</v>
      </c>
      <c r="F1672">
        <v>47.05</v>
      </c>
      <c r="G1672">
        <v>358.11652738209</v>
      </c>
      <c r="H1672">
        <v>4.9711179500802096</v>
      </c>
      <c r="I1672">
        <v>-0.62916928020728902</v>
      </c>
      <c r="J1672">
        <v>-9.6245052311634094</v>
      </c>
      <c r="K1672">
        <v>46.493717380147402</v>
      </c>
      <c r="L1672">
        <v>39.222553390539296</v>
      </c>
      <c r="M1672">
        <v>49.881738715538198</v>
      </c>
      <c r="N1672">
        <v>0.94015846512377699</v>
      </c>
      <c r="O1672">
        <v>20.9351753453772</v>
      </c>
      <c r="P1672">
        <v>382.23436966176899</v>
      </c>
      <c r="Q1672">
        <v>0.29752376011392601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189</v>
      </c>
      <c r="E1673">
        <v>638.40018999999995</v>
      </c>
      <c r="F1673">
        <v>159.62</v>
      </c>
      <c r="G1673">
        <v>-11.543925038204</v>
      </c>
      <c r="H1673">
        <v>-4.32461725627335</v>
      </c>
      <c r="I1673">
        <v>-1.24224605509791</v>
      </c>
      <c r="J1673">
        <v>-8.97247149226921E-2</v>
      </c>
      <c r="K1673">
        <v>160.540696608415</v>
      </c>
      <c r="L1673">
        <v>155.55927080327999</v>
      </c>
      <c r="M1673">
        <v>51.095553787028997</v>
      </c>
      <c r="N1673">
        <v>0.76890513482712097</v>
      </c>
      <c r="O1673">
        <v>32.752787871194002</v>
      </c>
      <c r="P1673">
        <v>26.281645569620199</v>
      </c>
      <c r="Q1673">
        <v>-3.1881522826250001E-2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333</v>
      </c>
      <c r="E1674">
        <v>637.10599530000002</v>
      </c>
      <c r="F1674">
        <v>303.85000000000002</v>
      </c>
      <c r="G1674">
        <v>188.68427281778199</v>
      </c>
      <c r="H1674">
        <v>16.712511144879301</v>
      </c>
      <c r="I1674">
        <v>-11.101974267040699</v>
      </c>
      <c r="J1674">
        <v>-2.87770076224942</v>
      </c>
      <c r="K1674">
        <v>270.89946588372999</v>
      </c>
      <c r="M1674">
        <v>56.087567295323304</v>
      </c>
      <c r="N1674">
        <v>1.5119175603744299</v>
      </c>
      <c r="O1674">
        <v>16.8339641270363</v>
      </c>
      <c r="P1674">
        <v>244.69653998865499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46</v>
      </c>
      <c r="E1675">
        <v>634.560366735</v>
      </c>
      <c r="F1675">
        <v>257.85000000000002</v>
      </c>
      <c r="G1675">
        <v>210.53897658136</v>
      </c>
      <c r="H1675">
        <v>39.916384152442902</v>
      </c>
      <c r="I1675">
        <v>-54.768783203205402</v>
      </c>
      <c r="J1675">
        <v>19.530329116368598</v>
      </c>
      <c r="K1675">
        <v>220.677047291013</v>
      </c>
      <c r="M1675">
        <v>82.832978070479598</v>
      </c>
      <c r="N1675">
        <v>1.8356460165751101</v>
      </c>
      <c r="O1675">
        <v>80.511925538103498</v>
      </c>
      <c r="P1675">
        <v>253.21917808219101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130</v>
      </c>
      <c r="E1676">
        <v>633.89029000000005</v>
      </c>
      <c r="F1676">
        <v>550</v>
      </c>
      <c r="G1676">
        <v>-15.860240639774799</v>
      </c>
      <c r="H1676">
        <v>-12.8026046776569</v>
      </c>
      <c r="I1676">
        <v>6.4659285891847</v>
      </c>
      <c r="J1676">
        <v>9.1381722536235994</v>
      </c>
      <c r="K1676">
        <v>554.64287708011796</v>
      </c>
      <c r="L1676">
        <v>522.21972639898797</v>
      </c>
      <c r="M1676">
        <v>60.720766881890903</v>
      </c>
      <c r="N1676">
        <v>4.5825242718446599</v>
      </c>
      <c r="O1676">
        <v>12.363636363636299</v>
      </c>
      <c r="P1676">
        <v>23.595505617977501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247</v>
      </c>
      <c r="E1677">
        <v>631.59253890799903</v>
      </c>
      <c r="F1677">
        <v>195.38</v>
      </c>
      <c r="G1677">
        <v>17.485320622147299</v>
      </c>
      <c r="H1677">
        <v>-9.0480438228224696</v>
      </c>
      <c r="I1677">
        <v>-50.7771197431084</v>
      </c>
      <c r="J1677">
        <v>-2.1558680840400402</v>
      </c>
      <c r="K1677">
        <v>211.66054499201101</v>
      </c>
      <c r="L1677">
        <v>218.433938130635</v>
      </c>
      <c r="M1677">
        <v>41.463024658400101</v>
      </c>
      <c r="N1677">
        <v>1.4267631759383701</v>
      </c>
      <c r="O1677">
        <v>77.577029378646699</v>
      </c>
      <c r="P1677">
        <v>56.304000000000002</v>
      </c>
      <c r="Q1677">
        <v>3.2459722538233003E-2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403</v>
      </c>
      <c r="E1678">
        <v>631.24835949999999</v>
      </c>
      <c r="F1678">
        <v>595.75</v>
      </c>
      <c r="G1678">
        <v>58.268951138930099</v>
      </c>
      <c r="H1678">
        <v>24.1656492905969</v>
      </c>
      <c r="I1678">
        <v>26.715308710201398</v>
      </c>
      <c r="J1678">
        <v>8.0629034364192904</v>
      </c>
      <c r="K1678">
        <v>520.37818264498401</v>
      </c>
      <c r="L1678">
        <v>454.92921171970698</v>
      </c>
      <c r="M1678">
        <v>65.958500949821698</v>
      </c>
      <c r="N1678">
        <v>2.3543558263915099</v>
      </c>
      <c r="O1678">
        <v>5.7406630297943897</v>
      </c>
      <c r="P1678">
        <v>97.857854533377605</v>
      </c>
      <c r="Q1678">
        <v>5.2290400607910001E-2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547</v>
      </c>
      <c r="E1679">
        <v>630.20066399999996</v>
      </c>
      <c r="F1679">
        <v>45.6</v>
      </c>
      <c r="G1679">
        <v>-33.207179415284998</v>
      </c>
      <c r="H1679">
        <v>1.2725752335357701</v>
      </c>
      <c r="I1679">
        <v>-34.2065552381058</v>
      </c>
      <c r="J1679">
        <v>3.6557658972104399</v>
      </c>
      <c r="K1679">
        <v>45.128564057015801</v>
      </c>
      <c r="L1679">
        <v>46.570354411507999</v>
      </c>
      <c r="M1679">
        <v>52.296787953612501</v>
      </c>
      <c r="N1679">
        <v>2.4040879520495801</v>
      </c>
      <c r="O1679">
        <v>39.473684210526301</v>
      </c>
      <c r="P1679">
        <v>15.2970922882427</v>
      </c>
      <c r="Q1679">
        <v>0.13401891189437001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46</v>
      </c>
      <c r="E1680">
        <v>629.67900999999995</v>
      </c>
      <c r="F1680">
        <v>524.75</v>
      </c>
      <c r="G1680">
        <v>280.044521264987</v>
      </c>
      <c r="H1680">
        <v>52.037779184465997</v>
      </c>
      <c r="I1680">
        <v>286.71023500740398</v>
      </c>
      <c r="J1680">
        <v>7.0041370238200003</v>
      </c>
      <c r="K1680">
        <v>340.77141359194502</v>
      </c>
      <c r="M1680">
        <v>57.374106820546999</v>
      </c>
      <c r="O1680">
        <v>16.226774654597399</v>
      </c>
      <c r="P1680">
        <v>326.62601626016198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E1681">
        <v>627.25316399999997</v>
      </c>
      <c r="F1681">
        <v>42.3</v>
      </c>
      <c r="G1681">
        <v>1031.8624507249699</v>
      </c>
      <c r="H1681">
        <v>29.214939181992101</v>
      </c>
      <c r="I1681">
        <v>182.911907838888</v>
      </c>
      <c r="J1681">
        <v>7.2890238351321202</v>
      </c>
      <c r="K1681">
        <v>36.048447028755596</v>
      </c>
      <c r="L1681">
        <v>23.827644872371302</v>
      </c>
      <c r="M1681">
        <v>54.561818820856502</v>
      </c>
      <c r="N1681">
        <v>4.0838900377753804</v>
      </c>
      <c r="O1681">
        <v>14.7754137115839</v>
      </c>
      <c r="P1681">
        <v>1052.2745845818499</v>
      </c>
      <c r="Q1681">
        <v>0.22438491016603801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1474</v>
      </c>
      <c r="E1682">
        <v>626.11612534899996</v>
      </c>
      <c r="F1682">
        <v>27.07</v>
      </c>
      <c r="G1682">
        <v>6.8358377915976796</v>
      </c>
      <c r="H1682">
        <v>3.2170640594030302</v>
      </c>
      <c r="I1682">
        <v>-26.336468289299098</v>
      </c>
      <c r="J1682">
        <v>1.6890040465995599</v>
      </c>
      <c r="K1682">
        <v>27.102143593738401</v>
      </c>
      <c r="L1682">
        <v>26.654951158494399</v>
      </c>
      <c r="M1682">
        <v>45.034267986135397</v>
      </c>
      <c r="N1682">
        <v>1.09617788666305</v>
      </c>
      <c r="O1682">
        <v>36.313261913557398</v>
      </c>
      <c r="P1682">
        <v>36.717171717171702</v>
      </c>
      <c r="Q1682">
        <v>-1.2688635052441E-2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388</v>
      </c>
      <c r="E1683">
        <v>624.89285798499998</v>
      </c>
      <c r="F1683">
        <v>39.79</v>
      </c>
      <c r="G1683">
        <v>42.807835470161699</v>
      </c>
      <c r="H1683">
        <v>0.74184570538236305</v>
      </c>
      <c r="I1683">
        <v>-12.492462000602499</v>
      </c>
      <c r="J1683">
        <v>2.44439109382302</v>
      </c>
      <c r="K1683">
        <v>38.3505004306366</v>
      </c>
      <c r="L1683">
        <v>35.6385424093937</v>
      </c>
      <c r="M1683">
        <v>60.754361963491</v>
      </c>
      <c r="N1683">
        <v>0.34242615136155402</v>
      </c>
      <c r="O1683">
        <v>23.900477506911201</v>
      </c>
      <c r="P1683">
        <v>85.501165501165502</v>
      </c>
      <c r="Q1683">
        <v>1.8146027236078E-2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239</v>
      </c>
      <c r="E1684">
        <v>623.76167962500006</v>
      </c>
      <c r="F1684">
        <v>1583.75</v>
      </c>
      <c r="G1684">
        <v>245.76487695194601</v>
      </c>
      <c r="H1684">
        <v>0.11242800208155899</v>
      </c>
      <c r="I1684">
        <v>20.7651351688042</v>
      </c>
      <c r="J1684">
        <v>-0.60179453731597099</v>
      </c>
      <c r="K1684">
        <v>1455.3283326171399</v>
      </c>
      <c r="L1684">
        <v>1156.69766523148</v>
      </c>
      <c r="M1684">
        <v>52.7481974021388</v>
      </c>
      <c r="N1684">
        <v>0.63287404050085305</v>
      </c>
      <c r="O1684">
        <v>5.3827940015785201</v>
      </c>
      <c r="P1684">
        <v>276.99357295881902</v>
      </c>
      <c r="Q1684">
        <v>0.171498267728631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214</v>
      </c>
      <c r="E1685">
        <v>622.1934</v>
      </c>
      <c r="F1685">
        <v>1042.2</v>
      </c>
      <c r="G1685">
        <v>657.74690221736796</v>
      </c>
      <c r="H1685">
        <v>57.838420963368598</v>
      </c>
      <c r="I1685">
        <v>287.90109596125001</v>
      </c>
      <c r="J1685">
        <v>13.192226307677601</v>
      </c>
      <c r="K1685">
        <v>712.36566859101197</v>
      </c>
      <c r="L1685">
        <v>416.54083574514499</v>
      </c>
      <c r="M1685">
        <v>71.007477808045394</v>
      </c>
      <c r="N1685">
        <v>1.0580323785803201</v>
      </c>
      <c r="O1685">
        <v>5.2725004797543598</v>
      </c>
      <c r="P1685">
        <v>697.09369024856596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400</v>
      </c>
      <c r="E1686">
        <v>622.17190000000005</v>
      </c>
      <c r="F1686">
        <v>47</v>
      </c>
      <c r="G1686">
        <v>1.2556623251846699</v>
      </c>
      <c r="H1686">
        <v>8.5012393245806592</v>
      </c>
      <c r="I1686">
        <v>-8.07135584122579</v>
      </c>
      <c r="J1686">
        <v>0.25405208194977402</v>
      </c>
      <c r="K1686">
        <v>43.636693303584103</v>
      </c>
      <c r="L1686">
        <v>41.957781702094401</v>
      </c>
      <c r="M1686">
        <v>78.353198356152305</v>
      </c>
      <c r="N1686">
        <v>1.65292062220347</v>
      </c>
      <c r="O1686">
        <v>15.106382978723399</v>
      </c>
      <c r="P1686">
        <v>46.417445482866</v>
      </c>
      <c r="Q1686">
        <v>4.3217659334677E-2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214</v>
      </c>
      <c r="E1687">
        <v>619.13499999999999</v>
      </c>
      <c r="F1687">
        <v>562.85</v>
      </c>
      <c r="G1687">
        <v>67.891910823219902</v>
      </c>
      <c r="H1687">
        <v>-4.4692713443236602</v>
      </c>
      <c r="I1687">
        <v>73.925133859452004</v>
      </c>
      <c r="J1687">
        <v>-5.7854270672592403</v>
      </c>
      <c r="K1687">
        <v>525.31051776034099</v>
      </c>
      <c r="L1687">
        <v>382.719380661662</v>
      </c>
      <c r="M1687">
        <v>44.452817108831603</v>
      </c>
      <c r="N1687">
        <v>0.27575453635116398</v>
      </c>
      <c r="O1687">
        <v>10.677800479701499</v>
      </c>
      <c r="P1687">
        <v>147.67876787678699</v>
      </c>
      <c r="Q1687">
        <v>0.23749887511859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542</v>
      </c>
      <c r="E1688">
        <v>615.44503401499901</v>
      </c>
      <c r="F1688">
        <v>697</v>
      </c>
      <c r="G1688">
        <v>-13.3683103621764</v>
      </c>
      <c r="H1688">
        <v>181.06134090057401</v>
      </c>
      <c r="I1688">
        <v>-17.815625097403299</v>
      </c>
      <c r="J1688">
        <v>2.88279630819871</v>
      </c>
      <c r="K1688">
        <v>676.96112725733099</v>
      </c>
      <c r="L1688">
        <v>659.87121961433604</v>
      </c>
      <c r="M1688">
        <v>55.956128270746497</v>
      </c>
      <c r="N1688">
        <v>0.36435947605971403</v>
      </c>
      <c r="O1688">
        <v>16.212338593974099</v>
      </c>
      <c r="P1688">
        <v>27.154975827784298</v>
      </c>
      <c r="Q1688">
        <v>-9.2565965260590993E-2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46</v>
      </c>
      <c r="E1689">
        <v>615.20640000000003</v>
      </c>
      <c r="F1689">
        <v>346.4</v>
      </c>
      <c r="G1689">
        <v>165.35455549305399</v>
      </c>
      <c r="H1689">
        <v>0.84891047385815799</v>
      </c>
      <c r="I1689">
        <v>178.11550733070899</v>
      </c>
      <c r="J1689">
        <v>-7.9340202597453704</v>
      </c>
      <c r="K1689">
        <v>317.52829492887798</v>
      </c>
      <c r="M1689">
        <v>42.662246683117999</v>
      </c>
      <c r="N1689">
        <v>1.38245525797393</v>
      </c>
      <c r="O1689">
        <v>43.418013856812898</v>
      </c>
      <c r="P1689">
        <v>260.83333333333297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629</v>
      </c>
      <c r="E1690">
        <v>615.20426785899997</v>
      </c>
      <c r="F1690">
        <v>142.38999999999999</v>
      </c>
      <c r="G1690">
        <v>-10.9369153774665</v>
      </c>
      <c r="H1690">
        <v>9.3017454691270807</v>
      </c>
      <c r="I1690">
        <v>-5.6756750714519901</v>
      </c>
      <c r="J1690">
        <v>4.4832682577751397</v>
      </c>
      <c r="K1690">
        <v>129.41115898062299</v>
      </c>
      <c r="L1690">
        <v>127.579811545352</v>
      </c>
      <c r="M1690">
        <v>68.138363692747802</v>
      </c>
      <c r="N1690">
        <v>2.3244660985438199</v>
      </c>
      <c r="O1690">
        <v>13.7018049020296</v>
      </c>
      <c r="P1690">
        <v>34.839015151515099</v>
      </c>
      <c r="Q1690">
        <v>1.5348965298208001E-2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629</v>
      </c>
      <c r="E1691">
        <v>614.82000000000005</v>
      </c>
      <c r="F1691">
        <v>512.35</v>
      </c>
      <c r="G1691">
        <v>160.37323953643599</v>
      </c>
      <c r="H1691">
        <v>28.2297772285356</v>
      </c>
      <c r="I1691">
        <v>46.015618030178501</v>
      </c>
      <c r="J1691">
        <v>-2.6864086484788299</v>
      </c>
      <c r="K1691">
        <v>432.23421881717201</v>
      </c>
      <c r="L1691">
        <v>337.00249238739502</v>
      </c>
      <c r="M1691">
        <v>59.102601274937797</v>
      </c>
      <c r="N1691">
        <v>2.3844714014380002</v>
      </c>
      <c r="O1691">
        <v>9.0075143944568996</v>
      </c>
      <c r="P1691">
        <v>245.13304142809</v>
      </c>
      <c r="Q1691">
        <v>5.4731666872859998E-2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1730</v>
      </c>
      <c r="E1692">
        <v>614.73038399999996</v>
      </c>
      <c r="F1692">
        <v>452.7</v>
      </c>
      <c r="G1692">
        <v>-31.5192516060484</v>
      </c>
      <c r="H1692">
        <v>9.8286738611557798</v>
      </c>
      <c r="I1692">
        <v>-16.265064203189102</v>
      </c>
      <c r="J1692">
        <v>19.0073359273024</v>
      </c>
      <c r="K1692">
        <v>419.366959643428</v>
      </c>
      <c r="L1692">
        <v>426.88005555024</v>
      </c>
      <c r="M1692">
        <v>66.781151153804103</v>
      </c>
      <c r="N1692">
        <v>2.4065523974831802</v>
      </c>
      <c r="O1692">
        <v>31.091230395405301</v>
      </c>
      <c r="P1692">
        <v>44.103135444851098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189</v>
      </c>
      <c r="E1693">
        <v>614.51250000000005</v>
      </c>
      <c r="F1693">
        <v>234.1</v>
      </c>
      <c r="G1693">
        <v>55.237556035911197</v>
      </c>
      <c r="H1693">
        <v>44.666531124812103</v>
      </c>
      <c r="I1693">
        <v>47.518206909715602</v>
      </c>
      <c r="J1693">
        <v>-7.5619629076044301</v>
      </c>
      <c r="K1693">
        <v>184.155041739193</v>
      </c>
      <c r="L1693">
        <v>155.193482378308</v>
      </c>
      <c r="M1693">
        <v>63.419070587049802</v>
      </c>
      <c r="N1693">
        <v>3.0763164868339099</v>
      </c>
      <c r="O1693">
        <v>12.644169158479199</v>
      </c>
      <c r="P1693">
        <v>90.325203252032495</v>
      </c>
      <c r="Q1693">
        <v>7.0337016925143006E-2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E1694">
        <v>613.49065987500001</v>
      </c>
      <c r="F1694">
        <v>532.75</v>
      </c>
      <c r="G1694">
        <v>65.004496819737497</v>
      </c>
      <c r="H1694">
        <v>-14.611620098772001</v>
      </c>
      <c r="I1694">
        <v>32.979680213509603</v>
      </c>
      <c r="J1694">
        <v>-5.2178883524369999</v>
      </c>
      <c r="K1694">
        <v>514.88059326185999</v>
      </c>
      <c r="L1694">
        <v>396.849839195887</v>
      </c>
      <c r="M1694">
        <v>54.989208528582303</v>
      </c>
      <c r="N1694">
        <v>0.56176381757777105</v>
      </c>
      <c r="O1694">
        <v>15.8141717503519</v>
      </c>
      <c r="P1694">
        <v>187.50674581759301</v>
      </c>
      <c r="Q1694">
        <v>0.20192583560789701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297</v>
      </c>
      <c r="E1695">
        <v>607.97313996000003</v>
      </c>
      <c r="F1695">
        <v>540.6</v>
      </c>
      <c r="G1695">
        <v>-25.789564483146901</v>
      </c>
      <c r="H1695">
        <v>-9.3167289714423092</v>
      </c>
      <c r="I1695">
        <v>-10.4739750364811</v>
      </c>
      <c r="J1695">
        <v>0.65715959539574997</v>
      </c>
      <c r="K1695">
        <v>552.88008198926104</v>
      </c>
      <c r="L1695">
        <v>523.42935610400002</v>
      </c>
      <c r="M1695">
        <v>37.624493220067102</v>
      </c>
      <c r="N1695">
        <v>1.2013963490753901</v>
      </c>
      <c r="O1695">
        <v>57.452318643242201</v>
      </c>
      <c r="P1695">
        <v>32.014652014652</v>
      </c>
      <c r="Q1695">
        <v>0.12702961930371701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304</v>
      </c>
      <c r="E1696">
        <v>607.88881279999998</v>
      </c>
      <c r="F1696">
        <v>464</v>
      </c>
      <c r="G1696">
        <v>-10.566415319859299</v>
      </c>
      <c r="H1696">
        <v>-1.0670031655378001</v>
      </c>
      <c r="I1696">
        <v>-11.0427618033293</v>
      </c>
      <c r="J1696">
        <v>-1.86246645193313</v>
      </c>
      <c r="K1696">
        <v>446.19734404859202</v>
      </c>
      <c r="L1696">
        <v>447.01393025080398</v>
      </c>
      <c r="M1696">
        <v>59.013206608632998</v>
      </c>
      <c r="N1696">
        <v>2.0865124158061898</v>
      </c>
      <c r="O1696">
        <v>17.241379310344801</v>
      </c>
      <c r="P1696">
        <v>18.337158888038701</v>
      </c>
      <c r="Q1696">
        <v>-3.9695162691604002E-2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65</v>
      </c>
      <c r="E1697">
        <v>607.12215000000003</v>
      </c>
      <c r="F1697">
        <v>477.5</v>
      </c>
      <c r="G1697">
        <v>-59.667824036418303</v>
      </c>
      <c r="H1697">
        <v>-2.87250530086737</v>
      </c>
      <c r="I1697">
        <v>-29.620267823098601</v>
      </c>
      <c r="J1697">
        <v>7.2465710061776303</v>
      </c>
      <c r="K1697">
        <v>482.72803488833603</v>
      </c>
      <c r="L1697">
        <v>539.42762985406898</v>
      </c>
      <c r="M1697">
        <v>48.116042416847101</v>
      </c>
      <c r="N1697">
        <v>1.3608897917181999</v>
      </c>
      <c r="O1697">
        <v>76.963350785340296</v>
      </c>
      <c r="P1697">
        <v>34.3367562245041</v>
      </c>
      <c r="Q1697">
        <v>-9.5752975054660006E-3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21</v>
      </c>
      <c r="E1698">
        <v>606.82123799999999</v>
      </c>
      <c r="F1698">
        <v>579.04999999999995</v>
      </c>
      <c r="G1698">
        <v>64.303962972704596</v>
      </c>
      <c r="H1698">
        <v>10.9676726640489</v>
      </c>
      <c r="I1698">
        <v>77.064914810359795</v>
      </c>
      <c r="J1698">
        <v>6.4338920979815697</v>
      </c>
      <c r="K1698">
        <v>514.28482295730703</v>
      </c>
      <c r="M1698">
        <v>59.5920782265638</v>
      </c>
      <c r="N1698">
        <v>0.53123675909796997</v>
      </c>
      <c r="O1698">
        <v>31.249460322942699</v>
      </c>
      <c r="P1698">
        <v>121.773266947529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65</v>
      </c>
      <c r="E1699">
        <v>604.881035</v>
      </c>
      <c r="F1699">
        <v>287.45</v>
      </c>
      <c r="G1699">
        <v>-34.1459549254891</v>
      </c>
      <c r="H1699">
        <v>-1.19654407159639</v>
      </c>
      <c r="I1699">
        <v>-23.3132510073359</v>
      </c>
      <c r="J1699">
        <v>-1.56112844567709</v>
      </c>
      <c r="K1699">
        <v>281.91243667122001</v>
      </c>
      <c r="M1699">
        <v>55.776801962494098</v>
      </c>
      <c r="N1699">
        <v>0.81360285905740404</v>
      </c>
      <c r="O1699">
        <v>26.630718385806201</v>
      </c>
      <c r="P1699">
        <v>28.325892857142801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414</v>
      </c>
      <c r="E1700">
        <v>602.70000000000005</v>
      </c>
      <c r="F1700">
        <v>569.6</v>
      </c>
      <c r="G1700">
        <v>22.203185406494899</v>
      </c>
      <c r="H1700">
        <v>5.9153440402917203</v>
      </c>
      <c r="I1700">
        <v>50.814380262628497</v>
      </c>
      <c r="J1700">
        <v>1.2552332747942001</v>
      </c>
      <c r="K1700">
        <v>516.72376211408505</v>
      </c>
      <c r="L1700">
        <v>449.989185357846</v>
      </c>
      <c r="M1700">
        <v>57.0309291361012</v>
      </c>
      <c r="N1700">
        <v>0.35014868923226</v>
      </c>
      <c r="O1700">
        <v>10.033356741573</v>
      </c>
      <c r="P1700">
        <v>78.978790259230095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330</v>
      </c>
      <c r="E1701">
        <v>601.78716674999998</v>
      </c>
      <c r="F1701">
        <v>542.5</v>
      </c>
      <c r="G1701">
        <v>9.0900081164440198</v>
      </c>
      <c r="H1701">
        <v>19.2463249859515</v>
      </c>
      <c r="I1701">
        <v>-45.121091947285898</v>
      </c>
      <c r="J1701">
        <v>19.7958168123977</v>
      </c>
      <c r="K1701">
        <v>500.56081069696199</v>
      </c>
      <c r="L1701">
        <v>529.60569015756005</v>
      </c>
      <c r="M1701">
        <v>75.801235104257202</v>
      </c>
      <c r="N1701">
        <v>1.0972807113671501</v>
      </c>
      <c r="O1701">
        <v>57.741935483870897</v>
      </c>
      <c r="P1701">
        <v>46.423751686909497</v>
      </c>
      <c r="Q1701">
        <v>0.27057866415680798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716</v>
      </c>
      <c r="E1702">
        <v>601.51544983999997</v>
      </c>
      <c r="F1702">
        <v>412.15</v>
      </c>
      <c r="G1702">
        <v>-47.578617728080303</v>
      </c>
      <c r="H1702">
        <v>12.572395322343001</v>
      </c>
      <c r="I1702">
        <v>-11.384086432919201</v>
      </c>
      <c r="J1702">
        <v>7.1350965135236502</v>
      </c>
      <c r="K1702">
        <v>382.14892121738001</v>
      </c>
      <c r="L1702">
        <v>399.782491426653</v>
      </c>
      <c r="M1702">
        <v>57.751041128325298</v>
      </c>
      <c r="N1702">
        <v>2.10095848176829</v>
      </c>
      <c r="O1702">
        <v>34.1744510493752</v>
      </c>
      <c r="P1702">
        <v>36.4735099337748</v>
      </c>
      <c r="Q1702">
        <v>6.4992581076349998E-3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140</v>
      </c>
      <c r="E1703">
        <v>600.70062259999997</v>
      </c>
      <c r="F1703">
        <v>44.75</v>
      </c>
      <c r="G1703">
        <v>23.805311199689999</v>
      </c>
      <c r="H1703">
        <v>-3.4049697922172402</v>
      </c>
      <c r="I1703">
        <v>5.1305658874444102</v>
      </c>
      <c r="J1703">
        <v>2.5880133793612199</v>
      </c>
      <c r="K1703">
        <v>44.9196322893009</v>
      </c>
      <c r="L1703">
        <v>41.210361640061002</v>
      </c>
      <c r="M1703">
        <v>45.420302408148402</v>
      </c>
      <c r="N1703">
        <v>0.70776435871255505</v>
      </c>
      <c r="O1703">
        <v>31.843575418994401</v>
      </c>
      <c r="P1703">
        <v>71.785028790786896</v>
      </c>
      <c r="Q1703">
        <v>7.7303973918784005E-2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713</v>
      </c>
      <c r="E1704">
        <v>599.22049201000004</v>
      </c>
      <c r="F1704">
        <v>78.06</v>
      </c>
      <c r="G1704">
        <v>42.878927471143598</v>
      </c>
      <c r="H1704">
        <v>0.91565627034282804</v>
      </c>
      <c r="I1704">
        <v>23.872109688843601</v>
      </c>
      <c r="J1704">
        <v>1.67898320675684</v>
      </c>
      <c r="K1704">
        <v>72.649536110779394</v>
      </c>
      <c r="L1704">
        <v>62.291728836462703</v>
      </c>
      <c r="M1704">
        <v>47.3837917882664</v>
      </c>
      <c r="N1704">
        <v>0.98061059788746097</v>
      </c>
      <c r="O1704">
        <v>2.1009479887266198</v>
      </c>
      <c r="P1704">
        <v>74.046822742474902</v>
      </c>
      <c r="Q1704">
        <v>1.14306047313E-3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65</v>
      </c>
      <c r="E1705">
        <v>598.30650000000003</v>
      </c>
      <c r="F1705">
        <v>137.69999999999999</v>
      </c>
      <c r="G1705">
        <v>-42.911867019959899</v>
      </c>
      <c r="H1705">
        <v>-10.703247865710701</v>
      </c>
      <c r="I1705">
        <v>-31.716310078715299</v>
      </c>
      <c r="J1705">
        <v>-1.5903991749478299</v>
      </c>
      <c r="K1705">
        <v>146.224255382607</v>
      </c>
      <c r="M1705">
        <v>33.739498910303197</v>
      </c>
      <c r="N1705">
        <v>0.79438643302213596</v>
      </c>
      <c r="O1705">
        <v>56.1002178649237</v>
      </c>
      <c r="P1705">
        <v>6.4965197215776902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46</v>
      </c>
      <c r="E1706">
        <v>597.55020000000002</v>
      </c>
      <c r="F1706">
        <v>161.85</v>
      </c>
      <c r="G1706">
        <v>76.210076645536901</v>
      </c>
      <c r="H1706">
        <v>-14.6534533594915</v>
      </c>
      <c r="I1706">
        <v>-12.975564706852101</v>
      </c>
      <c r="J1706">
        <v>-1.3718787514769</v>
      </c>
      <c r="K1706">
        <v>169.131632223043</v>
      </c>
      <c r="L1706">
        <v>140.17443138899901</v>
      </c>
      <c r="M1706">
        <v>9.6614484662785696</v>
      </c>
      <c r="N1706">
        <v>1.0434010493744099</v>
      </c>
      <c r="O1706">
        <v>34.754402224281698</v>
      </c>
      <c r="P1706">
        <v>110.194805194805</v>
      </c>
      <c r="Q1706">
        <v>9.0231237283272994E-2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189</v>
      </c>
      <c r="E1707">
        <v>595.53576120000002</v>
      </c>
      <c r="F1707">
        <v>766.55</v>
      </c>
      <c r="G1707">
        <v>-5.5931859894901201</v>
      </c>
      <c r="H1707">
        <v>-1.87035303188851</v>
      </c>
      <c r="I1707">
        <v>-12.2495918825592</v>
      </c>
      <c r="J1707">
        <v>1.0670674632677399</v>
      </c>
      <c r="K1707">
        <v>693.254666678474</v>
      </c>
      <c r="L1707">
        <v>542.79544946107296</v>
      </c>
      <c r="M1707">
        <v>72.794479082948499</v>
      </c>
      <c r="N1707">
        <v>1</v>
      </c>
      <c r="Q1707">
        <v>-5.0546889445763001E-2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242</v>
      </c>
      <c r="E1708">
        <v>594.76875210000003</v>
      </c>
      <c r="F1708">
        <v>640.1</v>
      </c>
      <c r="G1708">
        <v>-17.038442641288601</v>
      </c>
      <c r="H1708">
        <v>27.857924550635499</v>
      </c>
      <c r="I1708">
        <v>5.32809325153438</v>
      </c>
      <c r="J1708">
        <v>24.395315110766401</v>
      </c>
      <c r="K1708">
        <v>543.54267244274604</v>
      </c>
      <c r="L1708">
        <v>530.15246617953505</v>
      </c>
      <c r="M1708">
        <v>67.714912680402307</v>
      </c>
      <c r="N1708">
        <v>3.0917387223769599</v>
      </c>
      <c r="O1708">
        <v>8.3268239337603394</v>
      </c>
      <c r="P1708">
        <v>43.488007173279499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242</v>
      </c>
      <c r="E1709">
        <v>592.43498499999998</v>
      </c>
      <c r="F1709">
        <v>128.94999999999999</v>
      </c>
      <c r="G1709">
        <v>-23.040542466621499</v>
      </c>
      <c r="H1709">
        <v>7.2117631384349599</v>
      </c>
      <c r="I1709">
        <v>-7.2290096559784303</v>
      </c>
      <c r="J1709">
        <v>3.1943971532219999</v>
      </c>
      <c r="K1709">
        <v>122.022138028738</v>
      </c>
      <c r="L1709">
        <v>123.61394631651901</v>
      </c>
      <c r="M1709">
        <v>72.780630525888597</v>
      </c>
      <c r="N1709">
        <v>1.4707290238937101</v>
      </c>
      <c r="O1709">
        <v>14.540519581232999</v>
      </c>
      <c r="P1709">
        <v>28.9499999999999</v>
      </c>
      <c r="Q1709">
        <v>2.9571244640773001E-2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125</v>
      </c>
      <c r="E1710">
        <v>591.33783600000004</v>
      </c>
      <c r="F1710">
        <v>383.1</v>
      </c>
      <c r="G1710">
        <v>10.6451357043111</v>
      </c>
      <c r="H1710">
        <v>10.812353771096401</v>
      </c>
      <c r="I1710">
        <v>108.794716410738</v>
      </c>
      <c r="J1710">
        <v>10.9274574349398</v>
      </c>
      <c r="K1710">
        <v>292.23519126921099</v>
      </c>
      <c r="L1710">
        <v>231.66672878368999</v>
      </c>
      <c r="M1710">
        <v>73.012073745057407</v>
      </c>
      <c r="N1710">
        <v>1.27130172020018</v>
      </c>
      <c r="O1710">
        <v>4.5941007569824999</v>
      </c>
      <c r="P1710">
        <v>191.33079847908701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130</v>
      </c>
      <c r="E1711">
        <v>590.93975</v>
      </c>
      <c r="F1711">
        <v>2992.1</v>
      </c>
      <c r="G1711">
        <v>158.524699777069</v>
      </c>
      <c r="H1711">
        <v>18.277667431186501</v>
      </c>
      <c r="I1711">
        <v>-18.472470332796401</v>
      </c>
      <c r="J1711">
        <v>17.071505586956899</v>
      </c>
      <c r="K1711">
        <v>2639.1189308356502</v>
      </c>
      <c r="L1711">
        <v>2565.2395503694602</v>
      </c>
      <c r="M1711">
        <v>76.940036309453205</v>
      </c>
      <c r="N1711">
        <v>0.89039586092177403</v>
      </c>
      <c r="O1711">
        <v>33.648608001069398</v>
      </c>
      <c r="P1711">
        <v>193.328758394196</v>
      </c>
      <c r="Q1711">
        <v>0.124648611766531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542</v>
      </c>
      <c r="E1712">
        <v>588.24681599999997</v>
      </c>
      <c r="F1712">
        <v>158.54</v>
      </c>
      <c r="G1712">
        <v>-27.159512545373602</v>
      </c>
      <c r="H1712">
        <v>-44.017419492471802</v>
      </c>
      <c r="I1712">
        <v>-13.588869520171301</v>
      </c>
      <c r="J1712">
        <v>2.9676887930638101</v>
      </c>
      <c r="M1712">
        <v>54.800565475656299</v>
      </c>
      <c r="O1712">
        <v>9.6505613725242902</v>
      </c>
      <c r="P1712">
        <v>10.265683683405101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46</v>
      </c>
      <c r="E1713">
        <v>584.45854999999995</v>
      </c>
      <c r="F1713">
        <v>578.5</v>
      </c>
      <c r="G1713">
        <v>902.58420380466896</v>
      </c>
      <c r="H1713">
        <v>14.830419695841099</v>
      </c>
      <c r="I1713">
        <v>-6.7769215902100699</v>
      </c>
      <c r="J1713">
        <v>-3.5172899312503301</v>
      </c>
      <c r="K1713">
        <v>547.69672385024705</v>
      </c>
      <c r="L1713">
        <v>452.33319536949</v>
      </c>
      <c r="M1713">
        <v>55.848428550963902</v>
      </c>
      <c r="N1713">
        <v>0.98930237063895099</v>
      </c>
      <c r="O1713">
        <v>28.608470181503801</v>
      </c>
      <c r="P1713">
        <v>1045.54455445544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629</v>
      </c>
      <c r="E1714">
        <v>584.37343001599902</v>
      </c>
      <c r="F1714">
        <v>115.19</v>
      </c>
      <c r="G1714">
        <v>25.307738362849701</v>
      </c>
      <c r="H1714">
        <v>22.0407244021671</v>
      </c>
      <c r="I1714">
        <v>38.566280651468198</v>
      </c>
      <c r="J1714">
        <v>17.657797677014699</v>
      </c>
      <c r="K1714">
        <v>96.974414895289598</v>
      </c>
      <c r="L1714">
        <v>85.819376795491607</v>
      </c>
      <c r="M1714">
        <v>69.266079743712993</v>
      </c>
      <c r="N1714">
        <v>2.7507004501296799</v>
      </c>
      <c r="O1714">
        <v>7.2141678965187799</v>
      </c>
      <c r="P1714">
        <v>82.406967537608807</v>
      </c>
      <c r="Q1714">
        <v>2.245596757048E-2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239</v>
      </c>
      <c r="E1715">
        <v>583.34388011999999</v>
      </c>
      <c r="F1715">
        <v>525</v>
      </c>
      <c r="G1715">
        <v>172.03242583957299</v>
      </c>
      <c r="H1715">
        <v>-12.277966996497501</v>
      </c>
      <c r="I1715">
        <v>75.039037662671603</v>
      </c>
      <c r="J1715">
        <v>-5.5029502504238703</v>
      </c>
      <c r="K1715">
        <v>555.92071838883498</v>
      </c>
      <c r="L1715">
        <v>422.33992085139897</v>
      </c>
      <c r="M1715">
        <v>20.163935629311599</v>
      </c>
      <c r="N1715">
        <v>0.46551870925047401</v>
      </c>
      <c r="O1715">
        <v>27.428571428571399</v>
      </c>
      <c r="P1715">
        <v>205.94405594405501</v>
      </c>
      <c r="Q1715">
        <v>0.108108094394684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629</v>
      </c>
      <c r="E1716">
        <v>580.85000131200002</v>
      </c>
      <c r="F1716">
        <v>169.68</v>
      </c>
      <c r="G1716">
        <v>-25.330828875068899</v>
      </c>
      <c r="H1716">
        <v>12.2955340702279</v>
      </c>
      <c r="I1716">
        <v>-10.1693524963871</v>
      </c>
      <c r="J1716">
        <v>13.693285135429701</v>
      </c>
      <c r="K1716">
        <v>151.64876699532701</v>
      </c>
      <c r="L1716">
        <v>150.06793062555201</v>
      </c>
      <c r="M1716">
        <v>70.725397891374996</v>
      </c>
      <c r="N1716">
        <v>2.37158115848997</v>
      </c>
      <c r="O1716">
        <v>6.0820367751060802</v>
      </c>
      <c r="P1716">
        <v>27.531003382187102</v>
      </c>
      <c r="Q1716">
        <v>4.6253022951299003E-2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80</v>
      </c>
      <c r="E1717">
        <v>580.50408616799996</v>
      </c>
      <c r="F1717">
        <v>197.62</v>
      </c>
      <c r="G1717">
        <v>-17.128466224369099</v>
      </c>
      <c r="H1717">
        <v>8.2011197171288508</v>
      </c>
      <c r="I1717">
        <v>-18.6572338439356</v>
      </c>
      <c r="J1717">
        <v>-2.9589151250171701</v>
      </c>
      <c r="K1717">
        <v>191.12351034325201</v>
      </c>
      <c r="L1717">
        <v>194.44137731693399</v>
      </c>
      <c r="M1717">
        <v>45.692850643995101</v>
      </c>
      <c r="N1717">
        <v>1.7793369015734599</v>
      </c>
      <c r="O1717">
        <v>17.371723509766198</v>
      </c>
      <c r="P1717">
        <v>28.0751782242384</v>
      </c>
      <c r="Q1717">
        <v>-0.11056094987331599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579.24013000000002</v>
      </c>
      <c r="F1718">
        <v>1007.9</v>
      </c>
      <c r="G1718">
        <v>-15.616871758177901</v>
      </c>
      <c r="H1718">
        <v>5.7747711477808403</v>
      </c>
      <c r="I1718">
        <v>-2.8559199205227102</v>
      </c>
      <c r="J1718">
        <v>9.3822147457281098</v>
      </c>
      <c r="O1718">
        <v>0</v>
      </c>
      <c r="P1718">
        <v>15.7507895492391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E1719">
        <v>578.63710428000002</v>
      </c>
      <c r="F1719">
        <v>200.4</v>
      </c>
      <c r="G1719">
        <v>22.145667779722899</v>
      </c>
      <c r="H1719">
        <v>25.688457362300898</v>
      </c>
      <c r="I1719">
        <v>4.9914595773735799</v>
      </c>
      <c r="J1719">
        <v>23.3404600320703</v>
      </c>
      <c r="K1719">
        <v>169.358369561872</v>
      </c>
      <c r="L1719">
        <v>165.46229818459801</v>
      </c>
      <c r="M1719">
        <v>78.372274955094198</v>
      </c>
      <c r="N1719">
        <v>2.6693503027622798</v>
      </c>
      <c r="O1719">
        <v>9.3063872255488995</v>
      </c>
      <c r="P1719">
        <v>50.676691729323302</v>
      </c>
      <c r="Q1719">
        <v>-6.0637375239457003E-2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629</v>
      </c>
      <c r="E1720">
        <v>578.43924575999995</v>
      </c>
      <c r="F1720">
        <v>64.290000000000006</v>
      </c>
      <c r="G1720">
        <v>106.10404507451</v>
      </c>
      <c r="H1720">
        <v>5.1470969421213599</v>
      </c>
      <c r="I1720">
        <v>38.206900889572502</v>
      </c>
      <c r="J1720">
        <v>-1.20286014445421</v>
      </c>
      <c r="K1720">
        <v>63.474268707851003</v>
      </c>
      <c r="L1720">
        <v>53.0797122286858</v>
      </c>
      <c r="M1720">
        <v>43.857797695744701</v>
      </c>
      <c r="N1720">
        <v>0.43633845284339201</v>
      </c>
      <c r="O1720">
        <v>18.183232228962499</v>
      </c>
      <c r="P1720">
        <v>141.14778694673601</v>
      </c>
      <c r="Q1720">
        <v>0.113816162141448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E1721">
        <v>577.88958500000001</v>
      </c>
      <c r="F1721">
        <v>1005.55</v>
      </c>
      <c r="G1721">
        <v>-39.653392565894301</v>
      </c>
      <c r="H1721">
        <v>7.3622503948067601</v>
      </c>
      <c r="I1721">
        <v>-17.623595676407501</v>
      </c>
      <c r="J1721">
        <v>-2.7780296625783198</v>
      </c>
      <c r="K1721">
        <v>956.27330720042596</v>
      </c>
      <c r="L1721">
        <v>992.83626226351498</v>
      </c>
      <c r="M1721">
        <v>48.057596559704997</v>
      </c>
      <c r="N1721">
        <v>1.83407641041342</v>
      </c>
      <c r="O1721">
        <v>83.163985442382995</v>
      </c>
      <c r="P1721">
        <v>25.536828963795202</v>
      </c>
      <c r="Q1721">
        <v>-8.1091585697958005E-2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304</v>
      </c>
      <c r="E1722">
        <v>577.44389999999999</v>
      </c>
      <c r="F1722">
        <v>112.05</v>
      </c>
      <c r="G1722">
        <v>69.850919097643001</v>
      </c>
      <c r="H1722">
        <v>-7.7633889913824801</v>
      </c>
      <c r="I1722">
        <v>-9.0361357953864196</v>
      </c>
      <c r="J1722">
        <v>-2.1992763060471798</v>
      </c>
      <c r="K1722">
        <v>117.837037872122</v>
      </c>
      <c r="L1722">
        <v>109.17405071162401</v>
      </c>
      <c r="M1722">
        <v>30.295547247743102</v>
      </c>
      <c r="N1722">
        <v>0.61986510062225197</v>
      </c>
      <c r="O1722">
        <v>56.001784917447502</v>
      </c>
      <c r="P1722">
        <v>100.089285714285</v>
      </c>
      <c r="Q1722">
        <v>0.117058043461772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542</v>
      </c>
      <c r="E1723">
        <v>576.00920893900002</v>
      </c>
      <c r="F1723">
        <v>131.83000000000001</v>
      </c>
      <c r="G1723">
        <v>-4.74861914230127</v>
      </c>
      <c r="H1723">
        <v>8.3910195327146599</v>
      </c>
      <c r="I1723">
        <v>-15.2662646833812</v>
      </c>
      <c r="J1723">
        <v>0.15592373291353701</v>
      </c>
      <c r="K1723">
        <v>121.65694803157299</v>
      </c>
      <c r="L1723">
        <v>123.31108911761901</v>
      </c>
      <c r="M1723">
        <v>67.807742151720007</v>
      </c>
      <c r="N1723">
        <v>0.94072690807820403</v>
      </c>
      <c r="O1723">
        <v>19.0927709929454</v>
      </c>
      <c r="P1723">
        <v>31.83</v>
      </c>
      <c r="Q1723">
        <v>-2.9686375010193999E-2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304</v>
      </c>
      <c r="E1724">
        <v>572.74768715499999</v>
      </c>
      <c r="F1724">
        <v>215.87</v>
      </c>
      <c r="G1724">
        <v>-36.358165950978197</v>
      </c>
      <c r="H1724">
        <v>-6.6615215859544499</v>
      </c>
      <c r="I1724">
        <v>-31.561989463120501</v>
      </c>
      <c r="J1724">
        <v>-3.2641774899211802</v>
      </c>
      <c r="K1724">
        <v>243.50117573965099</v>
      </c>
      <c r="L1724">
        <v>247.550993997197</v>
      </c>
      <c r="M1724">
        <v>27.328022094873699</v>
      </c>
      <c r="N1724">
        <v>0.56743725265914702</v>
      </c>
      <c r="O1724">
        <v>72.325936906471398</v>
      </c>
      <c r="P1724">
        <v>15.6239957150508</v>
      </c>
      <c r="Q1724">
        <v>0.13353133553761201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297</v>
      </c>
      <c r="E1725">
        <v>572.28833935</v>
      </c>
      <c r="F1725">
        <v>404.5</v>
      </c>
      <c r="G1725">
        <v>89.356572342401194</v>
      </c>
      <c r="H1725">
        <v>22.922703964318298</v>
      </c>
      <c r="I1725">
        <v>42.9578099633124</v>
      </c>
      <c r="J1725">
        <v>17.303073484656998</v>
      </c>
      <c r="K1725">
        <v>331.20157194907603</v>
      </c>
      <c r="L1725">
        <v>277.90275211857801</v>
      </c>
      <c r="M1725">
        <v>78.162684398719705</v>
      </c>
      <c r="N1725">
        <v>2.07293775804159</v>
      </c>
      <c r="O1725">
        <v>4.0791100123609398</v>
      </c>
      <c r="P1725">
        <v>169.217970049916</v>
      </c>
      <c r="Q1725">
        <v>0.12492582124663899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140</v>
      </c>
      <c r="E1726">
        <v>571.82805738000002</v>
      </c>
      <c r="F1726">
        <v>13.14</v>
      </c>
      <c r="G1726">
        <v>42.601297821763602</v>
      </c>
      <c r="H1726">
        <v>-9.3812948047342193</v>
      </c>
      <c r="I1726">
        <v>6.3552566524258101</v>
      </c>
      <c r="J1726">
        <v>-1.0157923345211199</v>
      </c>
      <c r="K1726">
        <v>13.3265299091185</v>
      </c>
      <c r="L1726">
        <v>12.5203729621946</v>
      </c>
      <c r="M1726">
        <v>51.172320581171299</v>
      </c>
      <c r="N1726">
        <v>1.2524728618590399</v>
      </c>
      <c r="O1726">
        <v>31.2785388127853</v>
      </c>
      <c r="P1726">
        <v>85.070422535211193</v>
      </c>
      <c r="Q1726">
        <v>-5.5588532593990004E-3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239</v>
      </c>
      <c r="E1727">
        <v>570.93277499999999</v>
      </c>
      <c r="F1727">
        <v>1425.55</v>
      </c>
      <c r="G1727">
        <v>35.601628561401803</v>
      </c>
      <c r="H1727">
        <v>-0.85186989298720095</v>
      </c>
      <c r="I1727">
        <v>-5.7859795579161002</v>
      </c>
      <c r="J1727">
        <v>2.9562212123375202</v>
      </c>
      <c r="K1727">
        <v>1396.58828222119</v>
      </c>
      <c r="L1727">
        <v>1302.37166961967</v>
      </c>
      <c r="M1727">
        <v>58.247942719259001</v>
      </c>
      <c r="N1727">
        <v>0.95732742672921001</v>
      </c>
      <c r="O1727">
        <v>16.512924836028098</v>
      </c>
      <c r="P1727">
        <v>68.704142011834307</v>
      </c>
      <c r="Q1727">
        <v>7.6772595966610999E-2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65</v>
      </c>
      <c r="E1728">
        <v>570.86965925000004</v>
      </c>
      <c r="F1728">
        <v>182.05</v>
      </c>
      <c r="G1728">
        <v>87.617103167047404</v>
      </c>
      <c r="H1728">
        <v>-9.2620174583133004</v>
      </c>
      <c r="I1728">
        <v>12.447272932062299</v>
      </c>
      <c r="J1728">
        <v>2.9517315756575</v>
      </c>
      <c r="K1728">
        <v>174.298378178718</v>
      </c>
      <c r="L1728">
        <v>144.355041457135</v>
      </c>
      <c r="M1728">
        <v>55.4018484025422</v>
      </c>
      <c r="N1728">
        <v>0.47294068382515198</v>
      </c>
      <c r="O1728">
        <v>20.116229341574599</v>
      </c>
      <c r="P1728">
        <v>122.41714743589699</v>
      </c>
      <c r="Q1728">
        <v>0.12208125256178699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239</v>
      </c>
      <c r="E1729">
        <v>569.58029999999997</v>
      </c>
      <c r="F1729">
        <v>403.1</v>
      </c>
      <c r="G1729">
        <v>69.482956061656097</v>
      </c>
      <c r="H1729">
        <v>19.886840014914</v>
      </c>
      <c r="I1729">
        <v>8.7936655371606793</v>
      </c>
      <c r="J1729">
        <v>17.704531373566802</v>
      </c>
      <c r="K1729">
        <v>351.81568665161001</v>
      </c>
      <c r="L1729">
        <v>314.19644673736002</v>
      </c>
      <c r="M1729">
        <v>73.046308721241502</v>
      </c>
      <c r="N1729">
        <v>2.6161409582231698</v>
      </c>
      <c r="O1729">
        <v>8.3850161250309903</v>
      </c>
      <c r="P1729">
        <v>117.89189189189101</v>
      </c>
      <c r="Q1729">
        <v>6.6568447515954005E-2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E1730">
        <v>566.74530000000004</v>
      </c>
      <c r="F1730">
        <v>131.1</v>
      </c>
      <c r="G1730">
        <v>-7.1186676060670102</v>
      </c>
      <c r="H1730">
        <v>2.7023644332750498</v>
      </c>
      <c r="I1730">
        <v>-11.667954179295601</v>
      </c>
      <c r="J1730">
        <v>-15.276242160790799</v>
      </c>
      <c r="K1730">
        <v>121.136196618274</v>
      </c>
      <c r="L1730">
        <v>114.6855853711</v>
      </c>
      <c r="M1730">
        <v>57.041469372701897</v>
      </c>
      <c r="N1730">
        <v>1.72373725789867</v>
      </c>
      <c r="O1730">
        <v>21.2814645308924</v>
      </c>
      <c r="P1730">
        <v>57.382953181272498</v>
      </c>
      <c r="Q1730">
        <v>0.119468357520166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484</v>
      </c>
      <c r="E1731">
        <v>565.60096457500003</v>
      </c>
      <c r="F1731">
        <v>463.25</v>
      </c>
      <c r="G1731">
        <v>99.0184001369241</v>
      </c>
      <c r="H1731">
        <v>10.7282595198738</v>
      </c>
      <c r="I1731">
        <v>27.2369729367473</v>
      </c>
      <c r="J1731">
        <v>-2.2254641100127501</v>
      </c>
      <c r="K1731">
        <v>434.28845617844303</v>
      </c>
      <c r="L1731">
        <v>353.89239016154698</v>
      </c>
      <c r="M1731">
        <v>50.199806962111403</v>
      </c>
      <c r="N1731">
        <v>0.78405964220079905</v>
      </c>
      <c r="O1731">
        <v>9.8758769562871098</v>
      </c>
      <c r="P1731">
        <v>150.40540540540499</v>
      </c>
      <c r="Q1731">
        <v>5.5199534554049003E-2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214</v>
      </c>
      <c r="E1732">
        <v>563.93263999999999</v>
      </c>
      <c r="F1732">
        <v>319.39999999999998</v>
      </c>
      <c r="G1732">
        <v>82.489400586578597</v>
      </c>
      <c r="H1732">
        <v>40.930034211231799</v>
      </c>
      <c r="I1732">
        <v>21.2435082536111</v>
      </c>
      <c r="J1732">
        <v>14.2584471677129</v>
      </c>
      <c r="K1732">
        <v>260.46463043834501</v>
      </c>
      <c r="M1732">
        <v>59.794319067164402</v>
      </c>
      <c r="N1732">
        <v>2.42902645581953</v>
      </c>
      <c r="O1732">
        <v>15.5291170945522</v>
      </c>
      <c r="P1732">
        <v>118.767123287671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46</v>
      </c>
      <c r="E1733">
        <v>563.63900000000001</v>
      </c>
      <c r="F1733">
        <v>258.55</v>
      </c>
      <c r="G1733">
        <v>202.457219677685</v>
      </c>
      <c r="H1733">
        <v>37.893841047607097</v>
      </c>
      <c r="I1733">
        <v>215.21817151534</v>
      </c>
      <c r="J1733">
        <v>19.0119892883239</v>
      </c>
      <c r="M1733">
        <v>76.922677281200905</v>
      </c>
      <c r="O1733">
        <v>0</v>
      </c>
      <c r="P1733">
        <v>244.73333333333301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65</v>
      </c>
      <c r="E1734">
        <v>563.52445776000002</v>
      </c>
      <c r="F1734">
        <v>350.4</v>
      </c>
      <c r="G1734">
        <v>59.487550949751601</v>
      </c>
      <c r="H1734">
        <v>4.3255066784089601E-2</v>
      </c>
      <c r="I1734">
        <v>-25.870013223329501</v>
      </c>
      <c r="J1734">
        <v>1.62448274644585</v>
      </c>
      <c r="K1734">
        <v>341.839090061033</v>
      </c>
      <c r="L1734">
        <v>328.85072246529501</v>
      </c>
      <c r="M1734">
        <v>63.135758260200802</v>
      </c>
      <c r="N1734">
        <v>1.8291423212122699</v>
      </c>
      <c r="O1734">
        <v>34.1324200913242</v>
      </c>
      <c r="Q1734">
        <v>6.3752266483126999E-2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120</v>
      </c>
      <c r="E1735">
        <v>563.40769999999998</v>
      </c>
      <c r="F1735">
        <v>320.3</v>
      </c>
      <c r="G1735">
        <v>-18.968867370961199</v>
      </c>
      <c r="H1735">
        <v>8.9581058761569796</v>
      </c>
      <c r="I1735">
        <v>-7.3722711424398204</v>
      </c>
      <c r="J1735">
        <v>-6.4705233985503101</v>
      </c>
      <c r="K1735">
        <v>331.53146697644303</v>
      </c>
      <c r="L1735">
        <v>323.64381945398998</v>
      </c>
      <c r="M1735">
        <v>42.526807003628299</v>
      </c>
      <c r="N1735">
        <v>1.0914268455796601</v>
      </c>
      <c r="O1735">
        <v>33.312519512956598</v>
      </c>
      <c r="P1735">
        <v>27.279952314722799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189</v>
      </c>
      <c r="E1736">
        <v>561.16945599999997</v>
      </c>
      <c r="F1736">
        <v>460.7</v>
      </c>
      <c r="G1736">
        <v>19.977049641959798</v>
      </c>
      <c r="H1736">
        <v>-18.0633947180735</v>
      </c>
      <c r="I1736">
        <v>-18.207424744447099</v>
      </c>
      <c r="J1736">
        <v>-10.7972521006199</v>
      </c>
      <c r="K1736">
        <v>527.42680953960598</v>
      </c>
      <c r="L1736">
        <v>472.77683476411801</v>
      </c>
      <c r="M1736">
        <v>13.59161777916</v>
      </c>
      <c r="N1736">
        <v>1.93468842426216</v>
      </c>
      <c r="O1736">
        <v>39.103538094204403</v>
      </c>
      <c r="P1736">
        <v>70.882789317507402</v>
      </c>
      <c r="Q1736">
        <v>0.15046139491441901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247</v>
      </c>
      <c r="E1737">
        <v>559.20495000000005</v>
      </c>
      <c r="F1737">
        <v>429.6</v>
      </c>
      <c r="G1737">
        <v>160.730820067363</v>
      </c>
      <c r="H1737">
        <v>49.284707311358702</v>
      </c>
      <c r="I1737">
        <v>12.698661417499601</v>
      </c>
      <c r="J1737">
        <v>6.7659573126013202</v>
      </c>
      <c r="K1737">
        <v>310.527685613909</v>
      </c>
      <c r="L1737">
        <v>267.88722765053598</v>
      </c>
      <c r="M1737">
        <v>84.581186609759897</v>
      </c>
      <c r="N1737">
        <v>3.2741576386448998</v>
      </c>
      <c r="O1737">
        <v>0.34916201117318701</v>
      </c>
      <c r="P1737">
        <v>215.88235294117601</v>
      </c>
      <c r="Q1737">
        <v>0.106822667317801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49</v>
      </c>
      <c r="E1738">
        <v>559.01279212199995</v>
      </c>
      <c r="F1738">
        <v>47.82</v>
      </c>
      <c r="G1738">
        <v>-34.771311420174101</v>
      </c>
      <c r="H1738">
        <v>-13.214725889778199</v>
      </c>
      <c r="I1738">
        <v>-55.065308219595302</v>
      </c>
      <c r="J1738">
        <v>-1.27849441304306</v>
      </c>
      <c r="K1738">
        <v>56.226688072670797</v>
      </c>
      <c r="L1738">
        <v>63.574969617689298</v>
      </c>
      <c r="M1738">
        <v>38.827861497452503</v>
      </c>
      <c r="N1738">
        <v>2.0785084369455902</v>
      </c>
      <c r="O1738">
        <v>82.141363446256705</v>
      </c>
      <c r="P1738">
        <v>19.4007490636704</v>
      </c>
      <c r="Q1738">
        <v>-6.1448317536222E-2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629</v>
      </c>
      <c r="E1739">
        <v>556.71366907200002</v>
      </c>
      <c r="F1739">
        <v>21.34</v>
      </c>
      <c r="G1739">
        <v>-17.154058358066699</v>
      </c>
      <c r="H1739">
        <v>1.1326942576419201</v>
      </c>
      <c r="I1739">
        <v>-48.725231486885797</v>
      </c>
      <c r="J1739">
        <v>0.69771856742321703</v>
      </c>
      <c r="K1739">
        <v>21.853217035658499</v>
      </c>
      <c r="L1739">
        <v>23.285697262905501</v>
      </c>
      <c r="M1739">
        <v>43.319240790544697</v>
      </c>
      <c r="N1739">
        <v>0.67093445982957201</v>
      </c>
      <c r="O1739">
        <v>65.885660731021503</v>
      </c>
      <c r="P1739">
        <v>12.020997375327999</v>
      </c>
      <c r="Q1739">
        <v>4.5886048101253997E-2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333</v>
      </c>
      <c r="E1740">
        <v>554.95967069099902</v>
      </c>
      <c r="F1740">
        <v>90.69</v>
      </c>
      <c r="G1740">
        <v>-0.75707695339248804</v>
      </c>
      <c r="H1740">
        <v>3.1660227733233901</v>
      </c>
      <c r="I1740">
        <v>-27.984319304231299</v>
      </c>
      <c r="J1740">
        <v>-0.32336620791486398</v>
      </c>
      <c r="K1740">
        <v>87.749791007394805</v>
      </c>
      <c r="L1740">
        <v>91.626393256657394</v>
      </c>
      <c r="M1740">
        <v>58.7109445649902</v>
      </c>
      <c r="N1740">
        <v>1.7713782612631299</v>
      </c>
      <c r="O1740">
        <v>48.197155143896701</v>
      </c>
      <c r="P1740">
        <v>25.870922970159601</v>
      </c>
      <c r="Q1740">
        <v>2.1485362151406999E-2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130</v>
      </c>
      <c r="E1741">
        <v>551.46587999999997</v>
      </c>
      <c r="F1741">
        <v>20.71</v>
      </c>
      <c r="G1741">
        <v>260.38975936022501</v>
      </c>
      <c r="H1741">
        <v>7.6183201130873998E-2</v>
      </c>
      <c r="I1741">
        <v>53.246092723984702</v>
      </c>
      <c r="J1741">
        <v>4.0545432622399096</v>
      </c>
      <c r="K1741">
        <v>20.0019587335733</v>
      </c>
      <c r="L1741">
        <v>15.539793562765</v>
      </c>
      <c r="M1741">
        <v>59.717678013427602</v>
      </c>
      <c r="N1741">
        <v>1.04948075544764</v>
      </c>
      <c r="O1741">
        <v>18.300338000965699</v>
      </c>
      <c r="P1741">
        <v>314.2</v>
      </c>
      <c r="Q1741">
        <v>0.158519789598283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716</v>
      </c>
      <c r="E1742">
        <v>551.373761715</v>
      </c>
      <c r="F1742">
        <v>76.73</v>
      </c>
      <c r="G1742">
        <v>299.23671226881203</v>
      </c>
      <c r="H1742">
        <v>2.2529508778985599</v>
      </c>
      <c r="I1742">
        <v>115.60413891770099</v>
      </c>
      <c r="J1742">
        <v>-4.4018729384426702</v>
      </c>
      <c r="K1742">
        <v>74.481062607639601</v>
      </c>
      <c r="L1742">
        <v>54.832688938260297</v>
      </c>
      <c r="M1742">
        <v>42.075313547702997</v>
      </c>
      <c r="N1742">
        <v>1.2303066899997701</v>
      </c>
      <c r="O1742">
        <v>15.860810634692999</v>
      </c>
      <c r="P1742">
        <v>351.35294117646998</v>
      </c>
      <c r="Q1742">
        <v>8.8613869726858002E-2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403</v>
      </c>
      <c r="E1743">
        <v>548.17483875000005</v>
      </c>
      <c r="F1743">
        <v>2231.25</v>
      </c>
      <c r="G1743">
        <v>23.387250999021099</v>
      </c>
      <c r="H1743">
        <v>28.979776807971898</v>
      </c>
      <c r="I1743">
        <v>6.0118816236110302</v>
      </c>
      <c r="J1743">
        <v>0.42583533636552501</v>
      </c>
      <c r="K1743">
        <v>1978.7319376236201</v>
      </c>
      <c r="L1743">
        <v>1842.59298891255</v>
      </c>
      <c r="M1743">
        <v>50.4113838421965</v>
      </c>
      <c r="N1743">
        <v>3.79541825425685</v>
      </c>
      <c r="O1743">
        <v>24.5490196078431</v>
      </c>
      <c r="P1743">
        <v>53.455983493810102</v>
      </c>
      <c r="Q1743">
        <v>-3.9553000319690002E-2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692</v>
      </c>
      <c r="E1744">
        <v>547.67825219999997</v>
      </c>
      <c r="F1744">
        <v>21.3</v>
      </c>
      <c r="G1744">
        <v>2.4530123722732999</v>
      </c>
      <c r="H1744">
        <v>0.27649136754074499</v>
      </c>
      <c r="I1744">
        <v>-5.2511875362968503</v>
      </c>
      <c r="J1744">
        <v>6.1114660221695898</v>
      </c>
      <c r="K1744">
        <v>21.126448325916598</v>
      </c>
      <c r="L1744">
        <v>20.354338694895901</v>
      </c>
      <c r="M1744">
        <v>50.406508422373498</v>
      </c>
      <c r="N1744">
        <v>1.9519241441500399</v>
      </c>
      <c r="O1744">
        <v>33.802816901408399</v>
      </c>
      <c r="P1744">
        <v>38.762214983713299</v>
      </c>
      <c r="Q1744">
        <v>4.7645634557067003E-2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143</v>
      </c>
      <c r="E1745">
        <v>547.17578603999902</v>
      </c>
      <c r="F1745">
        <v>67.08</v>
      </c>
      <c r="G1745">
        <v>-49.3373111394326</v>
      </c>
      <c r="H1745">
        <v>-18.517549935538501</v>
      </c>
      <c r="I1745">
        <v>-34.274376933729499</v>
      </c>
      <c r="J1745">
        <v>-5.0382983346116896</v>
      </c>
      <c r="K1745">
        <v>74.298249894082502</v>
      </c>
      <c r="L1745">
        <v>77.315254385167194</v>
      </c>
      <c r="M1745">
        <v>37.625146745292298</v>
      </c>
      <c r="N1745">
        <v>3.4503721471384101</v>
      </c>
      <c r="O1745">
        <v>65.3249850924269</v>
      </c>
      <c r="P1745">
        <v>3.2</v>
      </c>
      <c r="Q1745">
        <v>6.4114997369127999E-2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239</v>
      </c>
      <c r="E1746">
        <v>547.08592608999902</v>
      </c>
      <c r="F1746">
        <v>1673.9</v>
      </c>
      <c r="G1746">
        <v>2.58960268104991</v>
      </c>
      <c r="H1746">
        <v>6.6418397667874398</v>
      </c>
      <c r="I1746">
        <v>9.9815935508215308</v>
      </c>
      <c r="J1746">
        <v>5.3881722536236003</v>
      </c>
      <c r="K1746">
        <v>1541.0322306619601</v>
      </c>
      <c r="L1746">
        <v>1478.3000640420501</v>
      </c>
      <c r="M1746">
        <v>70.169718220060304</v>
      </c>
      <c r="N1746">
        <v>1.5383757873028201</v>
      </c>
      <c r="O1746">
        <v>15.598303363402801</v>
      </c>
      <c r="P1746">
        <v>34.019215372297801</v>
      </c>
      <c r="Q1746">
        <v>0.19341567712705701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21</v>
      </c>
      <c r="E1747">
        <v>546.48848048000002</v>
      </c>
      <c r="F1747">
        <v>16.600000000000001</v>
      </c>
      <c r="G1747">
        <v>-4.4834290455719801</v>
      </c>
      <c r="H1747">
        <v>-5.4622619985292804</v>
      </c>
      <c r="I1747">
        <v>-40.925375758641302</v>
      </c>
      <c r="J1747">
        <v>-1.7390207288325401</v>
      </c>
      <c r="K1747">
        <v>17.429038259029301</v>
      </c>
      <c r="L1747">
        <v>17.744339511135401</v>
      </c>
      <c r="M1747">
        <v>29.821423471140601</v>
      </c>
      <c r="N1747">
        <v>0.88033710027787004</v>
      </c>
      <c r="O1747">
        <v>59.036144578313198</v>
      </c>
      <c r="P1747">
        <v>22.509225092250901</v>
      </c>
      <c r="Q1747">
        <v>-5.1974033252029997E-3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46</v>
      </c>
      <c r="E1748">
        <v>543.84355620600002</v>
      </c>
      <c r="F1748">
        <v>143.34</v>
      </c>
      <c r="G1748">
        <v>113.044323675577</v>
      </c>
      <c r="H1748">
        <v>14.4286878393498</v>
      </c>
      <c r="I1748">
        <v>-0.144206059802863</v>
      </c>
      <c r="J1748">
        <v>5.8571054306458796</v>
      </c>
      <c r="K1748">
        <v>127.456977398734</v>
      </c>
      <c r="L1748">
        <v>109.836360247377</v>
      </c>
      <c r="M1748">
        <v>60.970968873669896</v>
      </c>
      <c r="N1748">
        <v>3.3712392511517999</v>
      </c>
      <c r="O1748">
        <v>11.622715222547701</v>
      </c>
      <c r="P1748">
        <v>153.250883392226</v>
      </c>
      <c r="Q1748">
        <v>7.0138829991751001E-2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247</v>
      </c>
      <c r="E1749">
        <v>543.83177332499997</v>
      </c>
      <c r="F1749">
        <v>324.75</v>
      </c>
      <c r="G1749">
        <v>-12.112429781631199</v>
      </c>
      <c r="H1749">
        <v>11.5563696813173</v>
      </c>
      <c r="I1749">
        <v>-9.0794297374175201</v>
      </c>
      <c r="J1749">
        <v>5.0549472861333502</v>
      </c>
      <c r="K1749">
        <v>300.85141945388699</v>
      </c>
      <c r="L1749">
        <v>299.19610682335502</v>
      </c>
      <c r="M1749">
        <v>64.321417588488103</v>
      </c>
      <c r="N1749">
        <v>2.5061968933610301</v>
      </c>
      <c r="O1749">
        <v>10.4849884526558</v>
      </c>
      <c r="P1749">
        <v>23.244781783681201</v>
      </c>
      <c r="Q1749">
        <v>3.1294717277728999E-2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109</v>
      </c>
      <c r="E1750">
        <v>541.229015</v>
      </c>
      <c r="F1750">
        <v>1762.1</v>
      </c>
      <c r="G1750">
        <v>47.1490868025422</v>
      </c>
      <c r="H1750">
        <v>16.3380970046457</v>
      </c>
      <c r="I1750">
        <v>37.244126581183103</v>
      </c>
      <c r="J1750">
        <v>12.224710715162001</v>
      </c>
      <c r="K1750">
        <v>1634.17549845602</v>
      </c>
      <c r="L1750">
        <v>1439.9141305904</v>
      </c>
      <c r="M1750">
        <v>71.006971375855102</v>
      </c>
      <c r="N1750">
        <v>1.09030360585916</v>
      </c>
      <c r="O1750">
        <v>21.956756143238199</v>
      </c>
      <c r="P1750">
        <v>84.108243652700807</v>
      </c>
      <c r="Q1750">
        <v>8.7610447077871995E-2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21</v>
      </c>
      <c r="E1751">
        <v>540.707269817</v>
      </c>
      <c r="F1751">
        <v>173.69</v>
      </c>
      <c r="G1751">
        <v>4.9229602682841502</v>
      </c>
      <c r="H1751">
        <v>9.2370313660349197</v>
      </c>
      <c r="I1751">
        <v>-27.642954238773999</v>
      </c>
      <c r="J1751">
        <v>-2.0202585483239002</v>
      </c>
      <c r="K1751">
        <v>162.46082654478101</v>
      </c>
      <c r="L1751">
        <v>158.60045055318099</v>
      </c>
      <c r="M1751">
        <v>52.680235259482203</v>
      </c>
      <c r="N1751">
        <v>2.46507802569857</v>
      </c>
      <c r="O1751">
        <v>24.014048016581199</v>
      </c>
      <c r="P1751">
        <v>45.835432409739703</v>
      </c>
      <c r="Q1751">
        <v>-2.5369889418592001E-2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E1752">
        <v>540.38380111999902</v>
      </c>
      <c r="F1752">
        <v>40.64</v>
      </c>
      <c r="G1752">
        <v>-26.1056996481204</v>
      </c>
      <c r="H1752">
        <v>-9.9757769205318301</v>
      </c>
      <c r="I1752">
        <v>-23.445637798369301</v>
      </c>
      <c r="J1752">
        <v>-1.9561857230300801</v>
      </c>
      <c r="K1752">
        <v>41.250054496593002</v>
      </c>
      <c r="L1752">
        <v>41.828200573618098</v>
      </c>
      <c r="M1752">
        <v>36.367658609005197</v>
      </c>
      <c r="N1752">
        <v>0.63419342834116599</v>
      </c>
      <c r="O1752">
        <v>28.1496062992125</v>
      </c>
      <c r="P1752">
        <v>23.151515151515099</v>
      </c>
      <c r="Q1752">
        <v>3.1092911661719999E-3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1840</v>
      </c>
      <c r="E1753">
        <v>540.03200000000004</v>
      </c>
      <c r="F1753">
        <v>168.76</v>
      </c>
      <c r="G1753">
        <v>12.751669011149099</v>
      </c>
      <c r="H1753">
        <v>-9.5282932667519908</v>
      </c>
      <c r="I1753">
        <v>-32.430072740934101</v>
      </c>
      <c r="J1753">
        <v>-1.5088865699058001</v>
      </c>
      <c r="K1753">
        <v>174.62163511815399</v>
      </c>
      <c r="L1753">
        <v>169.866910499569</v>
      </c>
      <c r="M1753">
        <v>43.890854330363403</v>
      </c>
      <c r="N1753">
        <v>1.16969451418552</v>
      </c>
      <c r="O1753">
        <v>40.436122303863399</v>
      </c>
      <c r="P1753">
        <v>46.4930555555555</v>
      </c>
      <c r="Q1753">
        <v>9.4344169017839999E-2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621</v>
      </c>
      <c r="E1754">
        <v>539.30384200000003</v>
      </c>
      <c r="F1754">
        <v>707</v>
      </c>
      <c r="G1754">
        <v>310.155793896148</v>
      </c>
      <c r="H1754">
        <v>5.1268080169916503</v>
      </c>
      <c r="I1754">
        <v>118.89414844152201</v>
      </c>
      <c r="J1754">
        <v>7.3654769136813698</v>
      </c>
      <c r="K1754">
        <v>587.94217692709196</v>
      </c>
      <c r="L1754">
        <v>435.64204386460898</v>
      </c>
      <c r="M1754">
        <v>82.225032338003103</v>
      </c>
      <c r="N1754">
        <v>0.80890806049156905</v>
      </c>
      <c r="O1754">
        <v>1.41442715700268E-2</v>
      </c>
      <c r="P1754">
        <v>347.46835443037901</v>
      </c>
      <c r="Q1754">
        <v>0.174736744926558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189</v>
      </c>
      <c r="E1755">
        <v>537.84751585599997</v>
      </c>
      <c r="F1755">
        <v>138.04</v>
      </c>
      <c r="G1755">
        <v>69.282616503082195</v>
      </c>
      <c r="H1755">
        <v>7.9600608965612203</v>
      </c>
      <c r="I1755">
        <v>-7.0777834257755501</v>
      </c>
      <c r="J1755">
        <v>8.4332738067896695</v>
      </c>
      <c r="K1755">
        <v>124.423152049602</v>
      </c>
      <c r="L1755">
        <v>117.890347550477</v>
      </c>
      <c r="M1755">
        <v>72.927299669656094</v>
      </c>
      <c r="N1755">
        <v>2.9341206109110001</v>
      </c>
      <c r="O1755">
        <v>19.747899159663799</v>
      </c>
      <c r="P1755">
        <v>102.25641025641001</v>
      </c>
      <c r="Q1755">
        <v>9.0000824894622994E-2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280</v>
      </c>
      <c r="E1756">
        <v>535.93925586499995</v>
      </c>
      <c r="F1756">
        <v>572.15</v>
      </c>
      <c r="G1756">
        <v>-25.350798391202201</v>
      </c>
      <c r="H1756">
        <v>29.157198920598798</v>
      </c>
      <c r="I1756">
        <v>0.27631805411735</v>
      </c>
      <c r="J1756">
        <v>33.756112452959101</v>
      </c>
      <c r="K1756">
        <v>470.99487976580298</v>
      </c>
      <c r="L1756">
        <v>475.674605981345</v>
      </c>
      <c r="M1756">
        <v>72.105611179273893</v>
      </c>
      <c r="N1756">
        <v>4.4254438128171998</v>
      </c>
      <c r="O1756">
        <v>14.253255265227599</v>
      </c>
      <c r="P1756">
        <v>47.461340206185497</v>
      </c>
      <c r="Q1756">
        <v>-2.6545189733720002E-2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65</v>
      </c>
      <c r="E1757">
        <v>533.59638911399998</v>
      </c>
      <c r="F1757">
        <v>109.51</v>
      </c>
      <c r="G1757">
        <v>-18.167932947467101</v>
      </c>
      <c r="H1757">
        <v>3.0046568132661302</v>
      </c>
      <c r="I1757">
        <v>-17.540824578733901</v>
      </c>
      <c r="J1757">
        <v>-0.59155747610612897</v>
      </c>
      <c r="K1757">
        <v>107.581868957449</v>
      </c>
      <c r="L1757">
        <v>107.729661026871</v>
      </c>
      <c r="M1757">
        <v>52.428715122150798</v>
      </c>
      <c r="N1757">
        <v>0.81012597367291705</v>
      </c>
      <c r="O1757">
        <v>39.439320609989899</v>
      </c>
      <c r="P1757">
        <v>22.357541899441301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46</v>
      </c>
      <c r="E1758">
        <v>532.89890479999997</v>
      </c>
      <c r="F1758">
        <v>31.06</v>
      </c>
      <c r="G1758">
        <v>163.069991918364</v>
      </c>
      <c r="H1758">
        <v>12.134502240581901</v>
      </c>
      <c r="I1758">
        <v>21.9441894587499</v>
      </c>
      <c r="J1758">
        <v>9.9703099867656295</v>
      </c>
      <c r="K1758">
        <v>28.754813792674501</v>
      </c>
      <c r="L1758">
        <v>24.992765541431901</v>
      </c>
      <c r="M1758">
        <v>67.096899572914097</v>
      </c>
      <c r="N1758">
        <v>0.49210384506701599</v>
      </c>
      <c r="O1758">
        <v>29.748873148744298</v>
      </c>
      <c r="P1758">
        <v>210.6</v>
      </c>
      <c r="Q1758">
        <v>-6.2227711046817999E-2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E1759">
        <v>532.74</v>
      </c>
      <c r="F1759">
        <v>136.6</v>
      </c>
      <c r="G1759">
        <v>216.72540577182801</v>
      </c>
      <c r="H1759">
        <v>-22.267595528085501</v>
      </c>
      <c r="I1759">
        <v>47.9856168582577</v>
      </c>
      <c r="J1759">
        <v>-3.69652719992831</v>
      </c>
      <c r="K1759">
        <v>188.69150565715299</v>
      </c>
      <c r="L1759">
        <v>148.30065943565299</v>
      </c>
      <c r="M1759">
        <v>28.1309268786611</v>
      </c>
      <c r="N1759">
        <v>1.2951314876625999</v>
      </c>
      <c r="O1759">
        <v>202.56222547584099</v>
      </c>
      <c r="P1759">
        <v>266.12168319485301</v>
      </c>
      <c r="Q1759">
        <v>0.21195348581490001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542</v>
      </c>
      <c r="E1760">
        <v>529.83742689999997</v>
      </c>
      <c r="F1760">
        <v>449.5</v>
      </c>
      <c r="G1760">
        <v>71.485479333682306</v>
      </c>
      <c r="H1760">
        <v>15.1298957561448</v>
      </c>
      <c r="I1760">
        <v>31.643908750609299</v>
      </c>
      <c r="J1760">
        <v>-3.19976610981954</v>
      </c>
      <c r="K1760">
        <v>399.81804364843202</v>
      </c>
      <c r="L1760">
        <v>333.948748544034</v>
      </c>
      <c r="M1760">
        <v>54.459581461222001</v>
      </c>
      <c r="N1760">
        <v>1.6054576785390899</v>
      </c>
      <c r="O1760">
        <v>10.344827586206801</v>
      </c>
      <c r="P1760">
        <v>105.862147927639</v>
      </c>
      <c r="Q1760">
        <v>-2.3972776140689998E-3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629</v>
      </c>
      <c r="E1761">
        <v>529.48466189999999</v>
      </c>
      <c r="F1761">
        <v>290.64999999999998</v>
      </c>
      <c r="G1761">
        <v>196.18962085606901</v>
      </c>
      <c r="H1761">
        <v>47.272022188014603</v>
      </c>
      <c r="I1761">
        <v>169.085177217297</v>
      </c>
      <c r="J1761">
        <v>1.19606082648623</v>
      </c>
      <c r="K1761">
        <v>235.057499415537</v>
      </c>
      <c r="L1761">
        <v>166.73552821452</v>
      </c>
      <c r="M1761">
        <v>60.351225117888497</v>
      </c>
      <c r="N1761">
        <v>2.1356975515641499</v>
      </c>
      <c r="O1761">
        <v>8.8938585928092202</v>
      </c>
      <c r="P1761">
        <v>245.60047562425601</v>
      </c>
      <c r="Q1761">
        <v>0.226516091591911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3681</v>
      </c>
      <c r="E1762">
        <v>527.16</v>
      </c>
      <c r="F1762">
        <v>131.79</v>
      </c>
      <c r="G1762">
        <v>-0.24119302072725499</v>
      </c>
      <c r="H1762">
        <v>1.0661617265424701</v>
      </c>
      <c r="I1762">
        <v>-18.727645407919798</v>
      </c>
      <c r="J1762">
        <v>-8.7391656150832095E-2</v>
      </c>
      <c r="K1762">
        <v>135.794772772985</v>
      </c>
      <c r="M1762">
        <v>44.2556567038148</v>
      </c>
      <c r="N1762">
        <v>0.51725969769757596</v>
      </c>
      <c r="O1762">
        <v>93.755216632521396</v>
      </c>
      <c r="P1762">
        <v>37.28125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65</v>
      </c>
      <c r="E1763">
        <v>526.18740736200004</v>
      </c>
      <c r="F1763">
        <v>160.69</v>
      </c>
      <c r="G1763">
        <v>174.88952505844401</v>
      </c>
      <c r="H1763">
        <v>4.7918794898608699</v>
      </c>
      <c r="I1763">
        <v>10.0820067134035</v>
      </c>
      <c r="J1763">
        <v>0.75955422841618103</v>
      </c>
      <c r="K1763">
        <v>153.94982436159799</v>
      </c>
      <c r="L1763">
        <v>129.88674768596999</v>
      </c>
      <c r="M1763">
        <v>54.1418314375126</v>
      </c>
      <c r="N1763">
        <v>1.3879501658841</v>
      </c>
      <c r="O1763">
        <v>11.612421432572001</v>
      </c>
      <c r="P1763">
        <v>244.82832618025699</v>
      </c>
      <c r="Q1763">
        <v>5.3416011564658999E-2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610</v>
      </c>
      <c r="E1764">
        <v>525.207301247999</v>
      </c>
      <c r="F1764">
        <v>101.17</v>
      </c>
      <c r="G1764">
        <v>95.518315158912202</v>
      </c>
      <c r="H1764">
        <v>-26.444979846347898</v>
      </c>
      <c r="I1764">
        <v>37.116004442126801</v>
      </c>
      <c r="J1764">
        <v>-3.5678051292520001</v>
      </c>
      <c r="K1764">
        <v>104.848709895529</v>
      </c>
      <c r="L1764">
        <v>79.337230300098994</v>
      </c>
      <c r="M1764">
        <v>44.326297261288801</v>
      </c>
      <c r="N1764">
        <v>1.1239319250370601</v>
      </c>
      <c r="O1764">
        <v>38.677473559355498</v>
      </c>
      <c r="P1764">
        <v>137.209847596717</v>
      </c>
      <c r="Q1764">
        <v>5.2811337092951001E-2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239</v>
      </c>
      <c r="E1765">
        <v>524.20770900000002</v>
      </c>
      <c r="F1765">
        <v>82.71</v>
      </c>
      <c r="G1765">
        <v>-9.4492624553976796</v>
      </c>
      <c r="H1765">
        <v>2.7783451173233301E-3</v>
      </c>
      <c r="I1765">
        <v>-20.114465867886899</v>
      </c>
      <c r="J1765">
        <v>0.97881163361875401</v>
      </c>
      <c r="K1765">
        <v>83.373743082174002</v>
      </c>
      <c r="L1765">
        <v>83.5549978372038</v>
      </c>
      <c r="M1765">
        <v>48.033526270401197</v>
      </c>
      <c r="N1765">
        <v>0.70208933123059003</v>
      </c>
      <c r="O1765">
        <v>50.8281948978358</v>
      </c>
      <c r="P1765">
        <v>19.0071942446043</v>
      </c>
      <c r="Q1765">
        <v>1.0955879737637999E-2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21</v>
      </c>
      <c r="E1766">
        <v>524.14877317000003</v>
      </c>
      <c r="F1766">
        <v>357.1</v>
      </c>
      <c r="G1766">
        <v>38.248215242577999</v>
      </c>
      <c r="H1766">
        <v>8.8869441459016691</v>
      </c>
      <c r="I1766">
        <v>18.6719289100574</v>
      </c>
      <c r="J1766">
        <v>6.1240877465813499</v>
      </c>
      <c r="K1766">
        <v>346.40716666048098</v>
      </c>
      <c r="L1766">
        <v>301.53351139648402</v>
      </c>
      <c r="M1766">
        <v>47.1872534896617</v>
      </c>
      <c r="N1766">
        <v>0.72125072379849398</v>
      </c>
      <c r="O1766">
        <v>19.014281713805602</v>
      </c>
      <c r="P1766">
        <v>91.320653629788296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1151</v>
      </c>
      <c r="E1767">
        <v>523.410648799</v>
      </c>
      <c r="F1767">
        <v>135.61000000000001</v>
      </c>
      <c r="G1767">
        <v>41.804355633516998</v>
      </c>
      <c r="H1767">
        <v>4.5709613265440003</v>
      </c>
      <c r="I1767">
        <v>-7.3192576008715697</v>
      </c>
      <c r="J1767">
        <v>-0.77283998219396799</v>
      </c>
      <c r="K1767">
        <v>130.72946877265099</v>
      </c>
      <c r="L1767">
        <v>124.94676701428401</v>
      </c>
      <c r="M1767">
        <v>63.885480828790598</v>
      </c>
      <c r="N1767">
        <v>1.6351288752594499</v>
      </c>
      <c r="O1767">
        <v>28.198510434333699</v>
      </c>
      <c r="P1767">
        <v>72.861695347354996</v>
      </c>
      <c r="Q1767">
        <v>1.3477840498669999E-3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75</v>
      </c>
      <c r="E1768">
        <v>523.22264117999998</v>
      </c>
      <c r="F1768">
        <v>175.32</v>
      </c>
      <c r="G1768">
        <v>46.359798652955902</v>
      </c>
      <c r="H1768">
        <v>41.925286478805504</v>
      </c>
      <c r="I1768">
        <v>-4.7097988484875</v>
      </c>
      <c r="J1768">
        <v>36.2185079850384</v>
      </c>
      <c r="K1768">
        <v>137.209085789906</v>
      </c>
      <c r="L1768">
        <v>131.726302441218</v>
      </c>
      <c r="M1768">
        <v>76.900067949394796</v>
      </c>
      <c r="N1768">
        <v>4.02415530452609</v>
      </c>
      <c r="O1768">
        <v>11.1681496691763</v>
      </c>
      <c r="P1768">
        <v>73.412462908011804</v>
      </c>
      <c r="Q1768">
        <v>3.8697532440247998E-2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21</v>
      </c>
      <c r="E1769">
        <v>523.05629999999996</v>
      </c>
      <c r="F1769">
        <v>75</v>
      </c>
      <c r="G1769">
        <v>14.1764383911264</v>
      </c>
      <c r="H1769">
        <v>-15.7192713443236</v>
      </c>
      <c r="I1769">
        <v>19.6440740297387</v>
      </c>
      <c r="J1769">
        <v>-6.1951610797097301</v>
      </c>
      <c r="K1769">
        <v>75.426594327943306</v>
      </c>
      <c r="L1769">
        <v>65.852198155481901</v>
      </c>
      <c r="M1769">
        <v>52.732912877096901</v>
      </c>
      <c r="N1769">
        <v>1.9785465272190901</v>
      </c>
      <c r="O1769">
        <v>20.599999999999898</v>
      </c>
      <c r="P1769">
        <v>102.42914979757001</v>
      </c>
      <c r="Q1769">
        <v>0.21771339678867399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242</v>
      </c>
      <c r="E1770">
        <v>523.05416855999999</v>
      </c>
      <c r="F1770">
        <v>98.96</v>
      </c>
      <c r="G1770">
        <v>-41.855149422125301</v>
      </c>
      <c r="H1770">
        <v>-2.8280888774531201</v>
      </c>
      <c r="I1770">
        <v>-5.3114661248513801</v>
      </c>
      <c r="J1770">
        <v>0.88307021280727005</v>
      </c>
      <c r="K1770">
        <v>98.604240541002994</v>
      </c>
      <c r="L1770">
        <v>101.358193195795</v>
      </c>
      <c r="M1770">
        <v>57.2694133116619</v>
      </c>
      <c r="N1770">
        <v>0.81308817759014596</v>
      </c>
      <c r="O1770">
        <v>33.841956345998298</v>
      </c>
      <c r="P1770">
        <v>28.5361735290297</v>
      </c>
      <c r="Q1770">
        <v>0.171181474180986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1535</v>
      </c>
      <c r="E1771">
        <v>519.82186348100004</v>
      </c>
      <c r="F1771">
        <v>96.17</v>
      </c>
      <c r="G1771">
        <v>15.9526248573011</v>
      </c>
      <c r="H1771">
        <v>6.6319380764274403</v>
      </c>
      <c r="I1771">
        <v>-19.5941842809723</v>
      </c>
      <c r="J1771">
        <v>3.30384425171383</v>
      </c>
      <c r="K1771">
        <v>83.948020708450798</v>
      </c>
      <c r="L1771">
        <v>83.509952007361207</v>
      </c>
      <c r="M1771">
        <v>83.355817035527494</v>
      </c>
      <c r="N1771">
        <v>1.70475312187311</v>
      </c>
      <c r="O1771">
        <v>18.540085265675302</v>
      </c>
      <c r="P1771">
        <v>50.736677115987398</v>
      </c>
      <c r="Q1771">
        <v>7.8478543770253997E-2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21</v>
      </c>
      <c r="E1772">
        <v>518.97223843500001</v>
      </c>
      <c r="F1772">
        <v>70.349999999999994</v>
      </c>
      <c r="G1772">
        <v>100.53975936022501</v>
      </c>
      <c r="H1772">
        <v>2.7712055384911101</v>
      </c>
      <c r="I1772">
        <v>-12.599288802119601</v>
      </c>
      <c r="J1772">
        <v>10.709795306111801</v>
      </c>
      <c r="K1772">
        <v>69.684540891277194</v>
      </c>
      <c r="L1772">
        <v>64.411191480321307</v>
      </c>
      <c r="M1772">
        <v>55.385896331847299</v>
      </c>
      <c r="N1772">
        <v>1.3907559844108199</v>
      </c>
      <c r="O1772">
        <v>52.452025586353898</v>
      </c>
      <c r="P1772">
        <v>144.270833333333</v>
      </c>
      <c r="Q1772">
        <v>0.12085717282606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49</v>
      </c>
      <c r="E1773">
        <v>517.38750000000005</v>
      </c>
      <c r="F1773">
        <v>391.95</v>
      </c>
      <c r="G1773">
        <v>55.179020330202</v>
      </c>
      <c r="H1773">
        <v>18.386955615124901</v>
      </c>
      <c r="I1773">
        <v>29.402074586355099</v>
      </c>
      <c r="J1773">
        <v>13.3366227899763</v>
      </c>
      <c r="K1773">
        <v>314.57590745482401</v>
      </c>
      <c r="L1773">
        <v>278.21342908130799</v>
      </c>
      <c r="M1773">
        <v>76.798572332425394</v>
      </c>
      <c r="N1773">
        <v>2.9668008816783602</v>
      </c>
      <c r="O1773">
        <v>5.7915550452863798</v>
      </c>
      <c r="P1773">
        <v>82.302325581395294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403</v>
      </c>
      <c r="E1774">
        <v>517.03579845000002</v>
      </c>
      <c r="F1774">
        <v>189.5</v>
      </c>
      <c r="G1774">
        <v>9.4969022173679694</v>
      </c>
      <c r="H1774">
        <v>13.7097599248363</v>
      </c>
      <c r="I1774">
        <v>2.5552732973615799</v>
      </c>
      <c r="J1774">
        <v>4.6967702821011503</v>
      </c>
      <c r="K1774">
        <v>176.55971310753699</v>
      </c>
      <c r="L1774">
        <v>166.56911486446501</v>
      </c>
      <c r="M1774">
        <v>61.712370742205003</v>
      </c>
      <c r="N1774">
        <v>3.1145982293598999</v>
      </c>
      <c r="O1774">
        <v>8.1794195250659492</v>
      </c>
      <c r="P1774">
        <v>42.481203007518701</v>
      </c>
      <c r="Q1774">
        <v>-7.2606526091930001E-3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21</v>
      </c>
      <c r="E1775">
        <v>515.813396614</v>
      </c>
      <c r="F1775">
        <v>12.19</v>
      </c>
      <c r="G1775">
        <v>-80.841925621459794</v>
      </c>
      <c r="H1775">
        <v>4.2586766593903604</v>
      </c>
      <c r="I1775">
        <v>-66.412195734329501</v>
      </c>
      <c r="J1775">
        <v>0.1735475771784</v>
      </c>
      <c r="K1775">
        <v>12.537558328414599</v>
      </c>
      <c r="L1775">
        <v>18.1048913718667</v>
      </c>
      <c r="M1775">
        <v>67.163820899665097</v>
      </c>
      <c r="N1775">
        <v>1.0243743980047</v>
      </c>
      <c r="O1775">
        <v>140.19688269073001</v>
      </c>
      <c r="P1775">
        <v>27.643979057591601</v>
      </c>
      <c r="Q1775">
        <v>0.14357723109454801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403</v>
      </c>
      <c r="E1776">
        <v>514.64330756999902</v>
      </c>
      <c r="F1776">
        <v>312.89999999999998</v>
      </c>
      <c r="G1776">
        <v>-45.381845578046402</v>
      </c>
      <c r="H1776">
        <v>2.3092407722667398</v>
      </c>
      <c r="I1776">
        <v>-30.648695916744099</v>
      </c>
      <c r="J1776">
        <v>2.4501906172897798</v>
      </c>
      <c r="K1776">
        <v>305.19308248305799</v>
      </c>
      <c r="L1776">
        <v>326.01604731094898</v>
      </c>
      <c r="M1776">
        <v>54.264655208501502</v>
      </c>
      <c r="N1776">
        <v>1.26973141643412</v>
      </c>
      <c r="O1776">
        <v>47.011824864173803</v>
      </c>
      <c r="P1776">
        <v>19.4274809160305</v>
      </c>
      <c r="Q1776">
        <v>-4.8235989031219999E-2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629</v>
      </c>
      <c r="E1777">
        <v>512.89098753999997</v>
      </c>
      <c r="F1777">
        <v>274.60000000000002</v>
      </c>
      <c r="G1777">
        <v>47.116137312981003</v>
      </c>
      <c r="H1777">
        <v>35.690728655676303</v>
      </c>
      <c r="I1777">
        <v>35.293037596151102</v>
      </c>
      <c r="J1777">
        <v>18.185184611885798</v>
      </c>
      <c r="K1777">
        <v>219.91522064375999</v>
      </c>
      <c r="L1777">
        <v>195.71661508413499</v>
      </c>
      <c r="M1777">
        <v>78.466140715829297</v>
      </c>
      <c r="N1777">
        <v>2.4313375578655898</v>
      </c>
      <c r="O1777">
        <v>8.4486525855789996</v>
      </c>
      <c r="P1777">
        <v>97.482919813016906</v>
      </c>
      <c r="Q1777">
        <v>5.3377315959537E-2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65</v>
      </c>
      <c r="E1778">
        <v>511.70220437</v>
      </c>
      <c r="F1778">
        <v>493.15</v>
      </c>
      <c r="G1778">
        <v>27.649486986684199</v>
      </c>
      <c r="H1778">
        <v>-13.9514142014665</v>
      </c>
      <c r="I1778">
        <v>-1.2992434609271799</v>
      </c>
      <c r="J1778">
        <v>2.4711658322598198</v>
      </c>
      <c r="K1778">
        <v>510.858913088566</v>
      </c>
      <c r="L1778">
        <v>456.83628595914502</v>
      </c>
      <c r="M1778">
        <v>35.921336739813199</v>
      </c>
      <c r="N1778">
        <v>0.90491745834248705</v>
      </c>
      <c r="O1778">
        <v>19.639055054243101</v>
      </c>
      <c r="P1778">
        <v>59.750566893424001</v>
      </c>
      <c r="Q1778">
        <v>8.6974187878156001E-2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542</v>
      </c>
      <c r="E1779">
        <v>510.64443516</v>
      </c>
      <c r="F1779">
        <v>417.8</v>
      </c>
      <c r="G1779">
        <v>-33.324249499132499</v>
      </c>
      <c r="H1779">
        <v>5.8009989259466002</v>
      </c>
      <c r="I1779">
        <v>-20.5632976614773</v>
      </c>
      <c r="J1779">
        <v>-2.3111031086952298</v>
      </c>
      <c r="M1779">
        <v>44.326328044377902</v>
      </c>
      <c r="O1779">
        <v>30.899952130205801</v>
      </c>
      <c r="P1779">
        <v>54.454713493530498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65</v>
      </c>
      <c r="E1780">
        <v>510.35160183999898</v>
      </c>
      <c r="F1780">
        <v>381.8</v>
      </c>
      <c r="G1780">
        <v>3.62021290566428</v>
      </c>
      <c r="H1780">
        <v>10.0666567993889</v>
      </c>
      <c r="I1780">
        <v>-18.5943383070701</v>
      </c>
      <c r="J1780">
        <v>4.5819429261704601</v>
      </c>
      <c r="K1780">
        <v>342.55895333742399</v>
      </c>
      <c r="L1780">
        <v>323.05885771540801</v>
      </c>
      <c r="M1780">
        <v>68.433603979381004</v>
      </c>
      <c r="N1780">
        <v>1.0771185305875699</v>
      </c>
      <c r="O1780">
        <v>12.624410686223101</v>
      </c>
      <c r="P1780">
        <v>71.981981981981903</v>
      </c>
      <c r="Q1780">
        <v>-2.6057742656898E-2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120</v>
      </c>
      <c r="E1781">
        <v>508.32921479999999</v>
      </c>
      <c r="F1781">
        <v>228</v>
      </c>
      <c r="G1781">
        <v>-44.431669211203399</v>
      </c>
      <c r="H1781">
        <v>-3.1359380109903299</v>
      </c>
      <c r="I1781">
        <v>-28.262079499794002</v>
      </c>
      <c r="J1781">
        <v>4.6937278091791503</v>
      </c>
      <c r="K1781">
        <v>239.97000405115199</v>
      </c>
      <c r="L1781">
        <v>255.33996666637</v>
      </c>
      <c r="M1781">
        <v>53.008674847637401</v>
      </c>
      <c r="N1781">
        <v>1.0053796813573299</v>
      </c>
      <c r="O1781">
        <v>35.855263157894697</v>
      </c>
      <c r="P1781">
        <v>6.0465116279069697</v>
      </c>
      <c r="Q1781">
        <v>0.172699666953817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130</v>
      </c>
      <c r="E1782">
        <v>507.840113508</v>
      </c>
      <c r="F1782">
        <v>50.61</v>
      </c>
      <c r="G1782">
        <v>69.618354838820494</v>
      </c>
      <c r="H1782">
        <v>17.3911937719554</v>
      </c>
      <c r="I1782">
        <v>40.264347561516701</v>
      </c>
      <c r="J1782">
        <v>-8.9320031849728903</v>
      </c>
      <c r="K1782">
        <v>46.1234771546941</v>
      </c>
      <c r="L1782">
        <v>38.583830660803599</v>
      </c>
      <c r="M1782">
        <v>44.415863385785997</v>
      </c>
      <c r="N1782">
        <v>2.1033552695528499</v>
      </c>
      <c r="O1782">
        <v>14.6018573404465</v>
      </c>
      <c r="P1782">
        <v>119.54234898601</v>
      </c>
      <c r="Q1782">
        <v>0.14099671144800199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986</v>
      </c>
      <c r="E1783">
        <v>506.1508632</v>
      </c>
      <c r="F1783">
        <v>44.64</v>
      </c>
      <c r="G1783">
        <v>55.235094045823502</v>
      </c>
      <c r="H1783">
        <v>5.7282595198738697</v>
      </c>
      <c r="I1783">
        <v>5.9407111978803497</v>
      </c>
      <c r="J1783">
        <v>-1.19679871555906</v>
      </c>
      <c r="K1783">
        <v>41.054158141900899</v>
      </c>
      <c r="L1783">
        <v>37.292453080845199</v>
      </c>
      <c r="M1783">
        <v>53.5671812338649</v>
      </c>
      <c r="N1783">
        <v>1.06867272514207</v>
      </c>
      <c r="O1783">
        <v>21.0797491039426</v>
      </c>
      <c r="P1783">
        <v>84.082474226804095</v>
      </c>
      <c r="Q1783">
        <v>4.2497427394795E-2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1407</v>
      </c>
      <c r="E1784">
        <v>505.88922336000002</v>
      </c>
      <c r="F1784">
        <v>246.64</v>
      </c>
      <c r="G1784">
        <v>-20.013036201021102</v>
      </c>
      <c r="H1784">
        <v>-3.88627539290666</v>
      </c>
      <c r="I1784">
        <v>-19.0874725261524</v>
      </c>
      <c r="J1784">
        <v>-1.5454175924687401</v>
      </c>
      <c r="K1784">
        <v>252.661722644007</v>
      </c>
      <c r="L1784">
        <v>256.259776748099</v>
      </c>
      <c r="M1784">
        <v>46.1363127379134</v>
      </c>
      <c r="N1784">
        <v>1.86177135081805</v>
      </c>
      <c r="O1784">
        <v>27.4326954265326</v>
      </c>
      <c r="P1784">
        <v>9.1327433628318495</v>
      </c>
      <c r="Q1784">
        <v>0.10201564385405799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21</v>
      </c>
      <c r="E1785">
        <v>505.62438698599999</v>
      </c>
      <c r="F1785">
        <v>146.21</v>
      </c>
      <c r="G1785">
        <v>17.5531973200093</v>
      </c>
      <c r="H1785">
        <v>16.8243512940725</v>
      </c>
      <c r="I1785">
        <v>-22.5106890499511</v>
      </c>
      <c r="J1785">
        <v>2.1005645780160802</v>
      </c>
      <c r="K1785">
        <v>131.94228045546299</v>
      </c>
      <c r="L1785">
        <v>123.920394287273</v>
      </c>
      <c r="M1785">
        <v>62.461374285359199</v>
      </c>
      <c r="N1785">
        <v>3.0585207063026401</v>
      </c>
      <c r="O1785">
        <v>18.801723548320901</v>
      </c>
      <c r="P1785">
        <v>85.428027901077996</v>
      </c>
      <c r="Q1785">
        <v>0.175067072088611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E1786">
        <v>505.44315343199997</v>
      </c>
      <c r="F1786">
        <v>25.71</v>
      </c>
      <c r="G1786">
        <v>73.135122575062795</v>
      </c>
      <c r="H1786">
        <v>-5.9827449508205204</v>
      </c>
      <c r="I1786">
        <v>8.7490524301078292</v>
      </c>
      <c r="J1786">
        <v>0.81500152191629105</v>
      </c>
      <c r="K1786">
        <v>26.431245797542701</v>
      </c>
      <c r="L1786">
        <v>24.1043578325448</v>
      </c>
      <c r="M1786">
        <v>43.081555802663601</v>
      </c>
      <c r="N1786">
        <v>0.89577564772987595</v>
      </c>
      <c r="O1786">
        <v>25.4375729288214</v>
      </c>
      <c r="P1786">
        <v>114.25</v>
      </c>
      <c r="Q1786">
        <v>0.16411080502601699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130</v>
      </c>
      <c r="E1787">
        <v>505.30194</v>
      </c>
      <c r="F1787">
        <v>96.69</v>
      </c>
      <c r="G1787">
        <v>82.267043815180998</v>
      </c>
      <c r="H1787">
        <v>-4.3593691572701303</v>
      </c>
      <c r="I1787">
        <v>-7.42715765457866</v>
      </c>
      <c r="J1787">
        <v>-2.9155911872366</v>
      </c>
      <c r="K1787">
        <v>94.205094020391101</v>
      </c>
      <c r="L1787">
        <v>87.386660993673004</v>
      </c>
      <c r="M1787">
        <v>70.583673229120606</v>
      </c>
      <c r="N1787">
        <v>1.2601541715956099</v>
      </c>
      <c r="O1787">
        <v>30.830489192263901</v>
      </c>
      <c r="P1787">
        <v>565.26764827301497</v>
      </c>
      <c r="Q1787">
        <v>0.128149864527597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1025</v>
      </c>
      <c r="E1788">
        <v>504.45555000000002</v>
      </c>
      <c r="F1788">
        <v>60.09</v>
      </c>
      <c r="G1788">
        <v>70.191961644074993</v>
      </c>
      <c r="H1788">
        <v>7.1990213386031501</v>
      </c>
      <c r="I1788">
        <v>-19.135254400243099</v>
      </c>
      <c r="J1788">
        <v>24.367931553404699</v>
      </c>
      <c r="K1788">
        <v>54.332593323580198</v>
      </c>
      <c r="L1788">
        <v>54.370235853756498</v>
      </c>
      <c r="M1788">
        <v>83.512596591483202</v>
      </c>
      <c r="N1788">
        <v>1.64210079546136</v>
      </c>
      <c r="O1788">
        <v>63.920785488433999</v>
      </c>
      <c r="P1788">
        <v>102.32323232323201</v>
      </c>
      <c r="Q1788">
        <v>4.3679438823698999E-2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171</v>
      </c>
      <c r="E1789">
        <v>503.10750000000002</v>
      </c>
      <c r="F1789">
        <v>205.35</v>
      </c>
      <c r="G1789">
        <v>53.094007726238097</v>
      </c>
      <c r="H1789">
        <v>9.9692313294731196</v>
      </c>
      <c r="I1789">
        <v>-5.0771951671906601</v>
      </c>
      <c r="J1789">
        <v>3.8860919795168898</v>
      </c>
      <c r="K1789">
        <v>192.71725211142399</v>
      </c>
      <c r="L1789">
        <v>174.15187458149401</v>
      </c>
      <c r="M1789">
        <v>54.664021863347699</v>
      </c>
      <c r="N1789">
        <v>1.9101042269832</v>
      </c>
      <c r="O1789">
        <v>12.0038957876795</v>
      </c>
      <c r="P1789">
        <v>82.371225577264596</v>
      </c>
      <c r="Q1789">
        <v>0.10741270826792799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297</v>
      </c>
      <c r="E1790">
        <v>502.71172000000001</v>
      </c>
      <c r="F1790">
        <v>211</v>
      </c>
      <c r="G1790">
        <v>14.4323125517144</v>
      </c>
      <c r="H1790">
        <v>2.87766743118654</v>
      </c>
      <c r="I1790">
        <v>27.193264389369698</v>
      </c>
      <c r="J1790">
        <v>-0.67135155590020301</v>
      </c>
      <c r="K1790">
        <v>225.50629453034699</v>
      </c>
      <c r="M1790">
        <v>47.467384599596102</v>
      </c>
      <c r="N1790">
        <v>0.42821725480685002</v>
      </c>
      <c r="O1790">
        <v>49.763033175355403</v>
      </c>
      <c r="P1790">
        <v>54.919236417033702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542</v>
      </c>
      <c r="E1791">
        <v>501.542223989999</v>
      </c>
      <c r="F1791">
        <v>673.1</v>
      </c>
      <c r="G1791">
        <v>42.477886157774201</v>
      </c>
      <c r="H1791">
        <v>18.250817899889299</v>
      </c>
      <c r="I1791">
        <v>60.671203001159</v>
      </c>
      <c r="J1791">
        <v>6.8223226737231002</v>
      </c>
      <c r="K1791">
        <v>594.059856901584</v>
      </c>
      <c r="L1791">
        <v>513.85566522027295</v>
      </c>
      <c r="M1791">
        <v>76.804506959112601</v>
      </c>
      <c r="N1791">
        <v>0.94327364142411696</v>
      </c>
      <c r="O1791">
        <v>1.02510771059276</v>
      </c>
      <c r="P1791">
        <v>106.061533751722</v>
      </c>
      <c r="Q1791">
        <v>3.5529470247152001E-2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629</v>
      </c>
      <c r="E1792">
        <v>501.40480000000002</v>
      </c>
      <c r="F1792">
        <v>709</v>
      </c>
      <c r="G1792">
        <v>133.84671906718401</v>
      </c>
      <c r="H1792">
        <v>55.251658888234402</v>
      </c>
      <c r="I1792">
        <v>146.60767090484001</v>
      </c>
      <c r="J1792">
        <v>8.1540452694966099</v>
      </c>
      <c r="K1792">
        <v>543.19069140258296</v>
      </c>
      <c r="M1792">
        <v>69.256981110259005</v>
      </c>
      <c r="N1792">
        <v>0.71998711936723803</v>
      </c>
      <c r="O1792">
        <v>16.2905500705218</v>
      </c>
      <c r="P1792">
        <v>172.692307692307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297</v>
      </c>
      <c r="E1793">
        <v>500.193783319999</v>
      </c>
      <c r="F1793">
        <v>338.8</v>
      </c>
      <c r="G1793">
        <v>112.731308655999</v>
      </c>
      <c r="H1793">
        <v>41.493731920094099</v>
      </c>
      <c r="I1793">
        <v>4.3968096892970303</v>
      </c>
      <c r="J1793">
        <v>-1.7777680625235199</v>
      </c>
      <c r="K1793">
        <v>272.25118573552197</v>
      </c>
      <c r="L1793">
        <v>248.090102619682</v>
      </c>
      <c r="M1793">
        <v>70.729174115410302</v>
      </c>
      <c r="N1793">
        <v>4.0228906982572497</v>
      </c>
      <c r="O1793">
        <v>8.5743801652892593</v>
      </c>
      <c r="P1793">
        <v>154.73684210526301</v>
      </c>
      <c r="Q1793">
        <v>8.4591949370019001E-2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140</v>
      </c>
      <c r="E1794">
        <v>498.26983799999999</v>
      </c>
      <c r="F1794">
        <v>12.65</v>
      </c>
      <c r="G1794">
        <v>85.639759360225099</v>
      </c>
      <c r="H1794">
        <v>12.059654275511001</v>
      </c>
      <c r="I1794">
        <v>21.475179282986701</v>
      </c>
      <c r="J1794">
        <v>-0.78296339306409501</v>
      </c>
      <c r="K1794">
        <v>11.709885897139999</v>
      </c>
      <c r="L1794">
        <v>10.152379815817101</v>
      </c>
      <c r="M1794">
        <v>61.585134928593803</v>
      </c>
      <c r="N1794">
        <v>2.1536034176314098</v>
      </c>
      <c r="O1794">
        <v>14.624505928853701</v>
      </c>
      <c r="P1794">
        <v>158.16326530612201</v>
      </c>
      <c r="Q1794">
        <v>5.7117665178975E-2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E1795">
        <v>498.02558399999998</v>
      </c>
      <c r="F1795">
        <v>220.85</v>
      </c>
      <c r="G1795">
        <v>21.747031115338</v>
      </c>
      <c r="H1795">
        <v>43.1447637433956</v>
      </c>
      <c r="I1795">
        <v>34.507982952993302</v>
      </c>
      <c r="J1795">
        <v>20.6224344540278</v>
      </c>
      <c r="M1795">
        <v>100</v>
      </c>
      <c r="O1795">
        <v>0</v>
      </c>
      <c r="P1795">
        <v>54.982456140350799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239</v>
      </c>
      <c r="E1796">
        <v>496.82499999999999</v>
      </c>
      <c r="F1796">
        <v>141.94999999999999</v>
      </c>
      <c r="G1796">
        <v>-3.2350247503102798</v>
      </c>
      <c r="H1796">
        <v>4.7132594507491303</v>
      </c>
      <c r="I1796">
        <v>-21.043517077087198</v>
      </c>
      <c r="J1796">
        <v>-6.9270889036627203E-2</v>
      </c>
      <c r="K1796">
        <v>141.17356898983701</v>
      </c>
      <c r="L1796">
        <v>135.58707159417301</v>
      </c>
      <c r="M1796">
        <v>47.363866369849703</v>
      </c>
      <c r="N1796">
        <v>1.37783117872746</v>
      </c>
      <c r="O1796">
        <v>19.549137020077499</v>
      </c>
      <c r="P1796">
        <v>38.420282788883398</v>
      </c>
      <c r="Q1796">
        <v>5.9998232677180997E-2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189</v>
      </c>
      <c r="E1797">
        <v>494.877776877999</v>
      </c>
      <c r="F1797">
        <v>40.49</v>
      </c>
      <c r="G1797">
        <v>23.825526458191799</v>
      </c>
      <c r="H1797">
        <v>-7.6694582165497902</v>
      </c>
      <c r="I1797">
        <v>-7.24307965179284</v>
      </c>
      <c r="J1797">
        <v>0.137441081310653</v>
      </c>
      <c r="K1797">
        <v>39.856927513358798</v>
      </c>
      <c r="L1797">
        <v>37.663555589391798</v>
      </c>
      <c r="M1797">
        <v>48.975265990482001</v>
      </c>
      <c r="N1797">
        <v>0.84316290132151095</v>
      </c>
      <c r="O1797">
        <v>22.8698444060261</v>
      </c>
      <c r="P1797">
        <v>60.356435643564303</v>
      </c>
      <c r="Q1797">
        <v>5.0788033802592003E-2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1535</v>
      </c>
      <c r="E1798">
        <v>494.07672725999998</v>
      </c>
      <c r="F1798">
        <v>310.55</v>
      </c>
      <c r="G1798">
        <v>-19.7651642390957</v>
      </c>
      <c r="H1798">
        <v>3.2296905933925899</v>
      </c>
      <c r="I1798">
        <v>-7.6493736917630999</v>
      </c>
      <c r="J1798">
        <v>0.85385852813340601</v>
      </c>
      <c r="K1798">
        <v>299.81140660889201</v>
      </c>
      <c r="M1798">
        <v>48.444378817870202</v>
      </c>
      <c r="N1798">
        <v>0.722452731744888</v>
      </c>
      <c r="O1798">
        <v>17.211399130574701</v>
      </c>
      <c r="P1798">
        <v>65.626666666666594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29</v>
      </c>
      <c r="E1799">
        <v>493.96572900000001</v>
      </c>
      <c r="F1799">
        <v>1.8</v>
      </c>
      <c r="G1799">
        <v>12.601297821763501</v>
      </c>
      <c r="H1799">
        <v>11.3843871922617</v>
      </c>
      <c r="I1799">
        <v>-23.099288802119599</v>
      </c>
      <c r="J1799">
        <v>-0.86182774637639603</v>
      </c>
      <c r="K1799">
        <v>1.7411717895268899</v>
      </c>
      <c r="L1799">
        <v>1.73416002528478</v>
      </c>
      <c r="M1799">
        <v>23.5104084817429</v>
      </c>
      <c r="N1799">
        <v>0.83928121909053599</v>
      </c>
      <c r="O1799">
        <v>27.7777777777777</v>
      </c>
      <c r="P1799">
        <v>50</v>
      </c>
      <c r="Q1799">
        <v>-4.6059269614540002E-2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65</v>
      </c>
      <c r="E1800">
        <v>491.88659688000001</v>
      </c>
      <c r="F1800">
        <v>408.8</v>
      </c>
      <c r="G1800">
        <v>264.58866098391098</v>
      </c>
      <c r="H1800">
        <v>27.972200227582601</v>
      </c>
      <c r="I1800">
        <v>38.224050083684503</v>
      </c>
      <c r="J1800">
        <v>28.1284002666529</v>
      </c>
      <c r="K1800">
        <v>313.51687778745202</v>
      </c>
      <c r="L1800">
        <v>261.60735795164402</v>
      </c>
      <c r="M1800">
        <v>89.730311309085593</v>
      </c>
      <c r="N1800">
        <v>2.1999338988163801</v>
      </c>
      <c r="O1800">
        <v>1.7123287671232801</v>
      </c>
      <c r="P1800">
        <v>294.40424505547497</v>
      </c>
      <c r="Q1800">
        <v>0.148906987772844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333</v>
      </c>
      <c r="E1801">
        <v>491.69812585099999</v>
      </c>
      <c r="F1801">
        <v>21.29</v>
      </c>
      <c r="G1801">
        <v>-7.9101021356197601</v>
      </c>
      <c r="H1801">
        <v>-7.1756933626722796</v>
      </c>
      <c r="I1801">
        <v>16.717784368612001</v>
      </c>
      <c r="J1801">
        <v>-1.0030706842294901</v>
      </c>
      <c r="K1801">
        <v>21.366533606426501</v>
      </c>
      <c r="L1801">
        <v>20.651630744446599</v>
      </c>
      <c r="M1801">
        <v>62.301266306955803</v>
      </c>
      <c r="N1801">
        <v>0.65715373400833399</v>
      </c>
      <c r="O1801">
        <v>43.0248943165805</v>
      </c>
      <c r="P1801">
        <v>37.354838709677402</v>
      </c>
      <c r="Q1801">
        <v>8.0257745484390002E-3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46</v>
      </c>
      <c r="E1802">
        <v>490.47670399999998</v>
      </c>
      <c r="F1802">
        <v>425.2</v>
      </c>
      <c r="G1802">
        <v>-6.9822236795661299</v>
      </c>
      <c r="H1802">
        <v>21.245014369962</v>
      </c>
      <c r="I1802">
        <v>-2.1534310069467799</v>
      </c>
      <c r="J1802">
        <v>-8.2302487990079705</v>
      </c>
      <c r="M1802">
        <v>36.096295260582998</v>
      </c>
      <c r="O1802">
        <v>39.228598306679203</v>
      </c>
      <c r="P1802">
        <v>39.4098360655737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1093</v>
      </c>
      <c r="E1803">
        <v>490.36237096000002</v>
      </c>
      <c r="F1803">
        <v>234.08</v>
      </c>
      <c r="G1803">
        <v>85.212798133895006</v>
      </c>
      <c r="H1803">
        <v>0.122364086727826</v>
      </c>
      <c r="I1803">
        <v>37.482891963399801</v>
      </c>
      <c r="J1803">
        <v>0.19607075255140799</v>
      </c>
      <c r="K1803">
        <v>204.99183550369801</v>
      </c>
      <c r="L1803">
        <v>174.349178964244</v>
      </c>
      <c r="M1803">
        <v>71.948605347021797</v>
      </c>
      <c r="N1803">
        <v>2.0904128680157701</v>
      </c>
      <c r="O1803">
        <v>8.4671907040328094</v>
      </c>
      <c r="P1803">
        <v>138.85714285714201</v>
      </c>
      <c r="Q1803">
        <v>9.2421199311916002E-2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304</v>
      </c>
      <c r="E1804">
        <v>490.02287749999999</v>
      </c>
      <c r="F1804">
        <v>612.95000000000005</v>
      </c>
      <c r="G1804">
        <v>73.149499619965297</v>
      </c>
      <c r="H1804">
        <v>-0.66358336142047503</v>
      </c>
      <c r="I1804">
        <v>-24.924074819525899</v>
      </c>
      <c r="J1804">
        <v>5.2642226737916697</v>
      </c>
      <c r="K1804">
        <v>614.07741475528906</v>
      </c>
      <c r="L1804">
        <v>544.61121159816003</v>
      </c>
      <c r="M1804">
        <v>52.880786191902402</v>
      </c>
      <c r="N1804">
        <v>0.58638629196209702</v>
      </c>
      <c r="O1804">
        <v>27.416591891671398</v>
      </c>
      <c r="P1804">
        <v>111.216402481047</v>
      </c>
      <c r="Q1804">
        <v>0.17745351892862701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189</v>
      </c>
      <c r="E1805">
        <v>488.74099999999999</v>
      </c>
      <c r="F1805">
        <v>155.65</v>
      </c>
      <c r="G1805">
        <v>-13.962325470831599</v>
      </c>
      <c r="H1805">
        <v>-0.81795555484997196</v>
      </c>
      <c r="I1805">
        <v>-33.807388649292299</v>
      </c>
      <c r="J1805">
        <v>-6.2083664482602899E-2</v>
      </c>
      <c r="K1805">
        <v>154.79070224783999</v>
      </c>
      <c r="L1805">
        <v>149.20171653835101</v>
      </c>
      <c r="M1805">
        <v>50.5161632584486</v>
      </c>
      <c r="N1805">
        <v>1.3441876094395599</v>
      </c>
      <c r="O1805">
        <v>31.1917764214583</v>
      </c>
      <c r="P1805">
        <v>34.181034482758598</v>
      </c>
      <c r="Q1805">
        <v>4.5811433215041997E-2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189</v>
      </c>
      <c r="E1806">
        <v>488.49715200000003</v>
      </c>
      <c r="F1806">
        <v>211.2</v>
      </c>
      <c r="G1806">
        <v>-17.635797903418201</v>
      </c>
      <c r="H1806">
        <v>23.786542609164702</v>
      </c>
      <c r="I1806">
        <v>-4.8748460657630002</v>
      </c>
      <c r="J1806">
        <v>5.7082205628023397</v>
      </c>
      <c r="K1806">
        <v>195.32800145599899</v>
      </c>
      <c r="M1806">
        <v>50.096187673061102</v>
      </c>
      <c r="N1806">
        <v>0.92786693321257696</v>
      </c>
      <c r="O1806">
        <v>23.887310606060499</v>
      </c>
      <c r="P1806">
        <v>61.098398169336299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100</v>
      </c>
      <c r="E1807">
        <v>488.31391500000001</v>
      </c>
      <c r="F1807">
        <v>998</v>
      </c>
      <c r="G1807">
        <v>8.0725245752825003</v>
      </c>
      <c r="H1807">
        <v>-1.5826734061793299</v>
      </c>
      <c r="I1807">
        <v>8.7566330538022097</v>
      </c>
      <c r="J1807">
        <v>-0.76152684366827195</v>
      </c>
      <c r="K1807">
        <v>948.91146993835696</v>
      </c>
      <c r="L1807">
        <v>832.25470683608103</v>
      </c>
      <c r="M1807">
        <v>57.068132670468103</v>
      </c>
      <c r="N1807">
        <v>3.5553519061583501</v>
      </c>
      <c r="O1807">
        <v>2.7054108216432802</v>
      </c>
      <c r="P1807">
        <v>48.955223880597003</v>
      </c>
      <c r="Q1807">
        <v>0.14890881943877399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E1808">
        <v>488.02404374999998</v>
      </c>
      <c r="F1808">
        <v>449.3</v>
      </c>
      <c r="G1808">
        <v>180.61997764126099</v>
      </c>
      <c r="H1808">
        <v>38.116935552228</v>
      </c>
      <c r="I1808">
        <v>80.606251184946501</v>
      </c>
      <c r="J1808">
        <v>0.44106757656347401</v>
      </c>
      <c r="K1808">
        <v>352.33115093571001</v>
      </c>
      <c r="L1808">
        <v>261.11207066812398</v>
      </c>
      <c r="M1808">
        <v>76.776658239381405</v>
      </c>
      <c r="N1808">
        <v>0.99760081238491805</v>
      </c>
      <c r="O1808">
        <v>4.1620298241709301</v>
      </c>
      <c r="P1808">
        <v>216.29707849348799</v>
      </c>
      <c r="Q1808">
        <v>0.351440735610968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934</v>
      </c>
      <c r="E1809">
        <v>487.79467199999999</v>
      </c>
      <c r="F1809">
        <v>256.68</v>
      </c>
      <c r="G1809">
        <v>-7.8258540226745001</v>
      </c>
      <c r="H1809">
        <v>27.103704416377699</v>
      </c>
      <c r="I1809">
        <v>8.8969089165115296</v>
      </c>
      <c r="J1809">
        <v>18.581966438744601</v>
      </c>
      <c r="K1809">
        <v>210.27125266046301</v>
      </c>
      <c r="L1809">
        <v>201.340753308692</v>
      </c>
      <c r="M1809">
        <v>79.451405857325994</v>
      </c>
      <c r="N1809">
        <v>3.5893610969347098</v>
      </c>
      <c r="O1809">
        <v>2.9725728533582498</v>
      </c>
      <c r="P1809">
        <v>53.562668262039999</v>
      </c>
      <c r="Q1809">
        <v>-7.5367652951309996E-2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346</v>
      </c>
      <c r="E1810">
        <v>487.51698149999999</v>
      </c>
      <c r="F1810">
        <v>589.95000000000005</v>
      </c>
      <c r="G1810">
        <v>102.379604621346</v>
      </c>
      <c r="H1810">
        <v>2.5396572271048998</v>
      </c>
      <c r="I1810">
        <v>23.827715955916702</v>
      </c>
      <c r="J1810">
        <v>-5.6974637635274199</v>
      </c>
      <c r="K1810">
        <v>557.47477971907301</v>
      </c>
      <c r="L1810">
        <v>480.12835622047902</v>
      </c>
      <c r="M1810">
        <v>49.519278345427502</v>
      </c>
      <c r="N1810">
        <v>1.09997301587399</v>
      </c>
      <c r="O1810">
        <v>9.3312992626493703</v>
      </c>
      <c r="P1810">
        <v>135.74425574425501</v>
      </c>
      <c r="Q1810">
        <v>4.1635776874669003E-2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130</v>
      </c>
      <c r="E1811">
        <v>486.86072402500002</v>
      </c>
      <c r="F1811">
        <v>256.75</v>
      </c>
      <c r="G1811">
        <v>-68.403658006721599</v>
      </c>
      <c r="H1811">
        <v>-0.91515179666615798</v>
      </c>
      <c r="I1811">
        <v>-55.564274796517402</v>
      </c>
      <c r="J1811">
        <v>-4.0157465376889601</v>
      </c>
      <c r="K1811">
        <v>265.68200489317798</v>
      </c>
      <c r="M1811">
        <v>47.0799778800491</v>
      </c>
      <c r="N1811">
        <v>0.46792308888508299</v>
      </c>
      <c r="O1811">
        <v>73.807205452774994</v>
      </c>
      <c r="P1811">
        <v>15.809652683806901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1215</v>
      </c>
      <c r="E1812">
        <v>485.31411359999998</v>
      </c>
      <c r="F1812">
        <v>276.75</v>
      </c>
      <c r="G1812">
        <v>700.25916234529905</v>
      </c>
      <c r="H1812">
        <v>25.034706194281799</v>
      </c>
      <c r="I1812">
        <v>112.267160709281</v>
      </c>
      <c r="J1812">
        <v>21.081331539809899</v>
      </c>
      <c r="K1812">
        <v>226.108784312707</v>
      </c>
      <c r="L1812">
        <v>161.386969284532</v>
      </c>
      <c r="M1812">
        <v>78.119807736678197</v>
      </c>
      <c r="N1812">
        <v>0.85443520484160396</v>
      </c>
      <c r="O1812">
        <v>14.8870822041553</v>
      </c>
      <c r="P1812">
        <v>891.935483870967</v>
      </c>
      <c r="Q1812">
        <v>0.13709392447648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866</v>
      </c>
      <c r="E1813">
        <v>484.69560000000001</v>
      </c>
      <c r="F1813">
        <v>1524.2</v>
      </c>
      <c r="G1813">
        <v>-21.3630686160474</v>
      </c>
      <c r="H1813">
        <v>-8.2369217491954991</v>
      </c>
      <c r="I1813">
        <v>-14.8557102143469</v>
      </c>
      <c r="J1813">
        <v>0.69184457000778299</v>
      </c>
      <c r="K1813">
        <v>1454.1114626885901</v>
      </c>
      <c r="L1813">
        <v>1447.8761527526999</v>
      </c>
      <c r="M1813">
        <v>79.399308306084905</v>
      </c>
      <c r="N1813">
        <v>0.99593883877259504</v>
      </c>
      <c r="O1813">
        <v>18.0947382233302</v>
      </c>
      <c r="P1813">
        <v>18.109259976753101</v>
      </c>
      <c r="Q1813">
        <v>0.14877836364394001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629</v>
      </c>
      <c r="E1814">
        <v>482.98611346000001</v>
      </c>
      <c r="F1814">
        <v>60.1</v>
      </c>
      <c r="G1814">
        <v>-12.5638417478081</v>
      </c>
      <c r="H1814">
        <v>9.0367416066476594</v>
      </c>
      <c r="I1814">
        <v>-15.455097088065999</v>
      </c>
      <c r="J1814">
        <v>9.9382444949094992</v>
      </c>
      <c r="K1814">
        <v>56.436020404128399</v>
      </c>
      <c r="L1814">
        <v>57.218788123505597</v>
      </c>
      <c r="M1814">
        <v>67.080665059066803</v>
      </c>
      <c r="N1814">
        <v>1.8532913248266001</v>
      </c>
      <c r="O1814">
        <v>24.625623960066498</v>
      </c>
      <c r="P1814">
        <v>20.440881763526999</v>
      </c>
      <c r="Q1814">
        <v>-2.5847949446662001E-2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336</v>
      </c>
      <c r="E1815">
        <v>482.57384579499899</v>
      </c>
      <c r="F1815">
        <v>135.55000000000001</v>
      </c>
      <c r="G1815">
        <v>-22.948848234711502</v>
      </c>
      <c r="H1815">
        <v>-9.7549856300379503</v>
      </c>
      <c r="I1815">
        <v>17.362693873529999</v>
      </c>
      <c r="J1815">
        <v>-4.4254641100127596</v>
      </c>
      <c r="K1815">
        <v>137.314810308273</v>
      </c>
      <c r="L1815">
        <v>124.388649426162</v>
      </c>
      <c r="M1815">
        <v>50.006055856590201</v>
      </c>
      <c r="N1815">
        <v>0.40153857809438198</v>
      </c>
      <c r="O1815">
        <v>26.927333087421601</v>
      </c>
      <c r="P1815">
        <v>36.919191919191903</v>
      </c>
      <c r="Q1815">
        <v>0.15156097440695801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713</v>
      </c>
      <c r="E1816">
        <v>481.92970355999898</v>
      </c>
      <c r="F1816">
        <v>27.85</v>
      </c>
      <c r="G1816">
        <v>1.6203263469649301</v>
      </c>
      <c r="H1816">
        <v>-0.18462156787061301</v>
      </c>
      <c r="I1816">
        <v>0.80664166822800998</v>
      </c>
      <c r="J1816">
        <v>0.36782867315343898</v>
      </c>
      <c r="K1816">
        <v>26.551966359217801</v>
      </c>
      <c r="L1816">
        <v>24.765007019171801</v>
      </c>
      <c r="M1816">
        <v>56.344784633490001</v>
      </c>
      <c r="N1816">
        <v>1.29347685510549</v>
      </c>
      <c r="O1816">
        <v>7.7558348294434403</v>
      </c>
      <c r="P1816">
        <v>39.25</v>
      </c>
      <c r="Q1816">
        <v>3.3094991646369998E-3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1840</v>
      </c>
      <c r="E1817">
        <v>481.123176822</v>
      </c>
      <c r="F1817">
        <v>236.97</v>
      </c>
      <c r="G1817">
        <v>-8.4434497803610693</v>
      </c>
      <c r="H1817">
        <v>-1.3498611964243501</v>
      </c>
      <c r="I1817">
        <v>-26.645439841886098</v>
      </c>
      <c r="J1817">
        <v>2.0376062980293601</v>
      </c>
      <c r="K1817">
        <v>239.13440879629499</v>
      </c>
      <c r="L1817">
        <v>248.83301505959599</v>
      </c>
      <c r="M1817">
        <v>59.887606520543699</v>
      </c>
      <c r="N1817">
        <v>0.79936499416186002</v>
      </c>
      <c r="O1817">
        <v>34.616196142971603</v>
      </c>
      <c r="P1817">
        <v>21.5230769230769</v>
      </c>
      <c r="Q1817">
        <v>-4.5474558663407001E-2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21</v>
      </c>
      <c r="E1818">
        <v>480.59228636300003</v>
      </c>
      <c r="F1818">
        <v>121.31</v>
      </c>
      <c r="G1818">
        <v>29.565768328834999</v>
      </c>
      <c r="H1818">
        <v>27.469424259211401</v>
      </c>
      <c r="I1818">
        <v>8.2107111978803502</v>
      </c>
      <c r="J1818">
        <v>-0.444628938372995</v>
      </c>
      <c r="K1818">
        <v>107.072350908855</v>
      </c>
      <c r="L1818">
        <v>86.197296383354299</v>
      </c>
      <c r="M1818">
        <v>84.109988238688103</v>
      </c>
      <c r="N1818">
        <v>0.60053270605900799</v>
      </c>
      <c r="O1818">
        <v>5.4323633665814803</v>
      </c>
      <c r="P1818">
        <v>112.451838879159</v>
      </c>
      <c r="Q1818">
        <v>4.9082615173002997E-2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21</v>
      </c>
      <c r="E1819">
        <v>480.22632314999998</v>
      </c>
      <c r="F1819">
        <v>258.3</v>
      </c>
      <c r="G1819">
        <v>107.07879484703101</v>
      </c>
      <c r="H1819">
        <v>-6.8502237252760398</v>
      </c>
      <c r="I1819">
        <v>-24.2906245421918</v>
      </c>
      <c r="J1819">
        <v>4.8921405075918498</v>
      </c>
      <c r="K1819">
        <v>259.85741885790299</v>
      </c>
      <c r="L1819">
        <v>237.249241269305</v>
      </c>
      <c r="M1819">
        <v>45.537319071663703</v>
      </c>
      <c r="N1819">
        <v>1.0661119105716399</v>
      </c>
      <c r="O1819">
        <v>29.849012775841999</v>
      </c>
      <c r="P1819">
        <v>143.67924528301799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49</v>
      </c>
      <c r="E1820">
        <v>479.88033001999997</v>
      </c>
      <c r="F1820">
        <v>112.45</v>
      </c>
      <c r="G1820">
        <v>-41.533281509666097</v>
      </c>
      <c r="H1820">
        <v>-17.1858067773945</v>
      </c>
      <c r="I1820">
        <v>-28.772329672010901</v>
      </c>
      <c r="J1820">
        <v>-3.8971671445569398</v>
      </c>
      <c r="M1820">
        <v>25.976988069131501</v>
      </c>
      <c r="O1820">
        <v>19.164072921298299</v>
      </c>
      <c r="P1820">
        <v>7.7623382846190703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242</v>
      </c>
      <c r="E1821">
        <v>478.80589925999999</v>
      </c>
      <c r="F1821">
        <v>387.3</v>
      </c>
      <c r="G1821">
        <v>15.555753490819299</v>
      </c>
      <c r="H1821">
        <v>0.38336744937064399</v>
      </c>
      <c r="I1821">
        <v>-7.2940709357079498</v>
      </c>
      <c r="J1821">
        <v>2.5170072313232899</v>
      </c>
      <c r="K1821">
        <v>372.87076436749197</v>
      </c>
      <c r="L1821">
        <v>358.21538627321399</v>
      </c>
      <c r="M1821">
        <v>70.346463383829203</v>
      </c>
      <c r="N1821">
        <v>0.49695807868546399</v>
      </c>
      <c r="O1821">
        <v>26.207074619158199</v>
      </c>
      <c r="P1821">
        <v>52.180746561885996</v>
      </c>
      <c r="Q1821">
        <v>-2.0660651388976999E-2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542</v>
      </c>
      <c r="E1822">
        <v>478.68365054999998</v>
      </c>
      <c r="F1822">
        <v>521.5</v>
      </c>
      <c r="G1822">
        <v>-12.662932196102201</v>
      </c>
      <c r="H1822">
        <v>4.8044128662026404</v>
      </c>
      <c r="I1822">
        <v>-13.118460581260701</v>
      </c>
      <c r="J1822">
        <v>-3.8068539243868602</v>
      </c>
      <c r="K1822">
        <v>494.993358365164</v>
      </c>
      <c r="L1822">
        <v>467.13648509912701</v>
      </c>
      <c r="M1822">
        <v>47.015500281135402</v>
      </c>
      <c r="N1822">
        <v>1.3904429144807799</v>
      </c>
      <c r="O1822">
        <v>11.025886864813</v>
      </c>
      <c r="P1822">
        <v>27.040194884287398</v>
      </c>
      <c r="Q1822">
        <v>-3.5452471304633998E-2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239</v>
      </c>
      <c r="E1823">
        <v>478.30213112500002</v>
      </c>
      <c r="F1823">
        <v>978.25</v>
      </c>
      <c r="G1823">
        <v>99.750921721848698</v>
      </c>
      <c r="H1823">
        <v>6.10955996769398</v>
      </c>
      <c r="I1823">
        <v>43.295595290606101</v>
      </c>
      <c r="J1823">
        <v>2.9632240134579702</v>
      </c>
      <c r="K1823">
        <v>943.58675747133998</v>
      </c>
      <c r="L1823">
        <v>751.61385127264896</v>
      </c>
      <c r="M1823">
        <v>50.4606975678076</v>
      </c>
      <c r="N1823">
        <v>1.3078940893691899</v>
      </c>
      <c r="O1823">
        <v>16.6164068489649</v>
      </c>
      <c r="P1823">
        <v>167.90360125975599</v>
      </c>
      <c r="Q1823">
        <v>0.14043177720688499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986</v>
      </c>
      <c r="E1824">
        <v>476.94088932</v>
      </c>
      <c r="F1824">
        <v>57.54</v>
      </c>
      <c r="G1824">
        <v>16.6428572536575</v>
      </c>
      <c r="H1824">
        <v>-5.9803526069160098</v>
      </c>
      <c r="I1824">
        <v>-8.9544924220291495</v>
      </c>
      <c r="J1824">
        <v>-1.8408959435404799</v>
      </c>
      <c r="K1824">
        <v>58.795869538465404</v>
      </c>
      <c r="L1824">
        <v>55.536996849480801</v>
      </c>
      <c r="M1824">
        <v>34.424561208303103</v>
      </c>
      <c r="N1824">
        <v>0.68910995341272896</v>
      </c>
      <c r="O1824">
        <v>24.608967674661098</v>
      </c>
      <c r="P1824">
        <v>43.849999999999902</v>
      </c>
      <c r="Q1824">
        <v>3.2115537297632002E-2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E1825">
        <v>472.91281086999999</v>
      </c>
      <c r="F1825">
        <v>246.85</v>
      </c>
      <c r="G1825">
        <v>235.824741045206</v>
      </c>
      <c r="H1825">
        <v>-23.932358592645802</v>
      </c>
      <c r="I1825">
        <v>-1.1491754234348399</v>
      </c>
      <c r="J1825">
        <v>4.4013301483604401</v>
      </c>
      <c r="K1825">
        <v>265.21550887108401</v>
      </c>
      <c r="L1825">
        <v>235.68839592101401</v>
      </c>
      <c r="M1825">
        <v>54.284681529265903</v>
      </c>
      <c r="N1825">
        <v>1.5308082050362899</v>
      </c>
      <c r="O1825">
        <v>48.025116467490299</v>
      </c>
      <c r="P1825">
        <v>265.70370370370301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1474</v>
      </c>
      <c r="E1826">
        <v>472.76713749999999</v>
      </c>
      <c r="F1826">
        <v>455.35</v>
      </c>
      <c r="G1826">
        <v>114.303261469929</v>
      </c>
      <c r="H1826">
        <v>34.179796978657699</v>
      </c>
      <c r="I1826">
        <v>282.85723293701</v>
      </c>
      <c r="J1826">
        <v>7.38159569888969</v>
      </c>
      <c r="K1826">
        <v>336.299323482886</v>
      </c>
      <c r="L1826">
        <v>232.40081048545801</v>
      </c>
      <c r="M1826">
        <v>95.478196248892999</v>
      </c>
      <c r="N1826">
        <v>2.4018151810100901</v>
      </c>
      <c r="O1826">
        <v>0</v>
      </c>
      <c r="P1826">
        <v>379.31578947368399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242</v>
      </c>
      <c r="E1827">
        <v>472.29030488699999</v>
      </c>
      <c r="F1827">
        <v>87.03</v>
      </c>
      <c r="G1827">
        <v>-9.0138794537910503</v>
      </c>
      <c r="H1827">
        <v>12.522707265302</v>
      </c>
      <c r="I1827">
        <v>-4.9740558539273101</v>
      </c>
      <c r="J1827">
        <v>3.6901435797884798</v>
      </c>
      <c r="K1827">
        <v>79.184769558520301</v>
      </c>
      <c r="L1827">
        <v>78.163754264077795</v>
      </c>
      <c r="M1827">
        <v>60.603371763392502</v>
      </c>
      <c r="N1827">
        <v>1.93946848008379</v>
      </c>
      <c r="O1827">
        <v>12.2601401815465</v>
      </c>
      <c r="P1827">
        <v>31.863636363636299</v>
      </c>
      <c r="Q1827">
        <v>-5.3739374336866E-2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130</v>
      </c>
      <c r="E1828">
        <v>472.27200937499998</v>
      </c>
      <c r="F1828">
        <v>162.15</v>
      </c>
      <c r="G1828">
        <v>653.70706705253201</v>
      </c>
      <c r="H1828">
        <v>-12.001510500243899</v>
      </c>
      <c r="I1828">
        <v>134.11827485087599</v>
      </c>
      <c r="J1828">
        <v>-10.4088460950002</v>
      </c>
      <c r="K1828">
        <v>162.54366082206201</v>
      </c>
      <c r="L1828">
        <v>112.050098059211</v>
      </c>
      <c r="M1828">
        <v>40.058418481403599</v>
      </c>
      <c r="N1828">
        <v>0.78085013412383097</v>
      </c>
      <c r="O1828">
        <v>31.205673758865199</v>
      </c>
      <c r="P1828">
        <v>800.83333333333303</v>
      </c>
      <c r="Q1828">
        <v>0.16508487821551601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214</v>
      </c>
      <c r="E1829">
        <v>470.88195000000002</v>
      </c>
      <c r="F1829">
        <v>145.11000000000001</v>
      </c>
      <c r="G1829">
        <v>69.442585739767495</v>
      </c>
      <c r="H1829">
        <v>6.9823415589021298</v>
      </c>
      <c r="I1829">
        <v>-5.1305388021196396</v>
      </c>
      <c r="J1829">
        <v>7.6579995013660396</v>
      </c>
      <c r="K1829">
        <v>128.403100035893</v>
      </c>
      <c r="L1829">
        <v>118.293120868839</v>
      </c>
      <c r="M1829">
        <v>89.140955216333595</v>
      </c>
      <c r="N1829">
        <v>0.90834930741769004</v>
      </c>
      <c r="O1829">
        <v>9.3653090758734496</v>
      </c>
      <c r="P1829">
        <v>106.562277580071</v>
      </c>
      <c r="Q1829">
        <v>3.5717488399235997E-2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161</v>
      </c>
      <c r="E1830">
        <v>470.86115253499997</v>
      </c>
      <c r="F1830">
        <v>41.45</v>
      </c>
      <c r="G1830">
        <v>-36.270607810401202</v>
      </c>
      <c r="H1830">
        <v>-10.909342900674201</v>
      </c>
      <c r="I1830">
        <v>-40.760719866692</v>
      </c>
      <c r="J1830">
        <v>-1.24278012732876</v>
      </c>
      <c r="K1830">
        <v>44.7112554422663</v>
      </c>
      <c r="L1830">
        <v>51.236160787246099</v>
      </c>
      <c r="M1830">
        <v>16.363560177068699</v>
      </c>
      <c r="N1830">
        <v>0.94837858397762598</v>
      </c>
      <c r="O1830">
        <v>80.940892641736994</v>
      </c>
      <c r="P1830">
        <v>15.944055944055901</v>
      </c>
      <c r="Q1830">
        <v>-6.2237974160384998E-2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E1831">
        <v>470.52267999999998</v>
      </c>
      <c r="F1831">
        <v>246.25</v>
      </c>
      <c r="G1831">
        <v>95.645135704311102</v>
      </c>
      <c r="H1831">
        <v>69.643961943534407</v>
      </c>
      <c r="I1831">
        <v>66.514132058565906</v>
      </c>
      <c r="J1831">
        <v>23.0760212460975</v>
      </c>
      <c r="K1831">
        <v>174.67217555688799</v>
      </c>
      <c r="L1831">
        <v>149.76488122364799</v>
      </c>
      <c r="M1831">
        <v>72.454140933665101</v>
      </c>
      <c r="N1831">
        <v>3.6978346611427302</v>
      </c>
      <c r="O1831">
        <v>12.487309644670001</v>
      </c>
      <c r="P1831">
        <v>122.850678733031</v>
      </c>
      <c r="Q1831">
        <v>0.122894249391878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21</v>
      </c>
      <c r="E1832">
        <v>469.04351061199998</v>
      </c>
      <c r="F1832">
        <v>242.26</v>
      </c>
      <c r="G1832">
        <v>182.55478163902799</v>
      </c>
      <c r="H1832">
        <v>5.2193428700808902</v>
      </c>
      <c r="I1832">
        <v>71.058825983133005</v>
      </c>
      <c r="J1832">
        <v>7.4621159155954198</v>
      </c>
      <c r="K1832">
        <v>201.59578706264199</v>
      </c>
      <c r="L1832">
        <v>153.79411480103099</v>
      </c>
      <c r="M1832">
        <v>83.921951190385798</v>
      </c>
      <c r="N1832">
        <v>0.40272664913698503</v>
      </c>
      <c r="O1832">
        <v>9.5929992569966096</v>
      </c>
      <c r="P1832">
        <v>221.512939615129</v>
      </c>
      <c r="Q1832">
        <v>5.1581721700511E-2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403</v>
      </c>
      <c r="E1833">
        <v>466.78057503000002</v>
      </c>
      <c r="F1833">
        <v>4.3</v>
      </c>
      <c r="G1833">
        <v>5.66832798382611</v>
      </c>
      <c r="H1833">
        <v>-3.7683367648844199</v>
      </c>
      <c r="I1833">
        <v>-7.6311591831948302</v>
      </c>
      <c r="J1833">
        <v>1.27087367542454</v>
      </c>
      <c r="K1833">
        <v>4.4358719568676896</v>
      </c>
      <c r="L1833">
        <v>4.3097104952916201</v>
      </c>
      <c r="M1833">
        <v>44.216881140456898</v>
      </c>
      <c r="N1833">
        <v>1.1790519904168</v>
      </c>
      <c r="O1833">
        <v>62.093023255813897</v>
      </c>
      <c r="P1833">
        <v>59.879249492999101</v>
      </c>
      <c r="Q1833">
        <v>6.4275463493490004E-2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403</v>
      </c>
      <c r="E1834">
        <v>464.75223774699998</v>
      </c>
      <c r="F1834">
        <v>24.43</v>
      </c>
      <c r="G1834">
        <v>-38.703622730391999</v>
      </c>
      <c r="H1834">
        <v>-12.4841136448802</v>
      </c>
      <c r="I1834">
        <v>-25.1899689028753</v>
      </c>
      <c r="J1834">
        <v>-4.70201393722202</v>
      </c>
      <c r="K1834">
        <v>25.642561653251501</v>
      </c>
      <c r="L1834">
        <v>25.618413947835599</v>
      </c>
      <c r="M1834">
        <v>38.3010000823772</v>
      </c>
      <c r="N1834">
        <v>1.6456647858536999</v>
      </c>
      <c r="O1834">
        <v>49.2427343430208</v>
      </c>
      <c r="P1834">
        <v>9.4043887147335408</v>
      </c>
      <c r="Q1834">
        <v>0.11541273424842501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629</v>
      </c>
      <c r="E1835">
        <v>464.22500000000002</v>
      </c>
      <c r="F1835">
        <v>119.8</v>
      </c>
      <c r="G1835">
        <v>-41.106084290287697</v>
      </c>
      <c r="H1835">
        <v>-1.2239230102691401</v>
      </c>
      <c r="I1835">
        <v>-16.095240219123699</v>
      </c>
      <c r="J1835">
        <v>5.2297685186302596</v>
      </c>
      <c r="K1835">
        <v>117.057719783019</v>
      </c>
      <c r="L1835">
        <v>120.99880656207</v>
      </c>
      <c r="M1835">
        <v>61.8821149265342</v>
      </c>
      <c r="N1835">
        <v>2.6562597540810202</v>
      </c>
      <c r="O1835">
        <v>29.048414023372199</v>
      </c>
      <c r="P1835">
        <v>18.320987654320898</v>
      </c>
      <c r="Q1835">
        <v>0.12986948229565701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242</v>
      </c>
      <c r="E1836">
        <v>464.17906260000001</v>
      </c>
      <c r="F1836">
        <v>28.17</v>
      </c>
      <c r="G1836">
        <v>26.342008082541899</v>
      </c>
      <c r="H1836">
        <v>20.9599629944234</v>
      </c>
      <c r="I1836">
        <v>55.764152827669797</v>
      </c>
      <c r="J1836">
        <v>18.265541138594902</v>
      </c>
      <c r="K1836">
        <v>21.802029440804699</v>
      </c>
      <c r="L1836">
        <v>20.5465767796032</v>
      </c>
      <c r="M1836">
        <v>85.260065702725598</v>
      </c>
      <c r="N1836">
        <v>3.3720896050746898</v>
      </c>
      <c r="O1836">
        <v>5.2183173588924401</v>
      </c>
      <c r="P1836">
        <v>125.596218461932</v>
      </c>
      <c r="Q1836">
        <v>7.6416670314497004E-2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629</v>
      </c>
      <c r="E1837">
        <v>463.57654602999997</v>
      </c>
      <c r="F1837">
        <v>175.15</v>
      </c>
      <c r="G1837">
        <v>-30.0451421715035</v>
      </c>
      <c r="H1837">
        <v>-7.0786054489709593E-2</v>
      </c>
      <c r="I1837">
        <v>-15.631286576187501</v>
      </c>
      <c r="J1837">
        <v>-1.2066169800545199</v>
      </c>
      <c r="K1837">
        <v>174.564952773763</v>
      </c>
      <c r="L1837">
        <v>172.58489215825099</v>
      </c>
      <c r="M1837">
        <v>37.236209902280798</v>
      </c>
      <c r="N1837">
        <v>0.77374305929346399</v>
      </c>
      <c r="O1837">
        <v>30.973451327433601</v>
      </c>
      <c r="P1837">
        <v>29.1666666666666</v>
      </c>
      <c r="Q1837">
        <v>7.9344590971354004E-2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140</v>
      </c>
      <c r="E1838">
        <v>462.69965830199999</v>
      </c>
      <c r="F1838">
        <v>135.03</v>
      </c>
      <c r="G1838">
        <v>25.481849594377</v>
      </c>
      <c r="H1838">
        <v>4.5069656348429996</v>
      </c>
      <c r="I1838">
        <v>-16.372927770600999</v>
      </c>
      <c r="J1838">
        <v>1.69618711155421</v>
      </c>
      <c r="K1838">
        <v>128.665679789801</v>
      </c>
      <c r="L1838">
        <v>124.07246684650799</v>
      </c>
      <c r="M1838">
        <v>57.512218528649697</v>
      </c>
      <c r="N1838">
        <v>1.1121262837011501</v>
      </c>
      <c r="O1838">
        <v>36.932533511071597</v>
      </c>
      <c r="Q1838">
        <v>8.2791206896509997E-2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297</v>
      </c>
      <c r="E1839">
        <v>461.68132709999998</v>
      </c>
      <c r="F1839">
        <v>360.15</v>
      </c>
      <c r="G1839">
        <v>120.059868612529</v>
      </c>
      <c r="H1839">
        <v>20.237625207400399</v>
      </c>
      <c r="I1839">
        <v>26.7919522155536</v>
      </c>
      <c r="J1839">
        <v>-5.42707382105643</v>
      </c>
      <c r="K1839">
        <v>338.48316982029502</v>
      </c>
      <c r="L1839">
        <v>283.16101203277299</v>
      </c>
      <c r="M1839">
        <v>50.5571275904666</v>
      </c>
      <c r="N1839">
        <v>0.89211925190318997</v>
      </c>
      <c r="O1839">
        <v>9.9403026516729103</v>
      </c>
      <c r="P1839">
        <v>160.883737776168</v>
      </c>
      <c r="Q1839">
        <v>0.105667569497157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156</v>
      </c>
      <c r="E1840">
        <v>460.46811000000002</v>
      </c>
      <c r="F1840">
        <v>61</v>
      </c>
      <c r="G1840">
        <v>219.74882451603199</v>
      </c>
      <c r="H1840">
        <v>-14.2325849537911</v>
      </c>
      <c r="I1840">
        <v>86.573378955654405</v>
      </c>
      <c r="J1840">
        <v>-3.61967885429923</v>
      </c>
      <c r="K1840">
        <v>58.544520385968397</v>
      </c>
      <c r="L1840">
        <v>41.9159994352326</v>
      </c>
      <c r="M1840">
        <v>44.762818505071699</v>
      </c>
      <c r="N1840">
        <v>0.29863772790843501</v>
      </c>
      <c r="O1840">
        <v>19.459016393442599</v>
      </c>
      <c r="P1840">
        <v>296.10389610389598</v>
      </c>
      <c r="Q1840">
        <v>0.11593877099818301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239</v>
      </c>
      <c r="E1841">
        <v>460.38590390000002</v>
      </c>
      <c r="F1841">
        <v>15.86</v>
      </c>
      <c r="G1841">
        <v>9.4062838804809594</v>
      </c>
      <c r="H1841">
        <v>8.4516370346896501</v>
      </c>
      <c r="I1841">
        <v>-7.2247894696764003</v>
      </c>
      <c r="J1841">
        <v>12.950326949756199</v>
      </c>
      <c r="K1841">
        <v>13.709031641155301</v>
      </c>
      <c r="L1841">
        <v>13.758448113375</v>
      </c>
      <c r="M1841">
        <v>80.458171716543703</v>
      </c>
      <c r="N1841">
        <v>1.4380613945734799</v>
      </c>
      <c r="O1841">
        <v>35.561160151324003</v>
      </c>
      <c r="P1841">
        <v>63.505154639175203</v>
      </c>
      <c r="Q1841">
        <v>0.13751517348796599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692</v>
      </c>
      <c r="E1842">
        <v>458.0073415</v>
      </c>
      <c r="F1842">
        <v>331.3</v>
      </c>
      <c r="G1842">
        <v>47.097211722532599</v>
      </c>
      <c r="H1842">
        <v>13.2706007239066</v>
      </c>
      <c r="I1842">
        <v>9.2871168129523909</v>
      </c>
      <c r="J1842">
        <v>1.0388919436033099</v>
      </c>
      <c r="K1842">
        <v>259.62554301061698</v>
      </c>
      <c r="L1842">
        <v>244.58591974388099</v>
      </c>
      <c r="M1842">
        <v>77.155371608151299</v>
      </c>
      <c r="N1842">
        <v>2.4671317053357802</v>
      </c>
      <c r="O1842">
        <v>0</v>
      </c>
      <c r="P1842">
        <v>75.616220514179602</v>
      </c>
      <c r="Q1842">
        <v>7.8570555338826994E-2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986</v>
      </c>
      <c r="E1843">
        <v>457.94112684799899</v>
      </c>
      <c r="F1843">
        <v>117.07</v>
      </c>
      <c r="G1843">
        <v>-5.9728878491962902</v>
      </c>
      <c r="H1843">
        <v>13.9304194171761</v>
      </c>
      <c r="I1843">
        <v>9.1670297357393498</v>
      </c>
      <c r="J1843">
        <v>0.39437060073103702</v>
      </c>
      <c r="K1843">
        <v>110.23100931782</v>
      </c>
      <c r="L1843">
        <v>101.286254025755</v>
      </c>
      <c r="M1843">
        <v>41.183192806241799</v>
      </c>
      <c r="N1843">
        <v>1.33791582636242</v>
      </c>
      <c r="O1843">
        <v>16.255231912530899</v>
      </c>
      <c r="P1843">
        <v>40.371702637889598</v>
      </c>
      <c r="Q1843">
        <v>9.6551632769610006E-3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330</v>
      </c>
      <c r="E1844">
        <v>455.72578199999998</v>
      </c>
      <c r="F1844">
        <v>389.15</v>
      </c>
      <c r="G1844">
        <v>-27.028494608028801</v>
      </c>
      <c r="H1844">
        <v>6.0240619890096703</v>
      </c>
      <c r="I1844">
        <v>-14.2675427703736</v>
      </c>
      <c r="J1844">
        <v>13.237029475157399</v>
      </c>
      <c r="O1844">
        <v>13.066940768341199</v>
      </c>
      <c r="P1844">
        <v>11.201600228604001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986</v>
      </c>
      <c r="E1845">
        <v>455.67316190999998</v>
      </c>
      <c r="F1845">
        <v>529.95000000000005</v>
      </c>
      <c r="G1845">
        <v>12.9292330444356</v>
      </c>
      <c r="H1845">
        <v>13.449934252606999</v>
      </c>
      <c r="I1845">
        <v>13.0192261907409</v>
      </c>
      <c r="J1845">
        <v>8.1399454882120992</v>
      </c>
      <c r="K1845">
        <v>463.02680883279299</v>
      </c>
      <c r="L1845">
        <v>431.18521303106297</v>
      </c>
      <c r="M1845">
        <v>72.078226402947607</v>
      </c>
      <c r="N1845">
        <v>1.56483873927925</v>
      </c>
      <c r="O1845">
        <v>2.2737994150391301</v>
      </c>
      <c r="P1845">
        <v>45.891259463179601</v>
      </c>
      <c r="Q1845">
        <v>4.3294475383347998E-2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454.51584000000003</v>
      </c>
      <c r="F1846">
        <v>232</v>
      </c>
      <c r="G1846">
        <v>-0.45483523436947199</v>
      </c>
      <c r="H1846">
        <v>-1.9268984629677299</v>
      </c>
      <c r="I1846">
        <v>-9.0167405742147597</v>
      </c>
      <c r="J1846">
        <v>3.0008331978296101</v>
      </c>
      <c r="K1846">
        <v>245.021353364612</v>
      </c>
      <c r="L1846">
        <v>224.50413920379901</v>
      </c>
      <c r="M1846">
        <v>42.293106676041297</v>
      </c>
      <c r="N1846">
        <v>1.5297447752040301</v>
      </c>
      <c r="O1846">
        <v>28.426724137931</v>
      </c>
      <c r="P1846">
        <v>45.226917057902902</v>
      </c>
      <c r="Q1846">
        <v>0.17779763251800301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455</v>
      </c>
      <c r="E1847">
        <v>452.88749999999999</v>
      </c>
      <c r="F1847">
        <v>603.85</v>
      </c>
      <c r="G1847">
        <v>25.673730295512598</v>
      </c>
      <c r="H1847">
        <v>-2.4924658619831201</v>
      </c>
      <c r="I1847">
        <v>-30.226853476517501</v>
      </c>
      <c r="J1847">
        <v>-3.6914635772679798</v>
      </c>
      <c r="K1847">
        <v>594.30133063832204</v>
      </c>
      <c r="L1847">
        <v>592.519036567223</v>
      </c>
      <c r="M1847">
        <v>68.611048347163106</v>
      </c>
      <c r="N1847">
        <v>0.87545802300869102</v>
      </c>
      <c r="O1847">
        <v>42.055146145565899</v>
      </c>
      <c r="Q1847">
        <v>-5.8383737833890004E-3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304</v>
      </c>
      <c r="E1848">
        <v>452.79731594999998</v>
      </c>
      <c r="F1848">
        <v>27.7</v>
      </c>
      <c r="G1848">
        <v>267.04756077866398</v>
      </c>
      <c r="H1848">
        <v>57.530728655676299</v>
      </c>
      <c r="I1848">
        <v>62.217166894082801</v>
      </c>
      <c r="J1848">
        <v>62.774535889987199</v>
      </c>
      <c r="K1848">
        <v>18.414617684430102</v>
      </c>
      <c r="L1848">
        <v>14.5531312549879</v>
      </c>
      <c r="M1848">
        <v>77.408092938930395</v>
      </c>
      <c r="N1848">
        <v>3.6597115067482902</v>
      </c>
      <c r="O1848">
        <v>10.649819494584801</v>
      </c>
      <c r="P1848">
        <v>336.22047244094398</v>
      </c>
      <c r="Q1848">
        <v>0.109535123330189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189</v>
      </c>
      <c r="E1849">
        <v>452.625</v>
      </c>
      <c r="F1849">
        <v>88.75</v>
      </c>
      <c r="G1849">
        <v>33.547831109104003</v>
      </c>
      <c r="H1849">
        <v>-5.1590032388614304</v>
      </c>
      <c r="I1849">
        <v>-14.1142341512162</v>
      </c>
      <c r="J1849">
        <v>0.122335149551193</v>
      </c>
      <c r="K1849">
        <v>91.372865492289506</v>
      </c>
      <c r="L1849">
        <v>86.071478887216799</v>
      </c>
      <c r="M1849">
        <v>35.366168058206497</v>
      </c>
      <c r="N1849">
        <v>1.15681425350816</v>
      </c>
      <c r="O1849">
        <v>41.8591549295774</v>
      </c>
      <c r="P1849">
        <v>81.122448979591795</v>
      </c>
      <c r="Q1849">
        <v>0.103369419815572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140</v>
      </c>
      <c r="E1850">
        <v>450.02590196699998</v>
      </c>
      <c r="F1850">
        <v>29.49</v>
      </c>
      <c r="G1850">
        <v>-10.9476192805515</v>
      </c>
      <c r="H1850">
        <v>-6.41006081800787</v>
      </c>
      <c r="I1850">
        <v>-30.4942467853129</v>
      </c>
      <c r="J1850">
        <v>-3.12412282834361</v>
      </c>
      <c r="K1850">
        <v>31.358450219037799</v>
      </c>
      <c r="L1850">
        <v>32.0297216236644</v>
      </c>
      <c r="M1850">
        <v>34.500461469089998</v>
      </c>
      <c r="N1850">
        <v>0.86186909311945603</v>
      </c>
      <c r="O1850">
        <v>51.915903696168101</v>
      </c>
      <c r="P1850">
        <v>19.6348884381338</v>
      </c>
      <c r="Q1850">
        <v>-1.6702110218911999E-2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214</v>
      </c>
      <c r="E1851">
        <v>449.903567519999</v>
      </c>
      <c r="F1851">
        <v>197.45</v>
      </c>
      <c r="G1851">
        <v>129.54089644171501</v>
      </c>
      <c r="H1851">
        <v>8.7800283755642905</v>
      </c>
      <c r="I1851">
        <v>-2.8228297124798898</v>
      </c>
      <c r="J1851">
        <v>20.1860764452403</v>
      </c>
      <c r="K1851">
        <v>167.58830219658799</v>
      </c>
      <c r="L1851">
        <v>141.64663792712599</v>
      </c>
      <c r="M1851">
        <v>70.048694745438198</v>
      </c>
      <c r="N1851">
        <v>1.15666797500075</v>
      </c>
      <c r="O1851">
        <v>11.2686756140795</v>
      </c>
      <c r="P1851">
        <v>183.488872936109</v>
      </c>
      <c r="Q1851">
        <v>0.13705760911502499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542</v>
      </c>
      <c r="E1852">
        <v>449.59875</v>
      </c>
      <c r="F1852">
        <v>423.75</v>
      </c>
      <c r="G1852">
        <v>9.2856691034877397</v>
      </c>
      <c r="H1852">
        <v>8.15932947872159</v>
      </c>
      <c r="I1852">
        <v>-3.2910483253121701</v>
      </c>
      <c r="J1852">
        <v>-3.2034869792042202</v>
      </c>
      <c r="K1852">
        <v>407.23910917605002</v>
      </c>
      <c r="L1852">
        <v>368.431166651681</v>
      </c>
      <c r="M1852">
        <v>38.831809293468801</v>
      </c>
      <c r="N1852">
        <v>0.71891290513503403</v>
      </c>
      <c r="O1852">
        <v>12.365781710914399</v>
      </c>
      <c r="P1852">
        <v>38.412542871141497</v>
      </c>
      <c r="Q1852">
        <v>1.3117111843296E-2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189</v>
      </c>
      <c r="E1853">
        <v>449.32441249999999</v>
      </c>
      <c r="F1853">
        <v>202.75</v>
      </c>
      <c r="G1853">
        <v>54.707638685868403</v>
      </c>
      <c r="H1853">
        <v>13.9989367481618</v>
      </c>
      <c r="I1853">
        <v>33.7677883438419</v>
      </c>
      <c r="J1853">
        <v>-5.2694770001077398</v>
      </c>
      <c r="K1853">
        <v>186.36113379644601</v>
      </c>
      <c r="L1853">
        <v>160.95444247923001</v>
      </c>
      <c r="M1853">
        <v>53.690027710933798</v>
      </c>
      <c r="N1853">
        <v>2.3312528821775298</v>
      </c>
      <c r="O1853">
        <v>16.3501849568434</v>
      </c>
      <c r="P1853">
        <v>84.318181818181799</v>
      </c>
      <c r="Q1853">
        <v>9.5792091463451995E-2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247</v>
      </c>
      <c r="E1854">
        <v>449.2373862</v>
      </c>
      <c r="F1854">
        <v>199.24</v>
      </c>
      <c r="G1854">
        <v>56.844940469807902</v>
      </c>
      <c r="H1854">
        <v>18.6465823142129</v>
      </c>
      <c r="I1854">
        <v>-14.951505550888101</v>
      </c>
      <c r="J1854">
        <v>11.310394475845801</v>
      </c>
      <c r="K1854">
        <v>174.06469287742701</v>
      </c>
      <c r="L1854">
        <v>172.73439559887501</v>
      </c>
      <c r="M1854">
        <v>77.757738698123703</v>
      </c>
      <c r="N1854">
        <v>1.0952438181491999</v>
      </c>
      <c r="O1854">
        <v>40.5340293113832</v>
      </c>
      <c r="P1854">
        <v>103.306122448979</v>
      </c>
      <c r="Q1854">
        <v>8.8412927937941005E-2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629</v>
      </c>
      <c r="E1855">
        <v>448.67250000000001</v>
      </c>
      <c r="F1855">
        <v>391</v>
      </c>
      <c r="G1855">
        <v>91.422337854251197</v>
      </c>
      <c r="H1855">
        <v>14.988053058904899</v>
      </c>
      <c r="I1855">
        <v>66.012025902415303</v>
      </c>
      <c r="J1855">
        <v>-4.21044522588174</v>
      </c>
      <c r="K1855">
        <v>319.24892582475002</v>
      </c>
      <c r="L1855">
        <v>256.4087963408</v>
      </c>
      <c r="M1855">
        <v>80.498222554850798</v>
      </c>
      <c r="N1855">
        <v>1.6882451154143301</v>
      </c>
      <c r="O1855">
        <v>0.485933503836322</v>
      </c>
      <c r="P1855">
        <v>167.44186046511601</v>
      </c>
      <c r="Q1855">
        <v>8.3874148027292997E-2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447.33600000000001</v>
      </c>
      <c r="F1856">
        <v>517.75</v>
      </c>
      <c r="G1856">
        <v>425.40679513535201</v>
      </c>
      <c r="H1856">
        <v>19.254382051460802</v>
      </c>
      <c r="I1856">
        <v>81.178384743846493</v>
      </c>
      <c r="J1856">
        <v>7.3741894632117804</v>
      </c>
      <c r="K1856">
        <v>446.11406051231103</v>
      </c>
      <c r="L1856">
        <v>343.44528158877699</v>
      </c>
      <c r="M1856">
        <v>72.206798543861595</v>
      </c>
      <c r="N1856">
        <v>1.16996296542986</v>
      </c>
      <c r="O1856">
        <v>4.07532592950266</v>
      </c>
      <c r="P1856">
        <v>529.86618004866102</v>
      </c>
      <c r="Q1856">
        <v>0.18131571520824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189</v>
      </c>
      <c r="E1857">
        <v>446.74302392099997</v>
      </c>
      <c r="F1857">
        <v>27.63</v>
      </c>
      <c r="G1857">
        <v>34.779294243945998</v>
      </c>
      <c r="H1857">
        <v>2.0981207900787702</v>
      </c>
      <c r="I1857">
        <v>-35.158527166012398</v>
      </c>
      <c r="J1857">
        <v>-1.5733183191263</v>
      </c>
      <c r="K1857">
        <v>28.458415633763199</v>
      </c>
      <c r="L1857">
        <v>28.863312123527301</v>
      </c>
      <c r="M1857">
        <v>46.785187488491403</v>
      </c>
      <c r="N1857">
        <v>1.3647886118430801</v>
      </c>
      <c r="O1857">
        <v>93.630112196887396</v>
      </c>
      <c r="P1857">
        <v>71.083591331269304</v>
      </c>
      <c r="Q1857">
        <v>4.1989476631606001E-2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986</v>
      </c>
      <c r="E1858">
        <v>445.80273403599898</v>
      </c>
      <c r="F1858">
        <v>37.51</v>
      </c>
      <c r="G1858">
        <v>23.046319996407998</v>
      </c>
      <c r="H1858">
        <v>3.2011832011308599</v>
      </c>
      <c r="I1858">
        <v>17.143766753435798</v>
      </c>
      <c r="J1858">
        <v>-5.2754469140939202</v>
      </c>
      <c r="K1858">
        <v>36.888602914305402</v>
      </c>
      <c r="L1858">
        <v>33.079987023872498</v>
      </c>
      <c r="M1858">
        <v>36.099526158061401</v>
      </c>
      <c r="N1858">
        <v>1.16331313760235</v>
      </c>
      <c r="O1858">
        <v>24.633431085043899</v>
      </c>
      <c r="P1858">
        <v>56.945606694560603</v>
      </c>
      <c r="Q1858">
        <v>5.8862286200663E-2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75</v>
      </c>
      <c r="E1859">
        <v>445.14818890999999</v>
      </c>
      <c r="F1859">
        <v>624.35</v>
      </c>
      <c r="G1859">
        <v>60.041203457292198</v>
      </c>
      <c r="H1859">
        <v>3.5167181477954199</v>
      </c>
      <c r="I1859">
        <v>-13.7911927308614</v>
      </c>
      <c r="J1859">
        <v>3.29357765902901</v>
      </c>
      <c r="K1859">
        <v>575.18021355138399</v>
      </c>
      <c r="L1859">
        <v>526.15288309890104</v>
      </c>
      <c r="M1859">
        <v>78.022753885548198</v>
      </c>
      <c r="N1859">
        <v>1.59242158344047</v>
      </c>
      <c r="O1859">
        <v>17.722431328581699</v>
      </c>
      <c r="P1859">
        <v>87.944009632751303</v>
      </c>
      <c r="Q1859">
        <v>4.2429523723940002E-2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242</v>
      </c>
      <c r="E1860">
        <v>444.86989319499997</v>
      </c>
      <c r="F1860">
        <v>369.85</v>
      </c>
      <c r="G1860">
        <v>2.35324245465591E-2</v>
      </c>
      <c r="H1860">
        <v>25.996297782955502</v>
      </c>
      <c r="I1860">
        <v>15.5441894587499</v>
      </c>
      <c r="J1860">
        <v>26.2071377708649</v>
      </c>
      <c r="K1860">
        <v>286.937621986088</v>
      </c>
      <c r="L1860">
        <v>293.20278462652601</v>
      </c>
      <c r="M1860">
        <v>87.2389491455734</v>
      </c>
      <c r="N1860">
        <v>2.9888239210599901</v>
      </c>
      <c r="O1860">
        <v>13.2080573205353</v>
      </c>
      <c r="P1860">
        <v>57.3829787234042</v>
      </c>
      <c r="Q1860">
        <v>-3.9766859906007E-2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E1861">
        <v>444.10572351000002</v>
      </c>
      <c r="F1861">
        <v>259.64999999999998</v>
      </c>
      <c r="G1861">
        <v>440.64885026931597</v>
      </c>
      <c r="H1861">
        <v>22.1629040683395</v>
      </c>
      <c r="I1861">
        <v>81.638211197880295</v>
      </c>
      <c r="J1861">
        <v>2.1391095625565699E-2</v>
      </c>
      <c r="K1861">
        <v>224.39088298984899</v>
      </c>
      <c r="L1861">
        <v>179.04135600169801</v>
      </c>
      <c r="M1861">
        <v>66.643614644579998</v>
      </c>
      <c r="N1861">
        <v>1.58324821246169</v>
      </c>
      <c r="O1861">
        <v>20.932023878297699</v>
      </c>
      <c r="P1861">
        <v>466.50909090908999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46</v>
      </c>
      <c r="E1862">
        <v>443.11279999999999</v>
      </c>
      <c r="F1862">
        <v>404.3</v>
      </c>
      <c r="G1862">
        <v>43.020294030233401</v>
      </c>
      <c r="H1862">
        <v>63.674833459169797</v>
      </c>
      <c r="I1862">
        <v>64.654063583019905</v>
      </c>
      <c r="J1862">
        <v>14.5608341241271</v>
      </c>
      <c r="K1862">
        <v>280.17179045311701</v>
      </c>
      <c r="M1862">
        <v>94.629567417968701</v>
      </c>
      <c r="N1862">
        <v>1.38594140390547</v>
      </c>
      <c r="O1862">
        <v>2.3868414543655598</v>
      </c>
      <c r="P1862">
        <v>135.88098016335999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1675</v>
      </c>
      <c r="E1863">
        <v>442.282046102999</v>
      </c>
      <c r="F1863">
        <v>158.33000000000001</v>
      </c>
      <c r="G1863">
        <v>19.130601851067599</v>
      </c>
      <c r="H1863">
        <v>13.0454345380292</v>
      </c>
      <c r="I1863">
        <v>5.4999621342099498</v>
      </c>
      <c r="J1863">
        <v>-0.76161479385228503</v>
      </c>
      <c r="K1863">
        <v>149.22453623784401</v>
      </c>
      <c r="L1863">
        <v>133.59198704409101</v>
      </c>
      <c r="M1863">
        <v>45.094730864904697</v>
      </c>
      <c r="N1863">
        <v>0.25712681893345302</v>
      </c>
      <c r="O1863">
        <v>13.465546643087199</v>
      </c>
      <c r="P1863">
        <v>51.439502630320398</v>
      </c>
      <c r="Q1863">
        <v>-4.5139027279127997E-2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214</v>
      </c>
      <c r="E1864">
        <v>442.00508000000002</v>
      </c>
      <c r="F1864">
        <v>1392.8</v>
      </c>
      <c r="G1864">
        <v>456.90370397923999</v>
      </c>
      <c r="H1864">
        <v>39.449514404818103</v>
      </c>
      <c r="I1864">
        <v>255.561378217467</v>
      </c>
      <c r="J1864">
        <v>7.3782075118935797</v>
      </c>
      <c r="K1864">
        <v>953.00063254539498</v>
      </c>
      <c r="L1864">
        <v>554.13360647473905</v>
      </c>
      <c r="M1864">
        <v>99.135334704948505</v>
      </c>
      <c r="N1864">
        <v>0.41307400642074699</v>
      </c>
      <c r="O1864">
        <v>0</v>
      </c>
      <c r="P1864">
        <v>569.61538461538396</v>
      </c>
      <c r="Q1864">
        <v>0.236470886835146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150</v>
      </c>
      <c r="E1865">
        <v>441.46509459999999</v>
      </c>
      <c r="F1865">
        <v>3059.6</v>
      </c>
      <c r="G1865">
        <v>-8.3167840198192895</v>
      </c>
      <c r="H1865">
        <v>9.3299564549041296</v>
      </c>
      <c r="I1865">
        <v>7.9483453172030298</v>
      </c>
      <c r="J1865">
        <v>6.3163540718054199</v>
      </c>
      <c r="K1865">
        <v>2563.45886214145</v>
      </c>
      <c r="L1865">
        <v>2408.7532609879499</v>
      </c>
      <c r="M1865">
        <v>78.679009961035803</v>
      </c>
      <c r="N1865">
        <v>2.5079493279127401</v>
      </c>
      <c r="O1865">
        <v>4.5888351418486</v>
      </c>
      <c r="P1865">
        <v>57.055592628715097</v>
      </c>
      <c r="Q1865">
        <v>-5.5046907362465002E-2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403</v>
      </c>
      <c r="E1866">
        <v>440.37</v>
      </c>
      <c r="F1866">
        <v>629.1</v>
      </c>
      <c r="G1866">
        <v>331.66703208749698</v>
      </c>
      <c r="H1866">
        <v>-2.22171434106634</v>
      </c>
      <c r="I1866">
        <v>18.953607923321101</v>
      </c>
      <c r="J1866">
        <v>-4.7209395381068697</v>
      </c>
      <c r="K1866">
        <v>600.79148267987705</v>
      </c>
      <c r="L1866">
        <v>492.86681066222002</v>
      </c>
      <c r="M1866">
        <v>60.8055912471943</v>
      </c>
      <c r="N1866">
        <v>1.73182867790505</v>
      </c>
      <c r="O1866">
        <v>4.2600540454617697</v>
      </c>
      <c r="P1866">
        <v>384.48209472468199</v>
      </c>
      <c r="Q1866">
        <v>0.160870568694233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242</v>
      </c>
      <c r="E1867">
        <v>439.82400000000001</v>
      </c>
      <c r="F1867">
        <v>176</v>
      </c>
      <c r="G1867">
        <v>91.826834190157101</v>
      </c>
      <c r="H1867">
        <v>-3.1451492948130002</v>
      </c>
      <c r="I1867">
        <v>-16.475626984936</v>
      </c>
      <c r="J1867">
        <v>-6.7944840798878801</v>
      </c>
      <c r="K1867">
        <v>178.694783217029</v>
      </c>
      <c r="M1867">
        <v>46.390986234003996</v>
      </c>
      <c r="N1867">
        <v>1.0393080997036099</v>
      </c>
      <c r="O1867">
        <v>38.124999999999901</v>
      </c>
      <c r="P1867">
        <v>133.26706428098001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40</v>
      </c>
      <c r="E1868">
        <v>439.56061199999999</v>
      </c>
      <c r="F1868">
        <v>11.71</v>
      </c>
      <c r="G1868">
        <v>-72.464028576186195</v>
      </c>
      <c r="H1868">
        <v>-4.5526046776569897</v>
      </c>
      <c r="I1868">
        <v>-61.513385718419102</v>
      </c>
      <c r="J1868">
        <v>-5.2477926586570902</v>
      </c>
      <c r="K1868">
        <v>12.3502009917714</v>
      </c>
      <c r="L1868">
        <v>16.1057139125164</v>
      </c>
      <c r="M1868">
        <v>34.759604107620902</v>
      </c>
      <c r="N1868">
        <v>1.40677749063596</v>
      </c>
      <c r="O1868">
        <v>184.799316823227</v>
      </c>
      <c r="P1868">
        <v>23.9153439153439</v>
      </c>
      <c r="Q1868">
        <v>0.19910694639522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21</v>
      </c>
      <c r="E1869">
        <v>438.84916459999999</v>
      </c>
      <c r="F1869">
        <v>427</v>
      </c>
      <c r="G1869">
        <v>-9.2830686722683193</v>
      </c>
      <c r="H1869">
        <v>1.87676238459575</v>
      </c>
      <c r="I1869">
        <v>-27.8357105273592</v>
      </c>
      <c r="J1869">
        <v>1.72915803332955</v>
      </c>
      <c r="K1869">
        <v>405.43170281077897</v>
      </c>
      <c r="L1869">
        <v>406.93751075994697</v>
      </c>
      <c r="M1869">
        <v>70.5857451356854</v>
      </c>
      <c r="N1869">
        <v>0.96799273038811995</v>
      </c>
      <c r="O1869">
        <v>33.489461358313797</v>
      </c>
      <c r="P1869">
        <v>27.9784205005245</v>
      </c>
      <c r="Q1869">
        <v>0.15559860655080801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905</v>
      </c>
      <c r="E1870">
        <v>438.49980599999998</v>
      </c>
      <c r="F1870">
        <v>136.25</v>
      </c>
      <c r="G1870">
        <v>66.583262185083797</v>
      </c>
      <c r="H1870">
        <v>14.0545381794858</v>
      </c>
      <c r="I1870">
        <v>-14.830266083042799</v>
      </c>
      <c r="J1870">
        <v>-2.8697017621244201</v>
      </c>
      <c r="K1870">
        <v>103.118733452222</v>
      </c>
      <c r="M1870">
        <v>73.0484064040308</v>
      </c>
      <c r="N1870">
        <v>3.378265618565</v>
      </c>
      <c r="O1870">
        <v>28.440366972477001</v>
      </c>
      <c r="P1870">
        <v>102.451708766716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46</v>
      </c>
      <c r="E1871">
        <v>436.31806</v>
      </c>
      <c r="F1871">
        <v>231.25</v>
      </c>
      <c r="G1871">
        <v>24.058722083077601</v>
      </c>
      <c r="H1871">
        <v>22.428235580884099</v>
      </c>
      <c r="I1871">
        <v>-16.7651917390078</v>
      </c>
      <c r="J1871">
        <v>5.1798389202902699</v>
      </c>
      <c r="K1871">
        <v>203.09228057517899</v>
      </c>
      <c r="L1871">
        <v>190.49553506695599</v>
      </c>
      <c r="M1871">
        <v>58.9912270770525</v>
      </c>
      <c r="N1871">
        <v>1.04965876098186</v>
      </c>
      <c r="O1871">
        <v>24.756756756756701</v>
      </c>
      <c r="P1871">
        <v>63.948954271534902</v>
      </c>
      <c r="Q1871">
        <v>0.14213950525163099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479</v>
      </c>
      <c r="E1872">
        <v>435.20512000000002</v>
      </c>
      <c r="F1872">
        <v>179.2</v>
      </c>
      <c r="G1872">
        <v>-24.186481774526602</v>
      </c>
      <c r="H1872">
        <v>10.0677656927133</v>
      </c>
      <c r="I1872">
        <v>-11.425529936871399</v>
      </c>
      <c r="J1872">
        <v>2.79739013071858</v>
      </c>
      <c r="K1872">
        <v>202.489573808062</v>
      </c>
      <c r="M1872">
        <v>44.361436944208997</v>
      </c>
      <c r="O1872">
        <v>85.100446428571402</v>
      </c>
      <c r="P1872">
        <v>20.632783574554001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130</v>
      </c>
      <c r="E1873">
        <v>434.9537085</v>
      </c>
      <c r="F1873">
        <v>236.85</v>
      </c>
      <c r="G1873">
        <v>46.959897995759498</v>
      </c>
      <c r="H1873">
        <v>-4.9017260395460696</v>
      </c>
      <c r="I1873">
        <v>4.9126693443676501</v>
      </c>
      <c r="J1873">
        <v>3.7918519073032502</v>
      </c>
      <c r="K1873">
        <v>243.04892140679601</v>
      </c>
      <c r="L1873">
        <v>215.903079950619</v>
      </c>
      <c r="M1873">
        <v>48.4101185814975</v>
      </c>
      <c r="N1873">
        <v>0.490955934219929</v>
      </c>
      <c r="O1873">
        <v>34.6632890014777</v>
      </c>
      <c r="P1873">
        <v>84.750390015600601</v>
      </c>
      <c r="Q1873">
        <v>0.105218326273295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109</v>
      </c>
      <c r="E1874">
        <v>434.50650000000002</v>
      </c>
      <c r="F1874">
        <v>28967.1</v>
      </c>
      <c r="G1874">
        <v>132.77458078879599</v>
      </c>
      <c r="H1874">
        <v>55.089710756172302</v>
      </c>
      <c r="I1874">
        <v>75.054353994940499</v>
      </c>
      <c r="J1874">
        <v>-17.204834140433402</v>
      </c>
      <c r="K1874">
        <v>22260.2138438191</v>
      </c>
      <c r="L1874">
        <v>17837.1065471687</v>
      </c>
      <c r="M1874">
        <v>59.7828584539755</v>
      </c>
      <c r="N1874">
        <v>3.8045520517218598</v>
      </c>
      <c r="O1874">
        <v>33.9450618115034</v>
      </c>
      <c r="P1874">
        <v>195.24222070469699</v>
      </c>
      <c r="Q1874">
        <v>5.9152026629067003E-2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E1875">
        <v>434.40544972799898</v>
      </c>
      <c r="F1875">
        <v>92.16</v>
      </c>
      <c r="G1875">
        <v>-65.108757449267301</v>
      </c>
      <c r="H1875">
        <v>-2.7953583008453902</v>
      </c>
      <c r="I1875">
        <v>-49.4088948836676</v>
      </c>
      <c r="J1875">
        <v>-3.92918525932975</v>
      </c>
      <c r="K1875">
        <v>97.871964411203095</v>
      </c>
      <c r="L1875">
        <v>120.912296312778</v>
      </c>
      <c r="M1875">
        <v>44.854688797719902</v>
      </c>
      <c r="N1875">
        <v>0.60565192581084604</v>
      </c>
      <c r="O1875">
        <v>92.0572916666666</v>
      </c>
      <c r="P1875">
        <v>15.1999999999999</v>
      </c>
      <c r="Q1875">
        <v>-2.9779552624562999E-2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21</v>
      </c>
      <c r="E1876">
        <v>433.27844846400001</v>
      </c>
      <c r="F1876">
        <v>140.74</v>
      </c>
      <c r="G1876">
        <v>8.8203083427144495</v>
      </c>
      <c r="H1876">
        <v>10.2899834342875</v>
      </c>
      <c r="I1876">
        <v>-11.956636987531001</v>
      </c>
      <c r="J1876">
        <v>0.73760102906093294</v>
      </c>
      <c r="K1876">
        <v>126.305636443899</v>
      </c>
      <c r="L1876">
        <v>122.808857274996</v>
      </c>
      <c r="M1876">
        <v>59.588426548083198</v>
      </c>
      <c r="N1876">
        <v>2.5270807544119398</v>
      </c>
      <c r="O1876">
        <v>19.369049310785801</v>
      </c>
      <c r="P1876">
        <v>52.812160694896797</v>
      </c>
      <c r="Q1876">
        <v>-1.4349057111071E-2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65</v>
      </c>
      <c r="E1877">
        <v>432.84382643999999</v>
      </c>
      <c r="F1877">
        <v>98.85</v>
      </c>
      <c r="G1877">
        <v>111.261198640584</v>
      </c>
      <c r="H1877">
        <v>3.9133186610497801</v>
      </c>
      <c r="I1877">
        <v>182.748073711909</v>
      </c>
      <c r="J1877">
        <v>-8.5083478928965501</v>
      </c>
      <c r="K1877">
        <v>103.634213711279</v>
      </c>
      <c r="L1877">
        <v>70.521756375800095</v>
      </c>
      <c r="M1877">
        <v>22.1603762782185</v>
      </c>
      <c r="N1877">
        <v>0.489793536589746</v>
      </c>
      <c r="O1877">
        <v>31.411229135053102</v>
      </c>
      <c r="P1877">
        <v>383.96572827417299</v>
      </c>
      <c r="Q1877">
        <v>0.214981952143492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E1878">
        <v>430.52099894999998</v>
      </c>
      <c r="F1878">
        <v>31.5</v>
      </c>
      <c r="G1878">
        <v>568.89954779154095</v>
      </c>
      <c r="H1878">
        <v>29.601909211231899</v>
      </c>
      <c r="I1878">
        <v>448.398037401088</v>
      </c>
      <c r="J1878">
        <v>-0.92653172567112196</v>
      </c>
      <c r="K1878">
        <v>23.533901296964501</v>
      </c>
      <c r="L1878">
        <v>13.715727669347199</v>
      </c>
      <c r="M1878">
        <v>84.812406125213201</v>
      </c>
      <c r="N1878">
        <v>1.0158330915509</v>
      </c>
      <c r="O1878">
        <v>0</v>
      </c>
      <c r="P1878">
        <v>1114.1832795452499</v>
      </c>
      <c r="Q1878">
        <v>0.16113317156503101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692</v>
      </c>
      <c r="E1879">
        <v>428.365069705</v>
      </c>
      <c r="F1879">
        <v>143.53</v>
      </c>
      <c r="G1879">
        <v>0.92421165704491703</v>
      </c>
      <c r="H1879">
        <v>10.074151388754199</v>
      </c>
      <c r="I1879">
        <v>-5.3844670385173901</v>
      </c>
      <c r="J1879">
        <v>3.1990859592073502</v>
      </c>
      <c r="K1879">
        <v>132.55107060184699</v>
      </c>
      <c r="L1879">
        <v>129.228268814675</v>
      </c>
      <c r="M1879">
        <v>64.373035466196598</v>
      </c>
      <c r="N1879">
        <v>2.6115293622881701</v>
      </c>
      <c r="O1879">
        <v>14.4011704870061</v>
      </c>
      <c r="P1879">
        <v>33.454207345420699</v>
      </c>
      <c r="Q1879">
        <v>3.6836904623629999E-2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252</v>
      </c>
      <c r="E1880">
        <v>427.35599999999999</v>
      </c>
      <c r="F1880">
        <v>197.85</v>
      </c>
      <c r="G1880">
        <v>-17.300569857881801</v>
      </c>
      <c r="H1880">
        <v>11.635379818466999</v>
      </c>
      <c r="I1880">
        <v>-11.611727889065</v>
      </c>
      <c r="J1880">
        <v>2.20913999555908</v>
      </c>
      <c r="K1880">
        <v>186.376644737623</v>
      </c>
      <c r="L1880">
        <v>186.419585781705</v>
      </c>
      <c r="M1880">
        <v>52.521796410569202</v>
      </c>
      <c r="N1880">
        <v>0.97391093534357898</v>
      </c>
      <c r="O1880">
        <v>13.7225170583775</v>
      </c>
      <c r="P1880">
        <v>24.4339622641509</v>
      </c>
      <c r="Q1880">
        <v>-0.100277184647367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934</v>
      </c>
      <c r="E1881">
        <v>426.90708000000001</v>
      </c>
      <c r="F1881">
        <v>212.9</v>
      </c>
      <c r="G1881">
        <v>-8.9945894801755895</v>
      </c>
      <c r="H1881">
        <v>-4.7971401967826699</v>
      </c>
      <c r="I1881">
        <v>-26.201329618446099</v>
      </c>
      <c r="J1881">
        <v>-8.7471776560124007E-3</v>
      </c>
      <c r="K1881">
        <v>218.70628275699201</v>
      </c>
      <c r="L1881">
        <v>210.81585701944999</v>
      </c>
      <c r="M1881">
        <v>40.601468314768802</v>
      </c>
      <c r="N1881">
        <v>1.7883270575578201</v>
      </c>
      <c r="O1881">
        <v>42.766557069046399</v>
      </c>
      <c r="P1881">
        <v>54.8363636363636</v>
      </c>
      <c r="Q1881">
        <v>0.12539712820002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156</v>
      </c>
      <c r="E1882">
        <v>426.369972369999</v>
      </c>
      <c r="F1882">
        <v>187.1</v>
      </c>
      <c r="G1882">
        <v>50.3750534778721</v>
      </c>
      <c r="H1882">
        <v>-4.8746767497290602</v>
      </c>
      <c r="I1882">
        <v>6.8366086337777796</v>
      </c>
      <c r="J1882">
        <v>3.8256722536235999</v>
      </c>
      <c r="K1882">
        <v>179.91548666576199</v>
      </c>
      <c r="L1882">
        <v>160.21134219535401</v>
      </c>
      <c r="M1882">
        <v>62.328620191132998</v>
      </c>
      <c r="N1882">
        <v>1.69471329889357</v>
      </c>
      <c r="O1882">
        <v>11.7049706039551</v>
      </c>
      <c r="P1882">
        <v>94.8958333333333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692</v>
      </c>
      <c r="E1883">
        <v>426.18599675000002</v>
      </c>
      <c r="F1883">
        <v>273.05</v>
      </c>
      <c r="G1883">
        <v>32.0193329701357</v>
      </c>
      <c r="H1883">
        <v>11.376646799690301</v>
      </c>
      <c r="I1883">
        <v>4.9508625165141602</v>
      </c>
      <c r="J1883">
        <v>2.5170785036235901</v>
      </c>
      <c r="K1883">
        <v>246.278105317648</v>
      </c>
      <c r="L1883">
        <v>231.23881414152601</v>
      </c>
      <c r="M1883">
        <v>68.273752318977301</v>
      </c>
      <c r="N1883">
        <v>2.8004376062011902</v>
      </c>
      <c r="O1883">
        <v>5.4751876945614297</v>
      </c>
      <c r="P1883">
        <v>61.568047337278102</v>
      </c>
      <c r="Q1883">
        <v>3.7394258296129003E-2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21</v>
      </c>
      <c r="E1884">
        <v>426.04919999999998</v>
      </c>
      <c r="F1884">
        <v>344.7</v>
      </c>
      <c r="G1884">
        <v>-0.74227330765146904</v>
      </c>
      <c r="H1884">
        <v>90.506548107583896</v>
      </c>
      <c r="I1884">
        <v>12.018678530003699</v>
      </c>
      <c r="J1884">
        <v>20.655251958914899</v>
      </c>
      <c r="K1884">
        <v>235.98694627785699</v>
      </c>
      <c r="M1884">
        <v>79.366688360131505</v>
      </c>
      <c r="N1884">
        <v>1.42696773201425</v>
      </c>
      <c r="O1884">
        <v>9.6025529445895099</v>
      </c>
      <c r="P1884">
        <v>142.746478873239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46</v>
      </c>
      <c r="E1885">
        <v>424.64463628200002</v>
      </c>
      <c r="F1885">
        <v>76.709999999999994</v>
      </c>
      <c r="G1885">
        <v>134.072981396952</v>
      </c>
      <c r="H1885">
        <v>28.1949935381604</v>
      </c>
      <c r="I1885">
        <v>50.986272695206502</v>
      </c>
      <c r="J1885">
        <v>2.3136225538237301</v>
      </c>
      <c r="K1885">
        <v>64.384164874854804</v>
      </c>
      <c r="L1885">
        <v>50.794388824027301</v>
      </c>
      <c r="M1885">
        <v>53.979868283221499</v>
      </c>
      <c r="N1885">
        <v>1.9553690366091401</v>
      </c>
      <c r="O1885">
        <v>15.369573719202201</v>
      </c>
      <c r="P1885">
        <v>164.51724137931001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130</v>
      </c>
      <c r="E1886">
        <v>422.76960000000003</v>
      </c>
      <c r="F1886">
        <v>244.8</v>
      </c>
      <c r="G1886">
        <v>30.212440265548601</v>
      </c>
      <c r="H1886">
        <v>0.94377213393720005</v>
      </c>
      <c r="I1886">
        <v>-1.03703199278111</v>
      </c>
      <c r="J1886">
        <v>-1.3339131322548801</v>
      </c>
      <c r="K1886">
        <v>241.20194261028499</v>
      </c>
      <c r="L1886">
        <v>217.94805776561799</v>
      </c>
      <c r="M1886">
        <v>54.6003233741774</v>
      </c>
      <c r="N1886">
        <v>0.77287952935156701</v>
      </c>
      <c r="O1886">
        <v>16.013071895424801</v>
      </c>
      <c r="P1886">
        <v>78.425655976676396</v>
      </c>
      <c r="Q1886">
        <v>0.12725081233190699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E1887">
        <v>420.83437500000002</v>
      </c>
      <c r="F1887">
        <v>748.15</v>
      </c>
      <c r="G1887">
        <v>382.22125341794998</v>
      </c>
      <c r="H1887">
        <v>94.897817263271193</v>
      </c>
      <c r="I1887">
        <v>152.343322515957</v>
      </c>
      <c r="J1887">
        <v>23.349528720500501</v>
      </c>
      <c r="K1887">
        <v>505.24443564125397</v>
      </c>
      <c r="M1887">
        <v>72.209434654854405</v>
      </c>
      <c r="N1887">
        <v>1.22000858211242</v>
      </c>
      <c r="O1887">
        <v>7.4717636837532604</v>
      </c>
      <c r="P1887">
        <v>542.18884120171595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1151</v>
      </c>
      <c r="E1888">
        <v>419.967088698</v>
      </c>
      <c r="F1888">
        <v>154.02000000000001</v>
      </c>
      <c r="G1888">
        <v>-29.661997226976801</v>
      </c>
      <c r="H1888">
        <v>2.4197688190527802</v>
      </c>
      <c r="I1888">
        <v>-21.0096027034649</v>
      </c>
      <c r="J1888">
        <v>6.6861174591030599</v>
      </c>
      <c r="K1888">
        <v>152.17344609675101</v>
      </c>
      <c r="L1888">
        <v>154.52046267134401</v>
      </c>
      <c r="M1888">
        <v>53.375612702829699</v>
      </c>
      <c r="N1888">
        <v>0.96454332124272002</v>
      </c>
      <c r="O1888">
        <v>55.823918971562101</v>
      </c>
      <c r="P1888">
        <v>24.4103392568659</v>
      </c>
      <c r="Q1888">
        <v>-1.48714063038E-3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239</v>
      </c>
      <c r="E1889">
        <v>419.43833189999998</v>
      </c>
      <c r="F1889">
        <v>122.25</v>
      </c>
      <c r="G1889">
        <v>33.298723036829699</v>
      </c>
      <c r="H1889">
        <v>7.0280548588848797</v>
      </c>
      <c r="I1889">
        <v>2.75552545110249</v>
      </c>
      <c r="J1889">
        <v>-1.5761134606621101</v>
      </c>
      <c r="K1889">
        <v>126.231209962946</v>
      </c>
      <c r="L1889">
        <v>112.91419415108</v>
      </c>
      <c r="M1889">
        <v>41.568338893950497</v>
      </c>
      <c r="N1889">
        <v>1.02697932486316</v>
      </c>
      <c r="O1889">
        <v>33.047034764826101</v>
      </c>
      <c r="P1889">
        <v>87.932359723289693</v>
      </c>
      <c r="Q1889">
        <v>0.13063968289299399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934</v>
      </c>
      <c r="E1890">
        <v>418.15199999999999</v>
      </c>
      <c r="F1890">
        <v>26.2</v>
      </c>
      <c r="G1890">
        <v>-25.860240639774801</v>
      </c>
      <c r="H1890">
        <v>-4.4692713443236602</v>
      </c>
      <c r="I1890">
        <v>-13.099288802119601</v>
      </c>
      <c r="J1890">
        <v>-0.86182774637639603</v>
      </c>
      <c r="M1890">
        <v>7.2193837330719104</v>
      </c>
      <c r="O1890">
        <v>0</v>
      </c>
      <c r="P1890">
        <v>0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E1891">
        <v>417.69482603199998</v>
      </c>
      <c r="F1891">
        <v>53.02</v>
      </c>
      <c r="G1891">
        <v>-29.541669471559</v>
      </c>
      <c r="H1891">
        <v>-7.4811035422440604</v>
      </c>
      <c r="I1891">
        <v>-41.295388477092501</v>
      </c>
      <c r="J1891">
        <v>-3.3843502688989102</v>
      </c>
      <c r="K1891">
        <v>55.153545669364597</v>
      </c>
      <c r="L1891">
        <v>58.0066595331825</v>
      </c>
      <c r="M1891">
        <v>38.306294973617703</v>
      </c>
      <c r="N1891">
        <v>1.1045627680133101</v>
      </c>
      <c r="O1891">
        <v>55.601659751037303</v>
      </c>
      <c r="P1891">
        <v>55.4838709677419</v>
      </c>
      <c r="Q1891">
        <v>6.4311365665244993E-2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629</v>
      </c>
      <c r="E1892">
        <v>417.64299749999998</v>
      </c>
      <c r="F1892">
        <v>6004.5</v>
      </c>
      <c r="G1892">
        <v>36.6937342103137</v>
      </c>
      <c r="H1892">
        <v>28.931852251181901</v>
      </c>
      <c r="I1892">
        <v>37.048871385924997</v>
      </c>
      <c r="J1892">
        <v>-6.4091626707996197</v>
      </c>
      <c r="K1892">
        <v>5011.7774273801997</v>
      </c>
      <c r="L1892">
        <v>4436.1194364761805</v>
      </c>
      <c r="M1892">
        <v>69.027587411042703</v>
      </c>
      <c r="N1892">
        <v>3.17799092393129</v>
      </c>
      <c r="O1892">
        <v>17.742526438504399</v>
      </c>
      <c r="P1892">
        <v>79.238805970149201</v>
      </c>
      <c r="Q1892">
        <v>4.7619189010320001E-2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3944</v>
      </c>
      <c r="E1893">
        <v>417.14180955</v>
      </c>
      <c r="F1893">
        <v>811.35</v>
      </c>
      <c r="G1893">
        <v>43.931535022043597</v>
      </c>
      <c r="H1893">
        <v>14.2388292143355</v>
      </c>
      <c r="I1893">
        <v>53.160957099519699</v>
      </c>
      <c r="J1893">
        <v>-3.1608104465315701</v>
      </c>
      <c r="K1893">
        <v>747.70195597040504</v>
      </c>
      <c r="L1893">
        <v>599.11786818881501</v>
      </c>
      <c r="M1893">
        <v>43.6801186326595</v>
      </c>
      <c r="N1893">
        <v>0.75912736040971596</v>
      </c>
      <c r="O1893">
        <v>9.0774634867812907</v>
      </c>
      <c r="P1893">
        <v>83.646446355817105</v>
      </c>
      <c r="Q1893">
        <v>0.19965734170128699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777</v>
      </c>
      <c r="E1894">
        <v>417.01087938000001</v>
      </c>
      <c r="F1894">
        <v>380.95</v>
      </c>
      <c r="G1894">
        <v>-32.6500620246537</v>
      </c>
      <c r="H1894">
        <v>9.8354820985905995</v>
      </c>
      <c r="I1894">
        <v>-20.2412753956601</v>
      </c>
      <c r="J1894">
        <v>-1.9763550330789299</v>
      </c>
      <c r="K1894">
        <v>369.61140231616099</v>
      </c>
      <c r="L1894">
        <v>388.30545739685402</v>
      </c>
      <c r="M1894">
        <v>52.237662837645097</v>
      </c>
      <c r="N1894">
        <v>1.9904509539991899</v>
      </c>
      <c r="O1894">
        <v>26.972043575272298</v>
      </c>
      <c r="P1894">
        <v>22.807865892972199</v>
      </c>
      <c r="Q1894">
        <v>1.4196748668273E-2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65</v>
      </c>
      <c r="E1895">
        <v>416.65523035199999</v>
      </c>
      <c r="F1895">
        <v>54.37</v>
      </c>
      <c r="G1895">
        <v>73.809241548987501</v>
      </c>
      <c r="H1895">
        <v>12.74815656559</v>
      </c>
      <c r="I1895">
        <v>15.010984524930301</v>
      </c>
      <c r="J1895">
        <v>16.950738363206799</v>
      </c>
      <c r="K1895">
        <v>48.019273386514598</v>
      </c>
      <c r="L1895">
        <v>45.034617497329101</v>
      </c>
      <c r="M1895">
        <v>67.481696582220394</v>
      </c>
      <c r="N1895">
        <v>2.2520678407319799</v>
      </c>
      <c r="O1895">
        <v>28.747471031819</v>
      </c>
      <c r="P1895">
        <v>108.714011516314</v>
      </c>
      <c r="Q1895">
        <v>4.4937653317968E-2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130</v>
      </c>
      <c r="E1896">
        <v>415.9075722</v>
      </c>
      <c r="F1896">
        <v>218</v>
      </c>
      <c r="G1896">
        <v>40.997776964511303</v>
      </c>
      <c r="H1896">
        <v>-4.7159634277504301</v>
      </c>
      <c r="I1896">
        <v>33.062293497578601</v>
      </c>
      <c r="J1896">
        <v>-2.8666746289496401</v>
      </c>
      <c r="K1896">
        <v>216.32530901547901</v>
      </c>
      <c r="L1896">
        <v>179.08730937243399</v>
      </c>
      <c r="M1896">
        <v>40.908653192433398</v>
      </c>
      <c r="N1896">
        <v>0.29320359604250401</v>
      </c>
      <c r="O1896">
        <v>19.220183486238501</v>
      </c>
      <c r="P1896">
        <v>112.47563352826501</v>
      </c>
      <c r="Q1896">
        <v>7.5064234100889998E-2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E1897">
        <v>415.70289566100001</v>
      </c>
      <c r="F1897">
        <v>48.87</v>
      </c>
      <c r="G1897">
        <v>1037.7111879316501</v>
      </c>
      <c r="H1897">
        <v>-18.9683926097015</v>
      </c>
      <c r="I1897">
        <v>28.9233790269998</v>
      </c>
      <c r="J1897">
        <v>-3.3472957760416602</v>
      </c>
      <c r="K1897">
        <v>53.429365542264001</v>
      </c>
      <c r="L1897">
        <v>41.452332653170899</v>
      </c>
      <c r="M1897">
        <v>33.497218624699599</v>
      </c>
      <c r="N1897">
        <v>0.70104076354351696</v>
      </c>
      <c r="O1897">
        <v>38.142009412727603</v>
      </c>
      <c r="P1897">
        <v>1063.57142857142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539</v>
      </c>
      <c r="E1898">
        <v>414.537877769999</v>
      </c>
      <c r="F1898">
        <v>236.9</v>
      </c>
      <c r="G1898">
        <v>137.39123174604501</v>
      </c>
      <c r="H1898">
        <v>20.960021584969201</v>
      </c>
      <c r="I1898">
        <v>26.253652374350899</v>
      </c>
      <c r="J1898">
        <v>-3.4505706371392799</v>
      </c>
      <c r="K1898">
        <v>220.185997361782</v>
      </c>
      <c r="L1898">
        <v>179.88181726366801</v>
      </c>
      <c r="M1898">
        <v>42.0145900825949</v>
      </c>
      <c r="N1898">
        <v>0.82722267097035795</v>
      </c>
      <c r="O1898">
        <v>21.8235542422963</v>
      </c>
      <c r="P1898">
        <v>171.61201559275301</v>
      </c>
      <c r="Q1898">
        <v>0.103267141703972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934</v>
      </c>
      <c r="E1899">
        <v>414.26393107199999</v>
      </c>
      <c r="F1899">
        <v>3.88</v>
      </c>
      <c r="G1899">
        <v>4.6887663325989601</v>
      </c>
      <c r="H1899">
        <v>3.1578472997441298</v>
      </c>
      <c r="I1899">
        <v>-45.593178359139998</v>
      </c>
      <c r="J1899">
        <v>-5.3731059418651199</v>
      </c>
      <c r="K1899">
        <v>3.9766210926312202</v>
      </c>
      <c r="L1899">
        <v>3.9201688431343298</v>
      </c>
      <c r="M1899">
        <v>37.251059323095298</v>
      </c>
      <c r="N1899">
        <v>1.38918161400471</v>
      </c>
      <c r="O1899">
        <v>94.980766570917098</v>
      </c>
      <c r="P1899">
        <v>49.0229230533701</v>
      </c>
      <c r="Q1899">
        <v>0.134249569007869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46</v>
      </c>
      <c r="E1900">
        <v>413.9822006</v>
      </c>
      <c r="F1900">
        <v>180.43</v>
      </c>
      <c r="G1900">
        <v>-45.749621170748298</v>
      </c>
      <c r="H1900">
        <v>0.55469457081923201</v>
      </c>
      <c r="I1900">
        <v>-33.263005616278903</v>
      </c>
      <c r="J1900">
        <v>-2.03672612601892</v>
      </c>
      <c r="K1900">
        <v>184.495890449124</v>
      </c>
      <c r="M1900">
        <v>57.324485732705099</v>
      </c>
      <c r="N1900">
        <v>0.89494403565994995</v>
      </c>
      <c r="O1900">
        <v>31.519148700326902</v>
      </c>
      <c r="P1900">
        <v>26.307315365768201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539</v>
      </c>
      <c r="E1901">
        <v>413.91261032399899</v>
      </c>
      <c r="F1901">
        <v>167.49</v>
      </c>
      <c r="G1901">
        <v>100.477597198062</v>
      </c>
      <c r="H1901">
        <v>-0.30852068070246402</v>
      </c>
      <c r="I1901">
        <v>1.93505185722102</v>
      </c>
      <c r="J1901">
        <v>1.50424639061321</v>
      </c>
      <c r="K1901">
        <v>161.87348843940401</v>
      </c>
      <c r="L1901">
        <v>135.47754765671499</v>
      </c>
      <c r="M1901">
        <v>51.748716578558899</v>
      </c>
      <c r="N1901">
        <v>0.23297904086016899</v>
      </c>
      <c r="O1901">
        <v>18.102573287957402</v>
      </c>
      <c r="P1901">
        <v>130.22680412371099</v>
      </c>
      <c r="Q1901">
        <v>1.9982798958471E-2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75</v>
      </c>
      <c r="E1902">
        <v>411.30771099999998</v>
      </c>
      <c r="F1902">
        <v>114.85</v>
      </c>
      <c r="G1902">
        <v>218.31117080763201</v>
      </c>
      <c r="H1902">
        <v>-5.4026046776569903</v>
      </c>
      <c r="I1902">
        <v>170.2011552038</v>
      </c>
      <c r="J1902">
        <v>0.45635407180542298</v>
      </c>
      <c r="K1902">
        <v>107.927533152884</v>
      </c>
      <c r="L1902">
        <v>68.334889394393301</v>
      </c>
      <c r="M1902">
        <v>54.889803027869</v>
      </c>
      <c r="N1902">
        <v>0.28979241084378199</v>
      </c>
      <c r="O1902">
        <v>17.109272964736601</v>
      </c>
      <c r="P1902">
        <v>244.171411447407</v>
      </c>
      <c r="Q1902">
        <v>0.10843594825321699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239</v>
      </c>
      <c r="E1903">
        <v>411.26521500000001</v>
      </c>
      <c r="F1903">
        <v>363.1</v>
      </c>
      <c r="G1903">
        <v>-31.364469657341498</v>
      </c>
      <c r="H1903">
        <v>18.7125468374945</v>
      </c>
      <c r="I1903">
        <v>-18.603517819686299</v>
      </c>
      <c r="J1903">
        <v>-1.5294543990796301</v>
      </c>
      <c r="M1903">
        <v>39.829285517568302</v>
      </c>
      <c r="O1903">
        <v>28.835031671715701</v>
      </c>
      <c r="P1903">
        <v>25.2068965517241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1396</v>
      </c>
      <c r="E1904">
        <v>410.18476427500002</v>
      </c>
      <c r="F1904">
        <v>378.95</v>
      </c>
      <c r="G1904">
        <v>47.353634848394201</v>
      </c>
      <c r="H1904">
        <v>22.0836296795671</v>
      </c>
      <c r="I1904">
        <v>-10.333187107204299</v>
      </c>
      <c r="J1904">
        <v>10.1561363254798</v>
      </c>
      <c r="K1904">
        <v>317.50790374465601</v>
      </c>
      <c r="L1904">
        <v>301.64494496014402</v>
      </c>
      <c r="M1904">
        <v>80.587014930338199</v>
      </c>
      <c r="N1904">
        <v>1.16357642736279</v>
      </c>
      <c r="O1904">
        <v>12.943660113471401</v>
      </c>
      <c r="P1904">
        <v>87.599009900990097</v>
      </c>
      <c r="Q1904">
        <v>0.14121211914099899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263</v>
      </c>
      <c r="E1905">
        <v>409.875</v>
      </c>
      <c r="F1905">
        <v>236.625</v>
      </c>
      <c r="G1905">
        <v>121.985564348887</v>
      </c>
      <c r="H1905">
        <v>-0.393857137505919</v>
      </c>
      <c r="I1905">
        <v>7.4610465166537701</v>
      </c>
      <c r="J1905">
        <v>7.1421248227935603</v>
      </c>
      <c r="K1905">
        <v>212.10465542447201</v>
      </c>
      <c r="M1905">
        <v>67.148057369913403</v>
      </c>
      <c r="N1905">
        <v>1.21664968489377</v>
      </c>
      <c r="O1905">
        <v>21.518755718206702</v>
      </c>
      <c r="P1905">
        <v>202.60243632336599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716</v>
      </c>
      <c r="E1906">
        <v>409.42553156999998</v>
      </c>
      <c r="F1906">
        <v>91.51</v>
      </c>
      <c r="G1906">
        <v>-43.483738637104601</v>
      </c>
      <c r="H1906">
        <v>-9.1660054034216394</v>
      </c>
      <c r="I1906">
        <v>-38.2444830761482</v>
      </c>
      <c r="J1906">
        <v>-1.32744767057779</v>
      </c>
      <c r="K1906">
        <v>95.946425891224095</v>
      </c>
      <c r="L1906">
        <v>106.680417393507</v>
      </c>
      <c r="M1906">
        <v>35.955975610508503</v>
      </c>
      <c r="N1906">
        <v>0.47680158318231702</v>
      </c>
      <c r="O1906">
        <v>66.102065348049393</v>
      </c>
      <c r="P1906">
        <v>11.3260340632603</v>
      </c>
      <c r="Q1906">
        <v>-5.5615131691311999E-2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388</v>
      </c>
      <c r="E1907">
        <v>408.20422500000001</v>
      </c>
      <c r="F1907">
        <v>38.61</v>
      </c>
      <c r="G1907">
        <v>-29.0778742855818</v>
      </c>
      <c r="H1907">
        <v>-6.7675598528811101</v>
      </c>
      <c r="I1907">
        <v>-64.111152026125197</v>
      </c>
      <c r="J1907">
        <v>3.06535040706963</v>
      </c>
      <c r="K1907">
        <v>43.012370839122198</v>
      </c>
      <c r="L1907">
        <v>50.485971331450202</v>
      </c>
      <c r="M1907">
        <v>44.415557544298302</v>
      </c>
      <c r="N1907">
        <v>1.18750959887049</v>
      </c>
      <c r="O1907">
        <v>125.33022533022501</v>
      </c>
      <c r="P1907">
        <v>12.2383720930232</v>
      </c>
      <c r="Q1907">
        <v>0.15255488381945501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75</v>
      </c>
      <c r="E1908">
        <v>408.012</v>
      </c>
      <c r="F1908">
        <v>300</v>
      </c>
      <c r="G1908">
        <v>-33.552548332082502</v>
      </c>
      <c r="H1908">
        <v>-5.4593703542246503</v>
      </c>
      <c r="I1908">
        <v>-13.099288802119601</v>
      </c>
      <c r="J1908">
        <v>-1.85192675627738</v>
      </c>
      <c r="K1908">
        <v>236.47452214466199</v>
      </c>
      <c r="M1908" s="1">
        <v>1.5919334800000001E-7</v>
      </c>
      <c r="N1908">
        <v>1</v>
      </c>
      <c r="O1908">
        <v>8.3333333333333197</v>
      </c>
      <c r="P1908">
        <v>1.0101010101010099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393</v>
      </c>
      <c r="E1909">
        <v>408.00344000000001</v>
      </c>
      <c r="F1909">
        <v>368.8</v>
      </c>
      <c r="G1909">
        <v>48.885080374202801</v>
      </c>
      <c r="H1909">
        <v>-7.1008502916920797</v>
      </c>
      <c r="I1909">
        <v>0.37763427480343298</v>
      </c>
      <c r="J1909">
        <v>2.23095575877824</v>
      </c>
      <c r="K1909">
        <v>389.38734035508099</v>
      </c>
      <c r="L1909">
        <v>376.05208524728903</v>
      </c>
      <c r="M1909">
        <v>52.198538440876398</v>
      </c>
      <c r="N1909">
        <v>1.6923638449305201</v>
      </c>
      <c r="O1909">
        <v>99.186550976138804</v>
      </c>
      <c r="P1909">
        <v>98.066595059076207</v>
      </c>
      <c r="Q1909">
        <v>0.205247453283007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46</v>
      </c>
      <c r="E1910">
        <v>407.81024000000002</v>
      </c>
      <c r="F1910">
        <v>165.4</v>
      </c>
      <c r="G1910">
        <v>65.464224368900602</v>
      </c>
      <c r="H1910">
        <v>24.146113271060901</v>
      </c>
      <c r="I1910">
        <v>72.119076259470503</v>
      </c>
      <c r="J1910">
        <v>-0.74206726733448702</v>
      </c>
      <c r="K1910">
        <v>147.97936737161601</v>
      </c>
      <c r="M1910">
        <v>53.8502410501426</v>
      </c>
      <c r="N1910">
        <v>0.83920814361228802</v>
      </c>
      <c r="O1910">
        <v>11.8500604594921</v>
      </c>
      <c r="P1910">
        <v>114.80519480519401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21</v>
      </c>
      <c r="E1911">
        <v>406.06495999999999</v>
      </c>
      <c r="F1911">
        <v>32.479999999999997</v>
      </c>
      <c r="G1911">
        <v>55.145345952403801</v>
      </c>
      <c r="H1911">
        <v>9.0678465596064601</v>
      </c>
      <c r="I1911">
        <v>-12.229723584728299</v>
      </c>
      <c r="J1911">
        <v>-1.81420869875735</v>
      </c>
      <c r="K1911">
        <v>28.141443405311001</v>
      </c>
      <c r="L1911">
        <v>25.773629384293201</v>
      </c>
      <c r="M1911">
        <v>69.253621683294</v>
      </c>
      <c r="N1911">
        <v>2.2474940724862398</v>
      </c>
      <c r="O1911">
        <v>13.9162561576354</v>
      </c>
      <c r="P1911">
        <v>89.387755102040799</v>
      </c>
      <c r="Q1911">
        <v>-3.2567070517489998E-3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1329</v>
      </c>
      <c r="E1912">
        <v>405.57958500000001</v>
      </c>
      <c r="F1912">
        <v>325.95</v>
      </c>
      <c r="G1912">
        <v>219.242988582035</v>
      </c>
      <c r="H1912">
        <v>-30.595708125932799</v>
      </c>
      <c r="I1912">
        <v>-14.0263404738521</v>
      </c>
      <c r="J1912">
        <v>4.9149991133997704</v>
      </c>
      <c r="K1912">
        <v>358.373521923846</v>
      </c>
      <c r="L1912">
        <v>287.09037088336402</v>
      </c>
      <c r="M1912">
        <v>46.358056505420002</v>
      </c>
      <c r="N1912">
        <v>2.0128876929613302</v>
      </c>
      <c r="O1912">
        <v>39.561282405276799</v>
      </c>
      <c r="P1912">
        <v>338.98989898989902</v>
      </c>
      <c r="Q1912">
        <v>0.15614192661252399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247</v>
      </c>
      <c r="E1913">
        <v>403.84610364000002</v>
      </c>
      <c r="F1913">
        <v>12.86</v>
      </c>
      <c r="G1913">
        <v>31.715516935982698</v>
      </c>
      <c r="H1913">
        <v>-0.43565789894550899</v>
      </c>
      <c r="I1913">
        <v>-6.3772971008748396</v>
      </c>
      <c r="J1913">
        <v>-5.77734233931033</v>
      </c>
      <c r="K1913">
        <v>11.854778805014901</v>
      </c>
      <c r="L1913">
        <v>10.502560276086101</v>
      </c>
      <c r="M1913">
        <v>57.675560567469297</v>
      </c>
      <c r="N1913">
        <v>1.3332343528064099</v>
      </c>
      <c r="O1913">
        <v>14.696734059097899</v>
      </c>
      <c r="P1913">
        <v>79.860139860139796</v>
      </c>
      <c r="Q1913">
        <v>5.5439473283759998E-2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E1914">
        <v>402.72918611399899</v>
      </c>
      <c r="F1914">
        <v>22.05</v>
      </c>
      <c r="G1914">
        <v>5.3897593602251197</v>
      </c>
      <c r="K1914">
        <v>22.064075533845699</v>
      </c>
      <c r="L1914">
        <v>20.559754299100199</v>
      </c>
      <c r="M1914">
        <v>35.6509857849477</v>
      </c>
      <c r="N1914">
        <v>1</v>
      </c>
      <c r="O1914">
        <v>18.367346938775501</v>
      </c>
      <c r="P1914">
        <v>55.281690140845001</v>
      </c>
      <c r="Q1914">
        <v>2.5042493907753999E-2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46</v>
      </c>
      <c r="E1915">
        <v>402.02203284000001</v>
      </c>
      <c r="F1915">
        <v>318.60000000000002</v>
      </c>
      <c r="G1915">
        <v>58.035863256329002</v>
      </c>
      <c r="H1915">
        <v>95.955565256983505</v>
      </c>
      <c r="I1915">
        <v>70.796815093984193</v>
      </c>
      <c r="J1915">
        <v>8.6560293964807293</v>
      </c>
      <c r="K1915">
        <v>209.61987301767201</v>
      </c>
      <c r="M1915">
        <v>73.992766589909095</v>
      </c>
      <c r="N1915">
        <v>2.0189411555796002</v>
      </c>
      <c r="O1915">
        <v>3.2642812303829101</v>
      </c>
      <c r="P1915">
        <v>136.43784786641899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65</v>
      </c>
      <c r="E1916">
        <v>398.69299000000001</v>
      </c>
      <c r="F1916">
        <v>111.71</v>
      </c>
      <c r="G1916">
        <v>-23.319405794039799</v>
      </c>
      <c r="H1916">
        <v>-5.3324485711372596</v>
      </c>
      <c r="I1916">
        <v>-26.097731169720898</v>
      </c>
      <c r="J1916">
        <v>-0.77839398351370104</v>
      </c>
      <c r="K1916">
        <v>110.93447250731001</v>
      </c>
      <c r="L1916">
        <v>116.310161806614</v>
      </c>
      <c r="M1916">
        <v>76.534162468441593</v>
      </c>
      <c r="N1916">
        <v>1.2851136939818799</v>
      </c>
      <c r="O1916">
        <v>29.173753468803099</v>
      </c>
      <c r="P1916">
        <v>14.106230847803801</v>
      </c>
      <c r="Q1916">
        <v>4.9300999323174E-2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65</v>
      </c>
      <c r="E1917">
        <v>398.34301463000003</v>
      </c>
      <c r="F1917">
        <v>843.65</v>
      </c>
      <c r="G1917">
        <v>-21.925753847089599</v>
      </c>
      <c r="H1917">
        <v>1.66035828530596</v>
      </c>
      <c r="I1917">
        <v>-14.513253160869199</v>
      </c>
      <c r="J1917">
        <v>-1.14023387131114</v>
      </c>
      <c r="K1917">
        <v>853.55600136428905</v>
      </c>
      <c r="L1917">
        <v>860.47368026506501</v>
      </c>
      <c r="M1917">
        <v>39.846846274691998</v>
      </c>
      <c r="N1917">
        <v>0.419100722578785</v>
      </c>
      <c r="O1917">
        <v>48.0471759615954</v>
      </c>
      <c r="P1917">
        <v>29.792307692307599</v>
      </c>
      <c r="Q1917">
        <v>6.2696750990756001E-2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242</v>
      </c>
      <c r="E1918">
        <v>396.52</v>
      </c>
      <c r="F1918">
        <v>344.8</v>
      </c>
      <c r="G1918">
        <v>-26.99285712723</v>
      </c>
      <c r="H1918">
        <v>-4.2236066044392597</v>
      </c>
      <c r="I1918">
        <v>-19.594204056356901</v>
      </c>
      <c r="J1918">
        <v>-1.1493079821101899</v>
      </c>
      <c r="K1918">
        <v>349.66301016234701</v>
      </c>
      <c r="L1918">
        <v>354.56435815305503</v>
      </c>
      <c r="M1918">
        <v>43.300588778876303</v>
      </c>
      <c r="N1918">
        <v>1.1991969997482199</v>
      </c>
      <c r="O1918">
        <v>27.5957076566125</v>
      </c>
      <c r="P1918">
        <v>10.159744408945601</v>
      </c>
      <c r="Q1918">
        <v>9.3509708560546995E-2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189</v>
      </c>
      <c r="E1919">
        <v>396.12470000000002</v>
      </c>
      <c r="F1919">
        <v>2.5</v>
      </c>
      <c r="G1919">
        <v>101.412486632952</v>
      </c>
      <c r="H1919">
        <v>26.3764997999549</v>
      </c>
      <c r="I1919">
        <v>3.1797809653222102</v>
      </c>
      <c r="J1919">
        <v>24.376267491718799</v>
      </c>
      <c r="K1919">
        <v>2.1552090221564599</v>
      </c>
      <c r="L1919">
        <v>1.9787197201395199</v>
      </c>
      <c r="M1919">
        <v>63.946172408814199</v>
      </c>
      <c r="N1919">
        <v>1.90646924603209</v>
      </c>
      <c r="O1919">
        <v>18.8</v>
      </c>
      <c r="P1919">
        <v>155.102040816326</v>
      </c>
      <c r="Q1919">
        <v>-4.0482937236415002E-2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153</v>
      </c>
      <c r="E1920">
        <v>395.60307189000002</v>
      </c>
      <c r="F1920">
        <v>158.65</v>
      </c>
      <c r="G1920">
        <v>45.190972298230498</v>
      </c>
      <c r="H1920">
        <v>-22.624351558227399</v>
      </c>
      <c r="I1920">
        <v>68.943166734311703</v>
      </c>
      <c r="J1920">
        <v>-8.6630325656534897</v>
      </c>
      <c r="K1920">
        <v>170.139000193783</v>
      </c>
      <c r="L1920">
        <v>142.93099384718201</v>
      </c>
      <c r="M1920">
        <v>39.772571151733899</v>
      </c>
      <c r="N1920">
        <v>0.93233296492137196</v>
      </c>
      <c r="O1920">
        <v>32.209265679167899</v>
      </c>
      <c r="P1920">
        <v>101.844783715012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934</v>
      </c>
      <c r="E1921">
        <v>394.096718369999</v>
      </c>
      <c r="F1921">
        <v>213.54</v>
      </c>
      <c r="G1921">
        <v>32.552222268236903</v>
      </c>
      <c r="H1921">
        <v>22.533627206400901</v>
      </c>
      <c r="I1921">
        <v>11.2687950650906</v>
      </c>
      <c r="J1921">
        <v>8.1060906818752798</v>
      </c>
      <c r="K1921">
        <v>190.938836916658</v>
      </c>
      <c r="L1921">
        <v>171.688919461692</v>
      </c>
      <c r="M1921">
        <v>59.251493800888497</v>
      </c>
      <c r="N1921">
        <v>1.43130519190856</v>
      </c>
      <c r="O1921">
        <v>5.8302894071368296</v>
      </c>
      <c r="P1921">
        <v>65.342624854819903</v>
      </c>
      <c r="Q1921">
        <v>-2.1975410819824001E-2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189</v>
      </c>
      <c r="E1922">
        <v>394.02057024999999</v>
      </c>
      <c r="F1922">
        <v>178.18</v>
      </c>
      <c r="G1922">
        <v>14.3766326330241</v>
      </c>
      <c r="H1922">
        <v>7.3476513451752004</v>
      </c>
      <c r="I1922">
        <v>9.2770848242539898</v>
      </c>
      <c r="J1922">
        <v>1.85634933996911</v>
      </c>
      <c r="K1922">
        <v>168.67204929619999</v>
      </c>
      <c r="L1922">
        <v>155.70192928518401</v>
      </c>
      <c r="M1922">
        <v>61.077010359696402</v>
      </c>
      <c r="N1922">
        <v>0.64189926523813101</v>
      </c>
      <c r="O1922">
        <v>9.7205073521158205</v>
      </c>
      <c r="P1922">
        <v>41.356604522014997</v>
      </c>
      <c r="Q1922">
        <v>-1.8574663095141001E-2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455</v>
      </c>
      <c r="E1923">
        <v>393.86250000000001</v>
      </c>
      <c r="F1923">
        <v>525.15</v>
      </c>
      <c r="G1923">
        <v>80.642222414412302</v>
      </c>
      <c r="H1923">
        <v>-3.5095784460511101</v>
      </c>
      <c r="I1923">
        <v>12.189987113423699</v>
      </c>
      <c r="J1923">
        <v>-1.2406156251642699</v>
      </c>
      <c r="K1923">
        <v>511.66197334292798</v>
      </c>
      <c r="L1923">
        <v>443.78009481684302</v>
      </c>
      <c r="M1923">
        <v>57.7371120816047</v>
      </c>
      <c r="N1923">
        <v>0.53137267918396802</v>
      </c>
      <c r="O1923">
        <v>17.109397315052799</v>
      </c>
      <c r="P1923">
        <v>114.34693877551</v>
      </c>
      <c r="Q1923">
        <v>4.7026493267280998E-2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80</v>
      </c>
      <c r="E1924">
        <v>392.862707</v>
      </c>
      <c r="F1924">
        <v>423.15</v>
      </c>
      <c r="G1924">
        <v>-13.345357718753499</v>
      </c>
      <c r="H1924">
        <v>7.2305079051244601</v>
      </c>
      <c r="I1924">
        <v>-9.0417454601793992</v>
      </c>
      <c r="J1924">
        <v>-0.35943260675727401</v>
      </c>
      <c r="K1924">
        <v>399.97796890242898</v>
      </c>
      <c r="L1924">
        <v>393.57553055838503</v>
      </c>
      <c r="M1924">
        <v>50.898629908195701</v>
      </c>
      <c r="N1924">
        <v>0.70197868624491899</v>
      </c>
      <c r="O1924">
        <v>14.4038756941982</v>
      </c>
      <c r="P1924">
        <v>30.1799723119519</v>
      </c>
      <c r="Q1924">
        <v>-5.4961303401006002E-2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484</v>
      </c>
      <c r="E1925">
        <v>392.829044363999</v>
      </c>
      <c r="F1925">
        <v>47.56</v>
      </c>
      <c r="G1925">
        <v>-31.939725065123898</v>
      </c>
      <c r="H1925">
        <v>22.292108765853101</v>
      </c>
      <c r="I1925">
        <v>-16.628700566825501</v>
      </c>
      <c r="J1925">
        <v>8.71210709071633</v>
      </c>
      <c r="K1925">
        <v>38.053075412488496</v>
      </c>
      <c r="L1925">
        <v>41.074023627484301</v>
      </c>
      <c r="M1925">
        <v>79.342575057579893</v>
      </c>
      <c r="N1925">
        <v>2.9112403308505099</v>
      </c>
      <c r="O1925">
        <v>25.525651808242198</v>
      </c>
      <c r="P1925">
        <v>66.293706293706293</v>
      </c>
      <c r="Q1925">
        <v>6.6655066328286994E-2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400</v>
      </c>
      <c r="E1926">
        <v>392.392</v>
      </c>
      <c r="F1926">
        <v>76.83</v>
      </c>
      <c r="G1926">
        <v>56.417339431399498</v>
      </c>
      <c r="H1926">
        <v>-5.2287650152097296</v>
      </c>
      <c r="I1926">
        <v>16.3531122088323</v>
      </c>
      <c r="J1926">
        <v>3.0893788301285099</v>
      </c>
      <c r="K1926">
        <v>70.735153751329406</v>
      </c>
      <c r="L1926">
        <v>59.728910834392401</v>
      </c>
      <c r="M1926">
        <v>61.275377120490603</v>
      </c>
      <c r="N1926">
        <v>0.198313618876444</v>
      </c>
      <c r="O1926">
        <v>12.586229337498301</v>
      </c>
      <c r="P1926">
        <v>101.125654450261</v>
      </c>
      <c r="Q1926">
        <v>6.3981920660619002E-2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1675</v>
      </c>
      <c r="E1927">
        <v>392.18599999999998</v>
      </c>
      <c r="F1927">
        <v>157</v>
      </c>
      <c r="G1927">
        <v>258.00284004482103</v>
      </c>
      <c r="H1927">
        <v>22.061340900574201</v>
      </c>
      <c r="I1927">
        <v>40.671524126381797</v>
      </c>
      <c r="J1927">
        <v>4.2585520433828501</v>
      </c>
      <c r="K1927">
        <v>139.615936169657</v>
      </c>
      <c r="L1927">
        <v>103.795013236391</v>
      </c>
      <c r="M1927">
        <v>64.163953846463897</v>
      </c>
      <c r="N1927">
        <v>0.61637174118600502</v>
      </c>
      <c r="O1927">
        <v>1.9108280254776999</v>
      </c>
      <c r="P1927">
        <v>302.56410256410197</v>
      </c>
      <c r="Q1927">
        <v>0.170929510592219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1407</v>
      </c>
      <c r="E1928">
        <v>392.06970389999998</v>
      </c>
      <c r="F1928">
        <v>228.27</v>
      </c>
      <c r="G1928">
        <v>-22.664038108129301</v>
      </c>
      <c r="H1928">
        <v>6.1795297840261201</v>
      </c>
      <c r="I1928">
        <v>-23.1229387824113</v>
      </c>
      <c r="J1928">
        <v>6.9584031497203496</v>
      </c>
      <c r="K1928">
        <v>222.134618218062</v>
      </c>
      <c r="L1928">
        <v>228.657367289272</v>
      </c>
      <c r="M1928">
        <v>50.274846861251298</v>
      </c>
      <c r="N1928">
        <v>1.5592672565211001</v>
      </c>
      <c r="O1928">
        <v>35.366013930871297</v>
      </c>
      <c r="P1928">
        <v>26.887159533073898</v>
      </c>
      <c r="Q1928">
        <v>-2.5517428327600001E-2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539</v>
      </c>
      <c r="E1929">
        <v>391.40541000000002</v>
      </c>
      <c r="F1929">
        <v>335.05</v>
      </c>
      <c r="G1929">
        <v>116.363570586539</v>
      </c>
      <c r="H1929">
        <v>16.950200903174</v>
      </c>
      <c r="I1929">
        <v>61.405919531213698</v>
      </c>
      <c r="J1929">
        <v>1.7843260997774499</v>
      </c>
      <c r="K1929">
        <v>286.50373073922799</v>
      </c>
      <c r="L1929">
        <v>229.90938082730699</v>
      </c>
      <c r="M1929">
        <v>87.446281808442905</v>
      </c>
      <c r="N1929">
        <v>3.6870669091640198</v>
      </c>
      <c r="O1929">
        <v>1.47739143411431</v>
      </c>
      <c r="P1929">
        <v>175.53453947368399</v>
      </c>
      <c r="Q1929">
        <v>0.162727617883305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65</v>
      </c>
      <c r="E1930">
        <v>391.150779</v>
      </c>
      <c r="F1930">
        <v>886.3</v>
      </c>
      <c r="G1930">
        <v>-6.8317380303810502</v>
      </c>
      <c r="H1930">
        <v>-2.9009843072866301</v>
      </c>
      <c r="I1930">
        <v>8.8797918474812203</v>
      </c>
      <c r="J1930">
        <v>-1.70363565598092</v>
      </c>
      <c r="K1930">
        <v>831.55124975164995</v>
      </c>
      <c r="L1930">
        <v>766.422603117108</v>
      </c>
      <c r="M1930">
        <v>63.721192744048203</v>
      </c>
      <c r="N1930">
        <v>0.77181071541081303</v>
      </c>
      <c r="O1930">
        <v>4.3664673361164503</v>
      </c>
      <c r="P1930">
        <v>51.0138013290168</v>
      </c>
      <c r="Q1930">
        <v>3.9196709143518998E-2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336</v>
      </c>
      <c r="E1931">
        <v>390.72800000000001</v>
      </c>
      <c r="F1931">
        <v>338</v>
      </c>
      <c r="G1931">
        <v>-61.601685506694999</v>
      </c>
      <c r="H1931">
        <v>4.5629867201924599</v>
      </c>
      <c r="I1931">
        <v>-45.634218941840203</v>
      </c>
      <c r="J1931">
        <v>1.56241467786602</v>
      </c>
      <c r="K1931">
        <v>381.18086933696202</v>
      </c>
      <c r="L1931">
        <v>436.11797665150499</v>
      </c>
      <c r="M1931">
        <v>43.2286353482965</v>
      </c>
      <c r="N1931">
        <v>0.64958158995815896</v>
      </c>
      <c r="O1931">
        <v>89.319526627218906</v>
      </c>
      <c r="P1931">
        <v>9.0322580645161299</v>
      </c>
      <c r="Q1931">
        <v>0.23225442304489499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304</v>
      </c>
      <c r="E1932">
        <v>390.42418500000002</v>
      </c>
      <c r="F1932">
        <v>83.25</v>
      </c>
      <c r="G1932">
        <v>89.248594187369804</v>
      </c>
      <c r="H1932">
        <v>6.22950481043355</v>
      </c>
      <c r="I1932">
        <v>12.9415893205147</v>
      </c>
      <c r="J1932">
        <v>3.0028469048151201</v>
      </c>
      <c r="K1932">
        <v>76.471182767937293</v>
      </c>
      <c r="L1932">
        <v>64.829791606386195</v>
      </c>
      <c r="M1932">
        <v>54.643737957025202</v>
      </c>
      <c r="N1932">
        <v>0.647422295379946</v>
      </c>
      <c r="O1932">
        <v>8.7087087087087003</v>
      </c>
      <c r="P1932">
        <v>138.538681948424</v>
      </c>
      <c r="Q1932">
        <v>8.9943191361451999E-2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21</v>
      </c>
      <c r="E1933">
        <v>389.75001600000002</v>
      </c>
      <c r="F1933">
        <v>265.7</v>
      </c>
      <c r="G1933">
        <v>-15.327351380824</v>
      </c>
      <c r="H1933">
        <v>7.9553366170756199</v>
      </c>
      <c r="I1933">
        <v>-9.6134075947194493</v>
      </c>
      <c r="J1933">
        <v>14.2235807738952</v>
      </c>
      <c r="K1933">
        <v>258.82245975454401</v>
      </c>
      <c r="L1933">
        <v>265.322405766857</v>
      </c>
      <c r="M1933">
        <v>61.3712485215529</v>
      </c>
      <c r="N1933">
        <v>1.3189410652379401</v>
      </c>
      <c r="O1933">
        <v>53.443733534060897</v>
      </c>
      <c r="P1933">
        <v>27.129186602870799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239</v>
      </c>
      <c r="E1934">
        <v>388.86514484099899</v>
      </c>
      <c r="F1934">
        <v>58.93</v>
      </c>
      <c r="G1934">
        <v>12.9306320960519</v>
      </c>
      <c r="H1934">
        <v>2.8640619890096701</v>
      </c>
      <c r="I1934">
        <v>-2.0781885760457901</v>
      </c>
      <c r="J1934">
        <v>-5.8454343037534402</v>
      </c>
      <c r="K1934">
        <v>59.461466929754302</v>
      </c>
      <c r="L1934">
        <v>56.117166140289498</v>
      </c>
      <c r="M1934">
        <v>48.601448214317898</v>
      </c>
      <c r="N1934">
        <v>1.1564880172440599</v>
      </c>
      <c r="O1934">
        <v>30.137451213303901</v>
      </c>
      <c r="P1934">
        <v>53.025188262788902</v>
      </c>
      <c r="Q1934">
        <v>0.10832527927992899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140</v>
      </c>
      <c r="E1935">
        <v>388.53390975000002</v>
      </c>
      <c r="F1935">
        <v>158.55000000000001</v>
      </c>
      <c r="G1935">
        <v>26.5184234640213</v>
      </c>
      <c r="H1935">
        <v>-4.68294655799889</v>
      </c>
      <c r="I1935">
        <v>-28.606882726979698</v>
      </c>
      <c r="J1935">
        <v>1.6789501708130501</v>
      </c>
      <c r="K1935">
        <v>163.78062311229701</v>
      </c>
      <c r="L1935">
        <v>164.52425783209699</v>
      </c>
      <c r="M1935">
        <v>48.767992405602399</v>
      </c>
      <c r="N1935">
        <v>1.4663444818342299</v>
      </c>
      <c r="O1935">
        <v>49.353516240933402</v>
      </c>
      <c r="P1935">
        <v>55.288932419196797</v>
      </c>
      <c r="Q1935">
        <v>0.13198739887675201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242</v>
      </c>
      <c r="E1936">
        <v>388.40423852999999</v>
      </c>
      <c r="F1936">
        <v>496.65</v>
      </c>
      <c r="G1936">
        <v>-0.70284955440596097</v>
      </c>
      <c r="H1936">
        <v>-6.8864253404250197</v>
      </c>
      <c r="I1936">
        <v>-17.562114617258601</v>
      </c>
      <c r="J1936">
        <v>6.5591608462317305E-2</v>
      </c>
      <c r="K1936">
        <v>503.72965703471601</v>
      </c>
      <c r="L1936">
        <v>480.50769493885599</v>
      </c>
      <c r="M1936">
        <v>41.3091938568923</v>
      </c>
      <c r="N1936">
        <v>0.60680888936127397</v>
      </c>
      <c r="O1936">
        <v>18.191885633746001</v>
      </c>
      <c r="P1936">
        <v>28.966502207218799</v>
      </c>
      <c r="Q1936">
        <v>5.8935415185024001E-2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336</v>
      </c>
      <c r="E1937">
        <v>388.258426544999</v>
      </c>
      <c r="F1937">
        <v>29.09</v>
      </c>
      <c r="G1937">
        <v>57.095734202992404</v>
      </c>
      <c r="H1937">
        <v>13.4456222726976</v>
      </c>
      <c r="I1937">
        <v>-15.4818391376901</v>
      </c>
      <c r="J1937">
        <v>-9.81913827400301E-2</v>
      </c>
      <c r="K1937">
        <v>26.152024079439801</v>
      </c>
      <c r="L1937">
        <v>25.057436655419799</v>
      </c>
      <c r="M1937">
        <v>75.845215609337501</v>
      </c>
      <c r="N1937">
        <v>1.8297807980463601</v>
      </c>
      <c r="O1937">
        <v>21.863183224475701</v>
      </c>
      <c r="P1937">
        <v>90.130718954248294</v>
      </c>
      <c r="Q1937">
        <v>8.0219338668490001E-2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21</v>
      </c>
      <c r="E1938">
        <v>387.608</v>
      </c>
      <c r="F1938">
        <v>298.16000000000003</v>
      </c>
      <c r="G1938">
        <v>65.513315201046595</v>
      </c>
      <c r="H1938">
        <v>20.627644955235802</v>
      </c>
      <c r="I1938">
        <v>53.750179580644698</v>
      </c>
      <c r="J1938">
        <v>21.013708734310299</v>
      </c>
      <c r="K1938">
        <v>233.10957083290299</v>
      </c>
      <c r="L1938">
        <v>204.56070124389899</v>
      </c>
      <c r="M1938">
        <v>85.118275010255203</v>
      </c>
      <c r="N1938">
        <v>1.4402777919185099</v>
      </c>
      <c r="O1938">
        <v>0</v>
      </c>
      <c r="Q1938">
        <v>0.170414665667001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1840</v>
      </c>
      <c r="E1939">
        <v>387.25391810500003</v>
      </c>
      <c r="F1939">
        <v>67.67</v>
      </c>
      <c r="G1939">
        <v>39.997602497480003</v>
      </c>
      <c r="H1939">
        <v>-5.1429240389344404</v>
      </c>
      <c r="I1939">
        <v>4.4854201466205801</v>
      </c>
      <c r="J1939">
        <v>-1.59492170209155</v>
      </c>
      <c r="K1939">
        <v>65.6013121838768</v>
      </c>
      <c r="L1939">
        <v>60.545152518705301</v>
      </c>
      <c r="M1939">
        <v>49.2780845618488</v>
      </c>
      <c r="N1939">
        <v>0.53892478008943401</v>
      </c>
      <c r="O1939">
        <v>37.948869513817002</v>
      </c>
      <c r="P1939">
        <v>73.735558408215596</v>
      </c>
      <c r="Q1939">
        <v>4.2299818219676003E-2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E1940">
        <v>387.25</v>
      </c>
      <c r="F1940">
        <v>387.25</v>
      </c>
      <c r="G1940">
        <v>17.512584239899301</v>
      </c>
      <c r="H1940">
        <v>-0.779431772131147</v>
      </c>
      <c r="I1940">
        <v>-13.266857763192</v>
      </c>
      <c r="J1940">
        <v>-5.1087413266233002</v>
      </c>
      <c r="K1940">
        <v>377.82805390351302</v>
      </c>
      <c r="L1940">
        <v>340.14207319766899</v>
      </c>
      <c r="M1940">
        <v>47.819861933120102</v>
      </c>
      <c r="N1940">
        <v>1.28408314597766</v>
      </c>
      <c r="O1940">
        <v>13.3505487411232</v>
      </c>
      <c r="P1940">
        <v>56.7813765182186</v>
      </c>
      <c r="Q1940">
        <v>5.8896262228651998E-2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49</v>
      </c>
      <c r="E1941">
        <v>386.73516000000001</v>
      </c>
      <c r="F1941">
        <v>63.42</v>
      </c>
      <c r="G1941">
        <v>181.85446096138901</v>
      </c>
      <c r="H1941">
        <v>71.697395322342999</v>
      </c>
      <c r="I1941">
        <v>53.795448039985601</v>
      </c>
      <c r="J1941">
        <v>26.232360630377102</v>
      </c>
      <c r="K1941">
        <v>45.869618494061299</v>
      </c>
      <c r="L1941">
        <v>39.793016874931801</v>
      </c>
      <c r="M1941">
        <v>91.568388470027301</v>
      </c>
      <c r="N1941">
        <v>2.0117947375346499</v>
      </c>
      <c r="O1941">
        <v>1.9236833806370199</v>
      </c>
      <c r="P1941">
        <v>225.06406970784201</v>
      </c>
      <c r="Q1941">
        <v>0.149241377485723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346</v>
      </c>
      <c r="E1942">
        <v>386.61899847000001</v>
      </c>
      <c r="F1942">
        <v>297.3</v>
      </c>
      <c r="G1942">
        <v>53.977743158604902</v>
      </c>
      <c r="H1942">
        <v>10.4665268906506</v>
      </c>
      <c r="I1942">
        <v>33.715526012695101</v>
      </c>
      <c r="J1942">
        <v>4.5871361830173001</v>
      </c>
      <c r="K1942">
        <v>256.012298812935</v>
      </c>
      <c r="L1942">
        <v>234.52451327239399</v>
      </c>
      <c r="M1942">
        <v>78.713869633502895</v>
      </c>
      <c r="N1942">
        <v>1.68324438346858</v>
      </c>
      <c r="O1942">
        <v>15.270770265724799</v>
      </c>
      <c r="P1942">
        <v>88.105030053780396</v>
      </c>
      <c r="Q1942">
        <v>3.7154142938822E-2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214</v>
      </c>
      <c r="E1943">
        <v>385.699725</v>
      </c>
      <c r="F1943">
        <v>120.55</v>
      </c>
      <c r="G1943">
        <v>94.304745611370805</v>
      </c>
      <c r="H1943">
        <v>2.9544270398774</v>
      </c>
      <c r="I1943">
        <v>8.3005097880112704</v>
      </c>
      <c r="J1943">
        <v>9.7389116251577992</v>
      </c>
      <c r="K1943">
        <v>109.29633957806</v>
      </c>
      <c r="L1943">
        <v>94.554810356651998</v>
      </c>
      <c r="M1943">
        <v>71.576361646238695</v>
      </c>
      <c r="N1943">
        <v>2.2987883025431501</v>
      </c>
      <c r="O1943">
        <v>6.9182911654914898</v>
      </c>
      <c r="P1943">
        <v>127.882797731568</v>
      </c>
      <c r="Q1943">
        <v>7.6950691371437993E-2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526</v>
      </c>
      <c r="E1944">
        <v>384.20909999999998</v>
      </c>
      <c r="F1944">
        <v>1477.5</v>
      </c>
      <c r="G1944">
        <v>-15.733142407292499</v>
      </c>
      <c r="H1944">
        <v>-11.5908672911254</v>
      </c>
      <c r="I1944">
        <v>-31.859942015953699</v>
      </c>
      <c r="J1944">
        <v>-3.5459684232178001</v>
      </c>
      <c r="K1944">
        <v>1612.86739295249</v>
      </c>
      <c r="L1944">
        <v>1682.67612945935</v>
      </c>
      <c r="M1944">
        <v>32.368364338835299</v>
      </c>
      <c r="N1944">
        <v>1.1994794204764501</v>
      </c>
      <c r="O1944">
        <v>79.492385786802004</v>
      </c>
      <c r="P1944">
        <v>14.935822637106099</v>
      </c>
      <c r="Q1944">
        <v>4.8755702683419999E-2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46</v>
      </c>
      <c r="E1945">
        <v>384.10939872</v>
      </c>
      <c r="F1945">
        <v>300.14999999999998</v>
      </c>
      <c r="G1945">
        <v>159.99690221736699</v>
      </c>
      <c r="H1945">
        <v>130.83937063098401</v>
      </c>
      <c r="I1945">
        <v>172.75785405502299</v>
      </c>
      <c r="J1945">
        <v>20.668459182422701</v>
      </c>
      <c r="M1945">
        <v>93.581002055998994</v>
      </c>
      <c r="O1945">
        <v>0</v>
      </c>
      <c r="P1945">
        <v>202.570564516129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E1946">
        <v>382.84743750000001</v>
      </c>
      <c r="F1946">
        <v>295.35000000000002</v>
      </c>
      <c r="G1946">
        <v>2.2464607265230998</v>
      </c>
      <c r="H1946">
        <v>9.1961421895109297</v>
      </c>
      <c r="I1946">
        <v>-42.9865291582027</v>
      </c>
      <c r="J1946">
        <v>3.46874506245728</v>
      </c>
      <c r="K1946">
        <v>292.14646138591797</v>
      </c>
      <c r="L1946">
        <v>298.18036951856499</v>
      </c>
      <c r="M1946">
        <v>57.929160454324197</v>
      </c>
      <c r="N1946">
        <v>1.09942697847297</v>
      </c>
      <c r="O1946">
        <v>49.314372778059898</v>
      </c>
      <c r="P1946">
        <v>49.620060790273499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484</v>
      </c>
      <c r="E1947">
        <v>382.575526805999</v>
      </c>
      <c r="F1947">
        <v>147.18</v>
      </c>
      <c r="G1947">
        <v>26.161671710822699</v>
      </c>
      <c r="H1947">
        <v>32.541500648494903</v>
      </c>
      <c r="I1947">
        <v>-4.8388989529103599</v>
      </c>
      <c r="J1947">
        <v>5.9919947123186397</v>
      </c>
      <c r="K1947">
        <v>128.86179697513799</v>
      </c>
      <c r="L1947">
        <v>121.93163943466099</v>
      </c>
      <c r="M1947">
        <v>51.647723749355798</v>
      </c>
      <c r="N1947">
        <v>4.3943836707322097</v>
      </c>
      <c r="O1947">
        <v>20.505503465144699</v>
      </c>
      <c r="P1947">
        <v>50.107088220295701</v>
      </c>
      <c r="Q1947">
        <v>-1.5331348118556999E-2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414</v>
      </c>
      <c r="E1948">
        <v>382.219695</v>
      </c>
      <c r="F1948">
        <v>38.61</v>
      </c>
      <c r="G1948">
        <v>0.52273808362937002</v>
      </c>
      <c r="H1948">
        <v>-3.69984328584713</v>
      </c>
      <c r="I1948">
        <v>-48.588010606630903</v>
      </c>
      <c r="J1948">
        <v>4.6430057659759001</v>
      </c>
      <c r="K1948">
        <v>41.101907537951199</v>
      </c>
      <c r="L1948">
        <v>41.7620116643117</v>
      </c>
      <c r="M1948">
        <v>29.941418206362702</v>
      </c>
      <c r="N1948">
        <v>1.0915268363669799</v>
      </c>
      <c r="O1948">
        <v>68.0911680911681</v>
      </c>
      <c r="P1948">
        <v>30.659898477157299</v>
      </c>
      <c r="Q1948">
        <v>1.5986721445878999E-2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1151</v>
      </c>
      <c r="E1949">
        <v>382.14372700000001</v>
      </c>
      <c r="F1949">
        <v>156.1</v>
      </c>
      <c r="G1949">
        <v>382.77449380141098</v>
      </c>
      <c r="H1949">
        <v>48.285830696492603</v>
      </c>
      <c r="I1949">
        <v>37.286067652600899</v>
      </c>
      <c r="J1949">
        <v>20.845489326794301</v>
      </c>
      <c r="K1949">
        <v>105.552654529672</v>
      </c>
      <c r="L1949">
        <v>78.565324624591696</v>
      </c>
      <c r="M1949">
        <v>99.548220944741502</v>
      </c>
      <c r="N1949">
        <v>3.0148254916091801</v>
      </c>
      <c r="O1949">
        <v>0.67264573991032695</v>
      </c>
      <c r="P1949">
        <v>492.85985567793301</v>
      </c>
      <c r="Q1949">
        <v>0.32102683447978198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130</v>
      </c>
      <c r="E1950">
        <v>381.99797745000001</v>
      </c>
      <c r="F1950">
        <v>58.29</v>
      </c>
      <c r="G1950">
        <v>1.2547268222641601</v>
      </c>
      <c r="H1950">
        <v>8.7307286556763302</v>
      </c>
      <c r="I1950">
        <v>-1.64613392640262</v>
      </c>
      <c r="J1950">
        <v>5.2631722536236003</v>
      </c>
      <c r="K1950">
        <v>57.192116420754097</v>
      </c>
      <c r="L1950">
        <v>56.627068388589201</v>
      </c>
      <c r="M1950">
        <v>58.9245485780135</v>
      </c>
      <c r="N1950">
        <v>1.93429759566989</v>
      </c>
      <c r="O1950">
        <v>83.564933950934901</v>
      </c>
      <c r="P1950">
        <v>47.383059418457599</v>
      </c>
      <c r="Q1950">
        <v>4.6530794428098002E-2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934</v>
      </c>
      <c r="E1951">
        <v>381.89359389999998</v>
      </c>
      <c r="F1951">
        <v>287</v>
      </c>
      <c r="G1951">
        <v>-0.96903089216826999</v>
      </c>
      <c r="H1951">
        <v>31.047970034986601</v>
      </c>
      <c r="I1951">
        <v>0.27223006021493501</v>
      </c>
      <c r="J1951">
        <v>7.0205251948000802</v>
      </c>
      <c r="K1951">
        <v>231.14744739380899</v>
      </c>
      <c r="L1951">
        <v>236.61055874027599</v>
      </c>
      <c r="M1951">
        <v>93.017315257906603</v>
      </c>
      <c r="N1951">
        <v>1.64584494261347</v>
      </c>
      <c r="O1951">
        <v>18.815331010452901</v>
      </c>
      <c r="P1951">
        <v>52.659574468085097</v>
      </c>
      <c r="Q1951">
        <v>4.6306003215537003E-2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239</v>
      </c>
      <c r="E1952">
        <v>381.38499999999999</v>
      </c>
      <c r="F1952">
        <v>229.75</v>
      </c>
      <c r="G1952">
        <v>8.1438421832055905</v>
      </c>
      <c r="H1952">
        <v>2.8912537377204002</v>
      </c>
      <c r="I1952">
        <v>-26.450222236024899</v>
      </c>
      <c r="J1952">
        <v>-0.64300936563241395</v>
      </c>
      <c r="K1952">
        <v>231.73221874449601</v>
      </c>
      <c r="L1952">
        <v>229.113747357156</v>
      </c>
      <c r="M1952">
        <v>52.059188412157397</v>
      </c>
      <c r="N1952">
        <v>0.97004083387062001</v>
      </c>
      <c r="O1952">
        <v>50.1414581066376</v>
      </c>
      <c r="P1952">
        <v>39.031770045385699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239</v>
      </c>
      <c r="E1953">
        <v>380.46807028799998</v>
      </c>
      <c r="F1953">
        <v>86.96</v>
      </c>
      <c r="G1953">
        <v>-17.5061259265579</v>
      </c>
      <c r="H1953">
        <v>-2.1291415945553398</v>
      </c>
      <c r="I1953">
        <v>-32.543475925788002</v>
      </c>
      <c r="J1953">
        <v>0.25996712541847899</v>
      </c>
      <c r="K1953">
        <v>89.073258143074796</v>
      </c>
      <c r="M1953">
        <v>38.477967027566102</v>
      </c>
      <c r="N1953">
        <v>0.81547879928048195</v>
      </c>
      <c r="O1953">
        <v>99.517019319227202</v>
      </c>
      <c r="P1953">
        <v>16.1014686248331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46</v>
      </c>
      <c r="E1954">
        <v>380.41889328000002</v>
      </c>
      <c r="F1954">
        <v>21.6</v>
      </c>
      <c r="G1954">
        <v>176.23766145812701</v>
      </c>
      <c r="H1954">
        <v>-1.0705159589718101</v>
      </c>
      <c r="I1954">
        <v>36.381680056011803</v>
      </c>
      <c r="J1954">
        <v>-0.490080534480477</v>
      </c>
      <c r="K1954">
        <v>18.998845411834001</v>
      </c>
      <c r="L1954">
        <v>14.5039930263789</v>
      </c>
      <c r="M1954">
        <v>52.428414800978103</v>
      </c>
      <c r="N1954">
        <v>0.574295603358148</v>
      </c>
      <c r="O1954">
        <v>13.749999999999901</v>
      </c>
      <c r="Q1954">
        <v>0.10506129239473699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629</v>
      </c>
      <c r="E1955">
        <v>380.099445809999</v>
      </c>
      <c r="F1955">
        <v>165.9</v>
      </c>
      <c r="G1955">
        <v>-24.824917862673701</v>
      </c>
      <c r="H1955">
        <v>-5.0067452171214999</v>
      </c>
      <c r="I1955">
        <v>-29.753395810409</v>
      </c>
      <c r="J1955">
        <v>0.848095917745747</v>
      </c>
      <c r="K1955">
        <v>169.731960996558</v>
      </c>
      <c r="L1955">
        <v>179.705794258813</v>
      </c>
      <c r="M1955">
        <v>50.638877643024202</v>
      </c>
      <c r="N1955">
        <v>0.72224196427565002</v>
      </c>
      <c r="O1955">
        <v>50.271247739602103</v>
      </c>
      <c r="P1955">
        <v>10.6</v>
      </c>
      <c r="Q1955">
        <v>0.28445723860942601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120</v>
      </c>
      <c r="E1956">
        <v>379.77139199999999</v>
      </c>
      <c r="F1956">
        <v>236.6</v>
      </c>
      <c r="G1956">
        <v>-25.350470036546302</v>
      </c>
      <c r="H1956">
        <v>-18.355734226419699</v>
      </c>
      <c r="I1956">
        <v>-43.511053508002</v>
      </c>
      <c r="J1956">
        <v>-0.81109207920237603</v>
      </c>
      <c r="K1956">
        <v>210.63747703943201</v>
      </c>
      <c r="L1956">
        <v>249.205858460277</v>
      </c>
      <c r="M1956">
        <v>77.041742389640305</v>
      </c>
      <c r="N1956">
        <v>1.35686718941435</v>
      </c>
      <c r="O1956">
        <v>143.51225697379499</v>
      </c>
      <c r="P1956">
        <v>46.865301055245197</v>
      </c>
      <c r="Q1956">
        <v>0.138224215879832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487</v>
      </c>
      <c r="E1957">
        <v>379.61013295999999</v>
      </c>
      <c r="F1957">
        <v>62.2</v>
      </c>
      <c r="G1957">
        <v>-10.7469840486126</v>
      </c>
      <c r="H1957">
        <v>-2.8511483669773798</v>
      </c>
      <c r="I1957">
        <v>-22.190197893028699</v>
      </c>
      <c r="J1957">
        <v>5.1297334350581902</v>
      </c>
      <c r="K1957">
        <v>61.985358746580403</v>
      </c>
      <c r="L1957">
        <v>63.528181761347597</v>
      </c>
      <c r="M1957">
        <v>61.2452505418416</v>
      </c>
      <c r="N1957">
        <v>1.02726545785276</v>
      </c>
      <c r="O1957">
        <v>30.225080385851999</v>
      </c>
      <c r="P1957">
        <v>19.615384615384599</v>
      </c>
      <c r="Q1957">
        <v>9.7684962795239992E-3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239</v>
      </c>
      <c r="E1958">
        <v>379.57582880000001</v>
      </c>
      <c r="F1958">
        <v>1588</v>
      </c>
      <c r="G1958">
        <v>130.59970768063801</v>
      </c>
      <c r="H1958">
        <v>-12.598211172403801</v>
      </c>
      <c r="I1958">
        <v>-2.2131774970431701</v>
      </c>
      <c r="J1958">
        <v>2.4339196763040198</v>
      </c>
      <c r="K1958">
        <v>1724.7590557685801</v>
      </c>
      <c r="L1958">
        <v>1531.92240871686</v>
      </c>
      <c r="M1958">
        <v>37.152743248038902</v>
      </c>
      <c r="N1958">
        <v>0.68583758425942798</v>
      </c>
      <c r="O1958">
        <v>44.836272040302198</v>
      </c>
      <c r="P1958">
        <v>192.93488286293999</v>
      </c>
      <c r="Q1958">
        <v>0.17374358488915601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624</v>
      </c>
      <c r="E1959">
        <v>379.54004231499999</v>
      </c>
      <c r="F1959">
        <v>374.15</v>
      </c>
      <c r="G1959">
        <v>144.41387826374901</v>
      </c>
      <c r="H1959">
        <v>2.87536142403791</v>
      </c>
      <c r="I1959">
        <v>31.920091042841499</v>
      </c>
      <c r="J1959">
        <v>-0.86182774637639603</v>
      </c>
      <c r="K1959">
        <v>346.287337547824</v>
      </c>
      <c r="L1959">
        <v>272.97414328996501</v>
      </c>
      <c r="M1959">
        <v>46.426620685570903</v>
      </c>
      <c r="N1959">
        <v>0.24291202066902301</v>
      </c>
      <c r="O1959">
        <v>10.6908993719096</v>
      </c>
      <c r="P1959">
        <v>170.53506869124999</v>
      </c>
      <c r="Q1959">
        <v>0.11566527164405301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934</v>
      </c>
      <c r="E1960">
        <v>379.09356445999998</v>
      </c>
      <c r="F1960">
        <v>1184.2</v>
      </c>
      <c r="G1960">
        <v>-5.4780102849919103</v>
      </c>
      <c r="H1960">
        <v>16.544813162718501</v>
      </c>
      <c r="I1960">
        <v>26.3824544252066</v>
      </c>
      <c r="J1960">
        <v>-12.6156587311346</v>
      </c>
      <c r="K1960">
        <v>949.50155671893299</v>
      </c>
      <c r="L1960">
        <v>894.77682788395202</v>
      </c>
      <c r="M1960">
        <v>67.597911180897796</v>
      </c>
      <c r="N1960">
        <v>3.1664701232600199</v>
      </c>
      <c r="O1960">
        <v>17.125485559871599</v>
      </c>
      <c r="P1960">
        <v>57.893333333333302</v>
      </c>
      <c r="Q1960">
        <v>-7.3445660443833993E-2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986</v>
      </c>
      <c r="E1961">
        <v>378.76469988999997</v>
      </c>
      <c r="F1961">
        <v>41.17</v>
      </c>
      <c r="G1961">
        <v>32.498537986179301</v>
      </c>
      <c r="H1961">
        <v>4.8109343112033196</v>
      </c>
      <c r="I1961">
        <v>18.015360879408998</v>
      </c>
      <c r="J1961">
        <v>-3.2498874478689301</v>
      </c>
      <c r="K1961">
        <v>40.3230686977791</v>
      </c>
      <c r="L1961">
        <v>35.3159737611888</v>
      </c>
      <c r="M1961">
        <v>35.369593000092898</v>
      </c>
      <c r="N1961">
        <v>0.13694029776827399</v>
      </c>
      <c r="O1961">
        <v>22.4192373087199</v>
      </c>
      <c r="P1961">
        <v>61.135029354207397</v>
      </c>
      <c r="Q1961">
        <v>2.0736365734737999E-2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239</v>
      </c>
      <c r="E1962">
        <v>378.70471520000001</v>
      </c>
      <c r="F1962">
        <v>692.3</v>
      </c>
      <c r="G1962">
        <v>124.683916362901</v>
      </c>
      <c r="H1962">
        <v>25.082967461646401</v>
      </c>
      <c r="I1962">
        <v>41.5873383903728</v>
      </c>
      <c r="J1962">
        <v>-1.6759971507472</v>
      </c>
      <c r="K1962">
        <v>602.69367203734396</v>
      </c>
      <c r="L1962">
        <v>471.15167174412699</v>
      </c>
      <c r="M1962">
        <v>53.865076922021103</v>
      </c>
      <c r="N1962">
        <v>0.48284911899466798</v>
      </c>
      <c r="O1962">
        <v>14.0690452116134</v>
      </c>
      <c r="P1962">
        <v>150.742484607026</v>
      </c>
      <c r="Q1962">
        <v>0.10184713995274899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986</v>
      </c>
      <c r="E1963">
        <v>378.54467629999999</v>
      </c>
      <c r="F1963">
        <v>24.65</v>
      </c>
      <c r="G1963">
        <v>-22.1893545638255</v>
      </c>
      <c r="H1963">
        <v>8.9852741102217895</v>
      </c>
      <c r="I1963">
        <v>-8.8709589923944794</v>
      </c>
      <c r="J1963">
        <v>-0.41917181076271698</v>
      </c>
      <c r="K1963">
        <v>23.673408588962801</v>
      </c>
      <c r="L1963">
        <v>23.599397750818699</v>
      </c>
      <c r="M1963">
        <v>44.018924627409604</v>
      </c>
      <c r="N1963">
        <v>0.89437089112462198</v>
      </c>
      <c r="O1963">
        <v>23.326572008113502</v>
      </c>
      <c r="P1963">
        <v>35.439560439560402</v>
      </c>
      <c r="Q1963">
        <v>-4.0263759572745E-2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140</v>
      </c>
      <c r="E1964">
        <v>377.833387776</v>
      </c>
      <c r="F1964">
        <v>99.84</v>
      </c>
      <c r="G1964">
        <v>19.3615775420433</v>
      </c>
      <c r="H1964">
        <v>-5.2073876714568197</v>
      </c>
      <c r="I1964">
        <v>-30.892619390839201</v>
      </c>
      <c r="J1964">
        <v>-2.9394976492890099</v>
      </c>
      <c r="K1964">
        <v>104.718882370157</v>
      </c>
      <c r="L1964">
        <v>101.231447331176</v>
      </c>
      <c r="M1964">
        <v>31.628188963247499</v>
      </c>
      <c r="N1964">
        <v>0.761389074457269</v>
      </c>
      <c r="O1964">
        <v>52.393830128205103</v>
      </c>
      <c r="P1964">
        <v>56</v>
      </c>
      <c r="Q1964">
        <v>1.9361723157817999E-2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130</v>
      </c>
      <c r="E1965">
        <v>377.009773</v>
      </c>
      <c r="F1965">
        <v>145</v>
      </c>
      <c r="G1965">
        <v>-14.3646620161685</v>
      </c>
      <c r="H1965">
        <v>-6.1641865985609501</v>
      </c>
      <c r="I1965">
        <v>-2.7072065790514999</v>
      </c>
      <c r="J1965">
        <v>6.5455796610310104</v>
      </c>
      <c r="K1965">
        <v>141.381509109825</v>
      </c>
      <c r="L1965">
        <v>132.56193571697301</v>
      </c>
      <c r="M1965">
        <v>66.885408003283004</v>
      </c>
      <c r="N1965">
        <v>0.62843852294262903</v>
      </c>
      <c r="O1965">
        <v>26.8965517241379</v>
      </c>
      <c r="P1965">
        <v>36.792452830188601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629</v>
      </c>
      <c r="E1966">
        <v>376.94479999999999</v>
      </c>
      <c r="F1966">
        <v>304</v>
      </c>
      <c r="G1966">
        <v>242.178500280322</v>
      </c>
      <c r="H1966">
        <v>9.9218725671154502</v>
      </c>
      <c r="I1966">
        <v>85.983880811501805</v>
      </c>
      <c r="J1966">
        <v>21.161396028471</v>
      </c>
      <c r="K1966">
        <v>273.01348983490902</v>
      </c>
      <c r="M1966">
        <v>80.477755053013894</v>
      </c>
      <c r="N1966">
        <v>1.95650794909408</v>
      </c>
      <c r="O1966">
        <v>8.9473684210526301</v>
      </c>
      <c r="P1966">
        <v>305.33333333333297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E1967">
        <v>376.17925233699998</v>
      </c>
      <c r="F1967">
        <v>57.89</v>
      </c>
      <c r="G1967">
        <v>-76.449101109406399</v>
      </c>
      <c r="H1967">
        <v>-11.5184516721925</v>
      </c>
      <c r="I1967">
        <v>-47.255348521809999</v>
      </c>
      <c r="J1967">
        <v>-6.6131575336104298</v>
      </c>
      <c r="K1967">
        <v>61.874002667118603</v>
      </c>
      <c r="L1967">
        <v>81.117818996079293</v>
      </c>
      <c r="M1967">
        <v>42.459407933651399</v>
      </c>
      <c r="N1967">
        <v>0.46588546338699699</v>
      </c>
      <c r="O1967">
        <v>221.76750947424401</v>
      </c>
      <c r="P1967">
        <v>14.7700237906423</v>
      </c>
      <c r="Q1967">
        <v>-0.17318904327743501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239</v>
      </c>
      <c r="E1968">
        <v>374.48849048800002</v>
      </c>
      <c r="F1968">
        <v>136.04</v>
      </c>
      <c r="G1968">
        <v>-14.4761292556634</v>
      </c>
      <c r="H1968">
        <v>-2.7411521636905198</v>
      </c>
      <c r="I1968">
        <v>-6.7349416559116797</v>
      </c>
      <c r="J1968">
        <v>-1.68245229249113</v>
      </c>
      <c r="K1968">
        <v>134.02216076725099</v>
      </c>
      <c r="L1968">
        <v>128.30674394956401</v>
      </c>
      <c r="M1968">
        <v>42.4723797773567</v>
      </c>
      <c r="N1968">
        <v>0.84338141102851505</v>
      </c>
      <c r="O1968">
        <v>5.1161423110849702</v>
      </c>
      <c r="P1968">
        <v>12.8026533996683</v>
      </c>
      <c r="Q1968">
        <v>3.4293110279163E-2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242</v>
      </c>
      <c r="E1969">
        <v>374</v>
      </c>
      <c r="F1969">
        <v>3740</v>
      </c>
      <c r="G1969">
        <v>113.285484790239</v>
      </c>
      <c r="H1969">
        <v>-6.0485619024874602</v>
      </c>
      <c r="I1969">
        <v>12.2127347860259</v>
      </c>
      <c r="J1969">
        <v>-0.29683340964510702</v>
      </c>
      <c r="K1969">
        <v>3807.2478012708102</v>
      </c>
      <c r="L1969">
        <v>3028.4532716756098</v>
      </c>
      <c r="M1969">
        <v>40.851706340534001</v>
      </c>
      <c r="N1969">
        <v>0.40969854184823801</v>
      </c>
      <c r="O1969">
        <v>36.229946524064097</v>
      </c>
      <c r="P1969">
        <v>154.38715820976699</v>
      </c>
      <c r="Q1969">
        <v>0.13498997950289501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713</v>
      </c>
      <c r="E1970">
        <v>373.16630627000001</v>
      </c>
      <c r="F1970">
        <v>219.07</v>
      </c>
      <c r="G1970">
        <v>33.900918611663201</v>
      </c>
      <c r="H1970">
        <v>2.4600235524429799</v>
      </c>
      <c r="I1970">
        <v>9.9599180285735205</v>
      </c>
      <c r="J1970">
        <v>1.6258041027788399</v>
      </c>
      <c r="K1970">
        <v>204.81011544978</v>
      </c>
      <c r="L1970">
        <v>181.597449429666</v>
      </c>
      <c r="M1970">
        <v>43.478451693180702</v>
      </c>
      <c r="N1970">
        <v>0.77544153090300805</v>
      </c>
      <c r="O1970">
        <v>1.0955402382799999</v>
      </c>
      <c r="P1970">
        <v>63.485074626865597</v>
      </c>
      <c r="Q1970">
        <v>8.1463636799704003E-2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E1971">
        <v>373.07201527500001</v>
      </c>
      <c r="F1971">
        <v>1224.55</v>
      </c>
      <c r="G1971">
        <v>1213.1774848933001</v>
      </c>
      <c r="H1971">
        <v>13.972360960524901</v>
      </c>
      <c r="I1971">
        <v>1225.9384367309499</v>
      </c>
      <c r="J1971">
        <v>-4.7833963738273697</v>
      </c>
      <c r="K1971">
        <v>1006.77883301237</v>
      </c>
      <c r="M1971">
        <v>49.0569059874624</v>
      </c>
      <c r="N1971">
        <v>5.4913881817238703</v>
      </c>
      <c r="O1971">
        <v>6.20227838797926</v>
      </c>
      <c r="P1971">
        <v>1305.91274397244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E1972">
        <v>372.37523399999998</v>
      </c>
      <c r="F1972">
        <v>181.65</v>
      </c>
      <c r="G1972">
        <v>-32.9493920898285</v>
      </c>
      <c r="H1972">
        <v>9.0761832011308794</v>
      </c>
      <c r="I1972">
        <v>-20.188440252173301</v>
      </c>
      <c r="J1972">
        <v>7.3704079555300099</v>
      </c>
      <c r="M1972">
        <v>48.602436842139802</v>
      </c>
      <c r="O1972">
        <v>45.3344343517753</v>
      </c>
      <c r="P1972">
        <v>37.4574347332576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E1973">
        <v>371.51996098500001</v>
      </c>
      <c r="F1973">
        <v>210.15</v>
      </c>
      <c r="G1973">
        <v>33.217140312605999</v>
      </c>
      <c r="H1973">
        <v>40.576490693081801</v>
      </c>
      <c r="I1973">
        <v>28.702330631078699</v>
      </c>
      <c r="J1973">
        <v>17.867813947434598</v>
      </c>
      <c r="K1973">
        <v>146.15571560761899</v>
      </c>
      <c r="L1973">
        <v>139.30740102870999</v>
      </c>
      <c r="M1973">
        <v>94.538582406538495</v>
      </c>
      <c r="N1973">
        <v>2.6737002917999901</v>
      </c>
      <c r="O1973">
        <v>1.8320247442302899</v>
      </c>
      <c r="P1973">
        <v>79.538658692866306</v>
      </c>
      <c r="Q1973">
        <v>0.127731809807207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388</v>
      </c>
      <c r="E1974">
        <v>370.31212799999997</v>
      </c>
      <c r="F1974">
        <v>348.8</v>
      </c>
      <c r="G1974">
        <v>110.69452368711499</v>
      </c>
      <c r="H1974">
        <v>-7.9185181414516297</v>
      </c>
      <c r="I1974">
        <v>113.984044531213</v>
      </c>
      <c r="J1974">
        <v>7.4965227039317002</v>
      </c>
      <c r="K1974">
        <v>313.45069873708798</v>
      </c>
      <c r="L1974">
        <v>226.904984615671</v>
      </c>
      <c r="M1974">
        <v>56.9131163927348</v>
      </c>
      <c r="N1974">
        <v>0.20098924042029501</v>
      </c>
      <c r="O1974">
        <v>5.5045871559632902</v>
      </c>
      <c r="P1974">
        <v>172.5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189</v>
      </c>
      <c r="E1975">
        <v>369.11046900000002</v>
      </c>
      <c r="F1975">
        <v>355</v>
      </c>
      <c r="G1975">
        <v>93.750028460132299</v>
      </c>
      <c r="H1975">
        <v>-1.6141988805555401</v>
      </c>
      <c r="I1975">
        <v>24.019289799657098</v>
      </c>
      <c r="J1975">
        <v>-5.9821486019913603</v>
      </c>
      <c r="K1975">
        <v>344.23079299619502</v>
      </c>
      <c r="L1975">
        <v>289.08395431063002</v>
      </c>
      <c r="M1975">
        <v>40.757085782072998</v>
      </c>
      <c r="N1975">
        <v>1.00473194435275</v>
      </c>
      <c r="O1975">
        <v>18.0422535211267</v>
      </c>
      <c r="P1975">
        <v>138.255033557046</v>
      </c>
      <c r="Q1975">
        <v>6.2972891672431003E-2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905</v>
      </c>
      <c r="E1976">
        <v>367.43887000000001</v>
      </c>
      <c r="F1976">
        <v>649.29999999999995</v>
      </c>
      <c r="G1976">
        <v>80.266743487209197</v>
      </c>
      <c r="H1976">
        <v>27.4557984045802</v>
      </c>
      <c r="I1976">
        <v>27.108009837482999</v>
      </c>
      <c r="J1976">
        <v>1.7261158457512999</v>
      </c>
      <c r="K1976">
        <v>552.30207778818999</v>
      </c>
      <c r="M1976">
        <v>66.9571578843033</v>
      </c>
      <c r="N1976">
        <v>2.0608147526287999</v>
      </c>
      <c r="O1976">
        <v>3.9581087324811399</v>
      </c>
      <c r="P1976">
        <v>153.63281249999901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189</v>
      </c>
      <c r="E1977">
        <v>367.18925174999998</v>
      </c>
      <c r="F1977">
        <v>3102.5</v>
      </c>
      <c r="G1977">
        <v>102.281534490749</v>
      </c>
      <c r="H1977">
        <v>-3.8746072491774002</v>
      </c>
      <c r="I1977">
        <v>82.518617881360797</v>
      </c>
      <c r="J1977">
        <v>-1.5441508184170101</v>
      </c>
      <c r="K1977">
        <v>2939.9474637529001</v>
      </c>
      <c r="L1977">
        <v>2418.4016132420102</v>
      </c>
      <c r="M1977">
        <v>44.303097918961598</v>
      </c>
      <c r="N1977">
        <v>0.77143122935950503</v>
      </c>
      <c r="O1977">
        <v>15.874294923448801</v>
      </c>
      <c r="P1977">
        <v>130.49777117384801</v>
      </c>
      <c r="Q1977">
        <v>5.9326152296941999E-2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182</v>
      </c>
      <c r="E1978">
        <v>366.56245575000003</v>
      </c>
      <c r="F1978">
        <v>4.7699999999999996</v>
      </c>
      <c r="G1978">
        <v>-91.611685726480005</v>
      </c>
      <c r="H1978">
        <v>-25.015017732766601</v>
      </c>
      <c r="I1978">
        <v>-70.998670973346407</v>
      </c>
      <c r="J1978">
        <v>-17.668550435452001</v>
      </c>
      <c r="K1978">
        <v>6.2491942715538498</v>
      </c>
      <c r="L1978">
        <v>8.8149338878438694</v>
      </c>
      <c r="M1978">
        <v>22.7519729248909</v>
      </c>
      <c r="N1978">
        <v>3.3082205159032099</v>
      </c>
      <c r="O1978">
        <v>220.75471698113199</v>
      </c>
      <c r="P1978">
        <v>2.5806451612902999</v>
      </c>
      <c r="Q1978">
        <v>0.202811439858404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72</v>
      </c>
      <c r="E1979">
        <v>366.01042752000001</v>
      </c>
      <c r="F1979">
        <v>36.99</v>
      </c>
      <c r="G1979">
        <v>157.80540353200399</v>
      </c>
      <c r="H1979">
        <v>111.808506433454</v>
      </c>
      <c r="I1979">
        <v>81.278010199456801</v>
      </c>
      <c r="J1979">
        <v>9.1099236660529801</v>
      </c>
      <c r="K1979">
        <v>23.1887785640887</v>
      </c>
      <c r="L1979">
        <v>19.068511896974599</v>
      </c>
      <c r="M1979">
        <v>71.450470993108794</v>
      </c>
      <c r="N1979">
        <v>3.5188555116596301</v>
      </c>
      <c r="O1979">
        <v>16.274668829413301</v>
      </c>
      <c r="P1979">
        <v>247.650375939849</v>
      </c>
      <c r="Q1979">
        <v>9.8341321284004996E-2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821</v>
      </c>
      <c r="E1980">
        <v>366.00336458999999</v>
      </c>
      <c r="F1980">
        <v>27.63</v>
      </c>
      <c r="G1980">
        <v>97.6296922461311</v>
      </c>
      <c r="H1980">
        <v>27.935913485248999</v>
      </c>
      <c r="I1980">
        <v>64.967306256956604</v>
      </c>
      <c r="J1980">
        <v>-5.5941248102796797</v>
      </c>
      <c r="K1980">
        <v>24.3894251677388</v>
      </c>
      <c r="L1980">
        <v>20.143773194000701</v>
      </c>
      <c r="M1980">
        <v>46.560658081328299</v>
      </c>
      <c r="N1980">
        <v>0.15513297600523199</v>
      </c>
      <c r="O1980">
        <v>21.968874411871099</v>
      </c>
      <c r="P1980">
        <v>136.490727532097</v>
      </c>
      <c r="Q1980">
        <v>9.0324758080715994E-2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336</v>
      </c>
      <c r="E1981">
        <v>365.62441875000002</v>
      </c>
      <c r="F1981">
        <v>174.25</v>
      </c>
      <c r="G1981">
        <v>-55.313681935321398</v>
      </c>
      <c r="H1981">
        <v>-8.9975732311161192</v>
      </c>
      <c r="I1981">
        <v>-42.552730097666199</v>
      </c>
      <c r="J1981">
        <v>9.1040213688052098</v>
      </c>
      <c r="K1981">
        <v>191.233166759395</v>
      </c>
      <c r="M1981">
        <v>47.107077214819903</v>
      </c>
      <c r="N1981">
        <v>0.96612201122957497</v>
      </c>
      <c r="O1981">
        <v>56.671449067431801</v>
      </c>
      <c r="P1981">
        <v>16.1666666666666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629</v>
      </c>
      <c r="E1982">
        <v>364.28706552699998</v>
      </c>
      <c r="F1982">
        <v>40.869999999999997</v>
      </c>
      <c r="G1982">
        <v>-5.4441930914836298</v>
      </c>
      <c r="H1982">
        <v>3.7027716664290198</v>
      </c>
      <c r="I1982">
        <v>-10.2816787392265</v>
      </c>
      <c r="J1982">
        <v>7.4558034783880798</v>
      </c>
      <c r="K1982">
        <v>38.135389562467203</v>
      </c>
      <c r="L1982">
        <v>38.013993486852598</v>
      </c>
      <c r="M1982">
        <v>77.355917401662097</v>
      </c>
      <c r="N1982">
        <v>1.5501746899264801</v>
      </c>
      <c r="O1982">
        <v>25.519941277220401</v>
      </c>
      <c r="P1982">
        <v>47.014388489208599</v>
      </c>
      <c r="Q1982">
        <v>1.6662117561325001E-2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505</v>
      </c>
      <c r="E1983">
        <v>361.93606135800002</v>
      </c>
      <c r="F1983">
        <v>26.66</v>
      </c>
      <c r="G1983">
        <v>167.10679232725801</v>
      </c>
      <c r="H1983">
        <v>41.122014962730198</v>
      </c>
      <c r="I1983">
        <v>48.967580498792202</v>
      </c>
      <c r="J1983">
        <v>10.086788854414101</v>
      </c>
      <c r="K1983">
        <v>20.7646222987178</v>
      </c>
      <c r="L1983">
        <v>16.443068339421501</v>
      </c>
      <c r="M1983">
        <v>58.917364107300699</v>
      </c>
      <c r="N1983">
        <v>2.5729903933266298</v>
      </c>
      <c r="O1983">
        <v>11.0277569392348</v>
      </c>
      <c r="P1983">
        <v>201.24293785310701</v>
      </c>
      <c r="Q1983">
        <v>0.11721162235466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539</v>
      </c>
      <c r="E1984">
        <v>361.78231359599999</v>
      </c>
      <c r="F1984">
        <v>130.68</v>
      </c>
      <c r="G1984">
        <v>46.087127781277701</v>
      </c>
      <c r="H1984">
        <v>13.645266100610201</v>
      </c>
      <c r="I1984">
        <v>-22.3177674405357</v>
      </c>
      <c r="J1984">
        <v>-5.7905562053509296</v>
      </c>
      <c r="K1984">
        <v>124.449901799477</v>
      </c>
      <c r="L1984">
        <v>108.808471537301</v>
      </c>
      <c r="M1984">
        <v>41.592028557654302</v>
      </c>
      <c r="N1984">
        <v>1.4989896702985701</v>
      </c>
      <c r="O1984">
        <v>16.0850933578206</v>
      </c>
      <c r="P1984">
        <v>76</v>
      </c>
      <c r="Q1984">
        <v>6.1340237561211999E-2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130</v>
      </c>
      <c r="E1985">
        <v>360.48191000999998</v>
      </c>
      <c r="F1985">
        <v>16.989999999999998</v>
      </c>
      <c r="G1985">
        <v>-38.647964424941101</v>
      </c>
      <c r="H1985">
        <v>-7.7110295860819003</v>
      </c>
      <c r="I1985">
        <v>-53.693694396525203</v>
      </c>
      <c r="J1985">
        <v>1.52189318385616</v>
      </c>
      <c r="K1985">
        <v>18.036811922516598</v>
      </c>
      <c r="L1985">
        <v>19.668340466347701</v>
      </c>
      <c r="M1985">
        <v>38.220203419556498</v>
      </c>
      <c r="N1985">
        <v>1.12052458950727</v>
      </c>
      <c r="O1985">
        <v>90.700412007062894</v>
      </c>
      <c r="P1985">
        <v>6.1874999999999902</v>
      </c>
      <c r="Q1985">
        <v>1.1550035509935001E-2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1535</v>
      </c>
      <c r="E1986">
        <v>359.95504740000001</v>
      </c>
      <c r="F1986">
        <v>180.32</v>
      </c>
      <c r="G1986">
        <v>-20.870429868304701</v>
      </c>
      <c r="H1986">
        <v>-13.8562060176905</v>
      </c>
      <c r="I1986">
        <v>-54.959678935925801</v>
      </c>
      <c r="J1986">
        <v>5.1152513015225001</v>
      </c>
      <c r="K1986">
        <v>201.28725001966899</v>
      </c>
      <c r="L1986">
        <v>227.78604457116199</v>
      </c>
      <c r="M1986">
        <v>47.615357680126898</v>
      </c>
      <c r="N1986">
        <v>0.32367888583528298</v>
      </c>
      <c r="O1986">
        <v>112.23380656610399</v>
      </c>
      <c r="P1986">
        <v>12.559300873907601</v>
      </c>
      <c r="Q1986">
        <v>0.145990382317912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242</v>
      </c>
      <c r="E1987">
        <v>359.38891576700001</v>
      </c>
      <c r="F1987">
        <v>70.489999999999995</v>
      </c>
      <c r="G1987">
        <v>44.163740175572798</v>
      </c>
      <c r="H1987">
        <v>6.8642721613509803</v>
      </c>
      <c r="I1987">
        <v>15.4148406418183</v>
      </c>
      <c r="J1987">
        <v>5.8300151539257001</v>
      </c>
      <c r="K1987">
        <v>66.317838266360596</v>
      </c>
      <c r="L1987">
        <v>61.002951359403198</v>
      </c>
      <c r="M1987">
        <v>59.899906499413703</v>
      </c>
      <c r="N1987">
        <v>2.1118302573461398</v>
      </c>
      <c r="O1987">
        <v>27.961412966378202</v>
      </c>
      <c r="P1987">
        <v>83.807040417209905</v>
      </c>
      <c r="Q1987">
        <v>-1.1558082576154999E-2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109</v>
      </c>
      <c r="E1988">
        <v>359.36051400000002</v>
      </c>
      <c r="F1988">
        <v>14.38</v>
      </c>
      <c r="G1988">
        <v>-51.313843542833403</v>
      </c>
      <c r="H1988">
        <v>-2.7451334132891798</v>
      </c>
      <c r="I1988">
        <v>-19.357437433149599</v>
      </c>
      <c r="J1988">
        <v>6.88105026677189</v>
      </c>
      <c r="K1988">
        <v>13.929994618275099</v>
      </c>
      <c r="L1988">
        <v>14.543144315399701</v>
      </c>
      <c r="M1988">
        <v>54.5085762204397</v>
      </c>
      <c r="N1988">
        <v>0.74911054349110495</v>
      </c>
      <c r="O1988">
        <v>52.225312934631397</v>
      </c>
      <c r="P1988">
        <v>27.822222222222202</v>
      </c>
      <c r="Q1988">
        <v>2.9060448768207001E-2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414</v>
      </c>
      <c r="E1989">
        <v>359.01804108499999</v>
      </c>
      <c r="F1989">
        <v>264.54000000000002</v>
      </c>
      <c r="G1989">
        <v>-18.498227652761798</v>
      </c>
      <c r="H1989">
        <v>6.4071528449839699</v>
      </c>
      <c r="I1989">
        <v>-32.125918737840401</v>
      </c>
      <c r="J1989">
        <v>9.4730754456696609</v>
      </c>
      <c r="K1989">
        <v>238.277572636733</v>
      </c>
      <c r="L1989">
        <v>253.50902486010401</v>
      </c>
      <c r="M1989">
        <v>86.777991678177997</v>
      </c>
      <c r="N1989">
        <v>1.3704314405101801</v>
      </c>
      <c r="O1989">
        <v>33.8738943070991</v>
      </c>
      <c r="P1989">
        <v>26.877697841726601</v>
      </c>
      <c r="Q1989">
        <v>-8.6885343185800004E-4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242</v>
      </c>
      <c r="E1990">
        <v>355.67796750000002</v>
      </c>
      <c r="F1990">
        <v>198.7</v>
      </c>
      <c r="G1990">
        <v>20.135350837080299</v>
      </c>
      <c r="H1990">
        <v>9.0419646107325207</v>
      </c>
      <c r="I1990">
        <v>4.1278498409481896</v>
      </c>
      <c r="J1990">
        <v>14.299186787678901</v>
      </c>
      <c r="K1990">
        <v>187.188145441703</v>
      </c>
      <c r="M1990">
        <v>70.821920444899106</v>
      </c>
      <c r="N1990">
        <v>1.1265608404856899</v>
      </c>
      <c r="O1990">
        <v>25.314544539506802</v>
      </c>
      <c r="P1990">
        <v>60.890688259109297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242</v>
      </c>
      <c r="E1991">
        <v>355.63429259999998</v>
      </c>
      <c r="F1991">
        <v>240.15</v>
      </c>
      <c r="G1991">
        <v>-49.317424501997799</v>
      </c>
      <c r="H1991">
        <v>-4.4275959952925996</v>
      </c>
      <c r="I1991">
        <v>-31.5127421739559</v>
      </c>
      <c r="J1991">
        <v>1.87731199254934</v>
      </c>
      <c r="K1991">
        <v>244.11558262358</v>
      </c>
      <c r="L1991">
        <v>273.52388059570001</v>
      </c>
      <c r="M1991">
        <v>53.338572562982399</v>
      </c>
      <c r="N1991">
        <v>0.71851815291626897</v>
      </c>
      <c r="O1991">
        <v>49.489902144493001</v>
      </c>
      <c r="P1991">
        <v>24.7532467532467</v>
      </c>
      <c r="Q1991">
        <v>7.2652190446013995E-2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21</v>
      </c>
      <c r="E1992">
        <v>355.367580207</v>
      </c>
      <c r="F1992">
        <v>151.43</v>
      </c>
      <c r="G1992">
        <v>81.858573970838407</v>
      </c>
      <c r="H1992">
        <v>12.3851642298015</v>
      </c>
      <c r="I1992">
        <v>33.920128673608502</v>
      </c>
      <c r="J1992">
        <v>14.7248881207822</v>
      </c>
      <c r="K1992">
        <v>132.64710515087</v>
      </c>
      <c r="L1992">
        <v>114.914208383676</v>
      </c>
      <c r="M1992">
        <v>60.547207432743697</v>
      </c>
      <c r="N1992">
        <v>1.4316697169878601</v>
      </c>
      <c r="O1992">
        <v>8.3008650861784208</v>
      </c>
      <c r="P1992">
        <v>115.099431818181</v>
      </c>
      <c r="Q1992">
        <v>6.4677750114247007E-2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E1993">
        <v>355.11032499999999</v>
      </c>
      <c r="F1993">
        <v>18.25</v>
      </c>
      <c r="G1993">
        <v>8.86896569815043E-2</v>
      </c>
      <c r="H1993">
        <v>-14.865789719565401</v>
      </c>
      <c r="I1993">
        <v>-17.997673377419201</v>
      </c>
      <c r="J1993">
        <v>-3.2841552871873301</v>
      </c>
      <c r="K1993">
        <v>21.343199153405301</v>
      </c>
      <c r="L1993">
        <v>22.0848150628314</v>
      </c>
      <c r="M1993">
        <v>42.1460126575655</v>
      </c>
      <c r="N1993">
        <v>1.46912128235638</v>
      </c>
      <c r="O1993">
        <v>86.301369863013605</v>
      </c>
      <c r="P1993">
        <v>65.758401453224295</v>
      </c>
      <c r="Q1993">
        <v>0.115317471623787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156</v>
      </c>
      <c r="E1994">
        <v>355.00031999999999</v>
      </c>
      <c r="F1994">
        <v>12.84</v>
      </c>
      <c r="G1994">
        <v>7.8897593602251197</v>
      </c>
      <c r="H1994">
        <v>3.5788322634469099</v>
      </c>
      <c r="I1994">
        <v>-44.801416461694103</v>
      </c>
      <c r="J1994">
        <v>9.7442328596841996</v>
      </c>
      <c r="K1994">
        <v>11.2293091707313</v>
      </c>
      <c r="L1994">
        <v>11.788443714884201</v>
      </c>
      <c r="M1994">
        <v>73.011893801819298</v>
      </c>
      <c r="N1994">
        <v>2.66767825750975</v>
      </c>
      <c r="O1994">
        <v>66.277258566978205</v>
      </c>
      <c r="P1994">
        <v>51.058823529411697</v>
      </c>
      <c r="Q1994">
        <v>4.4093400836548002E-2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E1995">
        <v>354.67145099999999</v>
      </c>
      <c r="F1995">
        <v>147.85</v>
      </c>
      <c r="G1995">
        <v>-31.2059512671756</v>
      </c>
      <c r="H1995">
        <v>1.6735857985334699</v>
      </c>
      <c r="I1995">
        <v>-36.053952689561001</v>
      </c>
      <c r="J1995">
        <v>-0.69330735540908905</v>
      </c>
      <c r="K1995">
        <v>148.31132166446</v>
      </c>
      <c r="L1995">
        <v>159.340993254983</v>
      </c>
      <c r="M1995">
        <v>52.619691764480699</v>
      </c>
      <c r="N1995">
        <v>0.75001381837132697</v>
      </c>
      <c r="O1995">
        <v>49.475820087926898</v>
      </c>
      <c r="P1995">
        <v>18.0439121756486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242</v>
      </c>
      <c r="E1996">
        <v>354.39652719999998</v>
      </c>
      <c r="F1996">
        <v>413.8</v>
      </c>
      <c r="G1996">
        <v>-25.836068534384399</v>
      </c>
      <c r="H1996">
        <v>11.418052599338299</v>
      </c>
      <c r="I1996">
        <v>-13.795233126573599</v>
      </c>
      <c r="J1996">
        <v>13.734272532175099</v>
      </c>
      <c r="K1996">
        <v>366.20895670070098</v>
      </c>
      <c r="L1996">
        <v>376.89373409180303</v>
      </c>
      <c r="M1996">
        <v>83.119169291907397</v>
      </c>
      <c r="N1996">
        <v>0.64163656559513804</v>
      </c>
      <c r="O1996">
        <v>15.756404059932301</v>
      </c>
      <c r="P1996">
        <v>53.259259259259203</v>
      </c>
      <c r="Q1996">
        <v>-9.9363558495505003E-2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239</v>
      </c>
      <c r="E1997">
        <v>354.09284924999997</v>
      </c>
      <c r="F1997">
        <v>136.25</v>
      </c>
      <c r="G1997">
        <v>76.772121049695699</v>
      </c>
      <c r="H1997">
        <v>7.8993624471072099</v>
      </c>
      <c r="I1997">
        <v>-17.485253714400301</v>
      </c>
      <c r="J1997">
        <v>16.984717399872</v>
      </c>
      <c r="K1997">
        <v>126.453127600961</v>
      </c>
      <c r="L1997">
        <v>115.810244218054</v>
      </c>
      <c r="M1997">
        <v>65.217377423104793</v>
      </c>
      <c r="N1997">
        <v>1.40678344521347</v>
      </c>
      <c r="O1997">
        <v>26.899082568807302</v>
      </c>
      <c r="P1997">
        <v>115.38096743597799</v>
      </c>
      <c r="Q1997">
        <v>3.7528151517428998E-2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95</v>
      </c>
      <c r="E1998">
        <v>353.63501760000003</v>
      </c>
      <c r="F1998">
        <v>126.74</v>
      </c>
      <c r="G1998">
        <v>-41.898663958754597</v>
      </c>
      <c r="H1998">
        <v>9.9248709898133303</v>
      </c>
      <c r="I1998">
        <v>-34.452065718036501</v>
      </c>
      <c r="J1998">
        <v>3.30111233005259</v>
      </c>
      <c r="K1998">
        <v>117.331502008361</v>
      </c>
      <c r="L1998">
        <v>131.14804934911601</v>
      </c>
      <c r="M1998">
        <v>65.691788773687506</v>
      </c>
      <c r="N1998">
        <v>1.35955166071225</v>
      </c>
      <c r="O1998">
        <v>48.492977749723799</v>
      </c>
      <c r="P1998">
        <v>29.1946992864424</v>
      </c>
      <c r="Q1998">
        <v>7.3987520684610994E-2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46</v>
      </c>
      <c r="E1999">
        <v>353.33078399999999</v>
      </c>
      <c r="F1999">
        <v>141.44999999999999</v>
      </c>
      <c r="G1999">
        <v>62.614109793269698</v>
      </c>
      <c r="H1999">
        <v>29.152202723010198</v>
      </c>
      <c r="I1999">
        <v>75.375061630924904</v>
      </c>
      <c r="J1999">
        <v>4.7856542680120802</v>
      </c>
      <c r="K1999">
        <v>118.273778124405</v>
      </c>
      <c r="M1999">
        <v>47.058977171499301</v>
      </c>
      <c r="N1999">
        <v>1.32761968877035</v>
      </c>
      <c r="O1999">
        <v>15.1997172145634</v>
      </c>
      <c r="P1999">
        <v>124.52380952380901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1631</v>
      </c>
      <c r="E2000">
        <v>353.22745599999899</v>
      </c>
      <c r="F2000">
        <v>65.16</v>
      </c>
      <c r="G2000">
        <v>-2.5047904028080601</v>
      </c>
      <c r="H2000">
        <v>-3.38011621751488</v>
      </c>
      <c r="I2000">
        <v>3.4034825191748199</v>
      </c>
      <c r="J2000">
        <v>0.33754920066409499</v>
      </c>
      <c r="K2000">
        <v>63.953655436166102</v>
      </c>
      <c r="L2000">
        <v>59.586346304279203</v>
      </c>
      <c r="M2000">
        <v>59.429581906584403</v>
      </c>
      <c r="N2000">
        <v>0.90818975334377405</v>
      </c>
      <c r="O2000">
        <v>3.6678944137507701</v>
      </c>
      <c r="P2000">
        <v>52.171882297991502</v>
      </c>
      <c r="Q2000">
        <v>-2.7277470216565999E-2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140</v>
      </c>
      <c r="E2001">
        <v>350.56138800000002</v>
      </c>
      <c r="F2001">
        <v>8.9</v>
      </c>
      <c r="G2001">
        <v>99.456215056427595</v>
      </c>
      <c r="H2001">
        <v>18.289349345331502</v>
      </c>
      <c r="I2001">
        <v>63.1383349602566</v>
      </c>
      <c r="J2001">
        <v>-10.689588637967001</v>
      </c>
      <c r="K2001">
        <v>8.6302666882572705</v>
      </c>
      <c r="L2001">
        <v>6.4234527600532703</v>
      </c>
      <c r="M2001">
        <v>39.512322139840798</v>
      </c>
      <c r="N2001">
        <v>1.0008173868469299</v>
      </c>
      <c r="O2001">
        <v>24.7191011235955</v>
      </c>
      <c r="P2001">
        <v>217.85714285714201</v>
      </c>
      <c r="Q2001">
        <v>0.113803046923855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414</v>
      </c>
      <c r="E2002">
        <v>350.34613200000001</v>
      </c>
      <c r="F2002">
        <v>1020</v>
      </c>
      <c r="G2002">
        <v>-38.0049434821521</v>
      </c>
      <c r="H2002">
        <v>-1.3764878391690201</v>
      </c>
      <c r="I2002">
        <v>-13.587093680168399</v>
      </c>
      <c r="J2002">
        <v>-1.85192675627738</v>
      </c>
      <c r="K2002">
        <v>993.43124403887498</v>
      </c>
      <c r="L2002">
        <v>1021.63882843006</v>
      </c>
      <c r="M2002">
        <v>61.142313647268402</v>
      </c>
      <c r="N2002">
        <v>0.956973995271867</v>
      </c>
      <c r="O2002">
        <v>24.509803921568601</v>
      </c>
      <c r="P2002">
        <v>20.710059171597599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120</v>
      </c>
      <c r="E2003">
        <v>350.33505359999998</v>
      </c>
      <c r="F2003">
        <v>683.2</v>
      </c>
      <c r="G2003">
        <v>-0.88082053550339201</v>
      </c>
      <c r="H2003">
        <v>24.877743581049401</v>
      </c>
      <c r="I2003">
        <v>3.7070028716707499</v>
      </c>
      <c r="J2003">
        <v>-5.8892250066503697</v>
      </c>
      <c r="K2003">
        <v>599.64750602282197</v>
      </c>
      <c r="L2003">
        <v>570.79859240324902</v>
      </c>
      <c r="M2003">
        <v>55.139326647841401</v>
      </c>
      <c r="N2003">
        <v>3.6178897160168502</v>
      </c>
      <c r="O2003">
        <v>20.674765807962501</v>
      </c>
      <c r="P2003">
        <v>39.428571428571402</v>
      </c>
      <c r="Q2003">
        <v>5.1210632182599997E-2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80</v>
      </c>
      <c r="E2004">
        <v>350.25504000000001</v>
      </c>
      <c r="F2004">
        <v>200</v>
      </c>
      <c r="G2004">
        <v>12.070793842983701</v>
      </c>
      <c r="H2004">
        <v>-5.6250502387960299</v>
      </c>
      <c r="I2004">
        <v>-31.979840414368599</v>
      </c>
      <c r="J2004">
        <v>-7.1951610797097301</v>
      </c>
      <c r="K2004">
        <v>201.68055956122501</v>
      </c>
      <c r="L2004">
        <v>198.69444852640299</v>
      </c>
      <c r="M2004">
        <v>50.955135479719502</v>
      </c>
      <c r="N2004">
        <v>2.33060362495767</v>
      </c>
      <c r="O2004">
        <v>59.624999999999901</v>
      </c>
      <c r="P2004">
        <v>66.251039068994103</v>
      </c>
      <c r="Q2004">
        <v>0.14044183449636499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336</v>
      </c>
      <c r="E2005">
        <v>349.81648000000001</v>
      </c>
      <c r="F2005">
        <v>169</v>
      </c>
      <c r="G2005">
        <v>-0.67505545458969196</v>
      </c>
      <c r="H2005">
        <v>10.042081074235</v>
      </c>
      <c r="I2005">
        <v>-30.539445128450801</v>
      </c>
      <c r="J2005">
        <v>-4.1414275240306502</v>
      </c>
      <c r="K2005">
        <v>163.45627115976899</v>
      </c>
      <c r="L2005">
        <v>169.40012708471801</v>
      </c>
      <c r="M2005">
        <v>58.149106653180901</v>
      </c>
      <c r="N2005">
        <v>1.6999847064735301</v>
      </c>
      <c r="O2005">
        <v>46.656804733727697</v>
      </c>
      <c r="P2005">
        <v>36.235388956066103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E2006">
        <v>349.230704</v>
      </c>
      <c r="F2006">
        <v>303.7</v>
      </c>
      <c r="G2006">
        <v>104.215516935982</v>
      </c>
      <c r="H2006">
        <v>54.280728655676299</v>
      </c>
      <c r="I2006">
        <v>58.385747900308303</v>
      </c>
      <c r="J2006">
        <v>28.400258767618499</v>
      </c>
      <c r="K2006">
        <v>189.23513302910101</v>
      </c>
      <c r="L2006">
        <v>177.44349735567599</v>
      </c>
      <c r="M2006">
        <v>92.643872357518703</v>
      </c>
      <c r="N2006">
        <v>1.84669678147939</v>
      </c>
      <c r="O2006">
        <v>0.36219953901877</v>
      </c>
      <c r="P2006">
        <v>131.83206106870199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E2007">
        <v>348.07110799999998</v>
      </c>
      <c r="F2007">
        <v>140</v>
      </c>
      <c r="G2007">
        <v>148.64956328179301</v>
      </c>
      <c r="H2007">
        <v>-5.0807821356905603</v>
      </c>
      <c r="I2007">
        <v>51.606593550821501</v>
      </c>
      <c r="J2007">
        <v>-3.5730953520101898</v>
      </c>
      <c r="K2007">
        <v>141.20819477999001</v>
      </c>
      <c r="L2007">
        <v>120.85492598312</v>
      </c>
      <c r="M2007">
        <v>45.266914524833297</v>
      </c>
      <c r="N2007">
        <v>0.63893280632410998</v>
      </c>
      <c r="O2007">
        <v>41.428571428571402</v>
      </c>
      <c r="P2007">
        <v>183.40080971659901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E2008">
        <v>347.28715999999997</v>
      </c>
      <c r="F2008">
        <v>766.3</v>
      </c>
      <c r="G2008">
        <v>57.893796924527003</v>
      </c>
      <c r="H2008">
        <v>4.9152326382976099</v>
      </c>
      <c r="I2008">
        <v>70.248001543615402</v>
      </c>
      <c r="J2008">
        <v>-10.406737926017099</v>
      </c>
      <c r="K2008">
        <v>700.51109705264196</v>
      </c>
      <c r="M2008">
        <v>54.363260593627601</v>
      </c>
      <c r="N2008">
        <v>0.75635574764749702</v>
      </c>
      <c r="O2008">
        <v>13.9240506329113</v>
      </c>
      <c r="P2008">
        <v>92.513503328727495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297</v>
      </c>
      <c r="E2009">
        <v>347.10311538799999</v>
      </c>
      <c r="F2009">
        <v>34.18</v>
      </c>
      <c r="G2009">
        <v>-43.795414709402699</v>
      </c>
      <c r="H2009">
        <v>-9.5430968476793598</v>
      </c>
      <c r="I2009">
        <v>-10.7639594608022</v>
      </c>
      <c r="J2009">
        <v>1.86914261968983</v>
      </c>
      <c r="K2009">
        <v>35.921844156925097</v>
      </c>
      <c r="L2009">
        <v>35.961883756218199</v>
      </c>
      <c r="M2009">
        <v>33.0324359847504</v>
      </c>
      <c r="N2009">
        <v>0.41982608486273398</v>
      </c>
      <c r="O2009">
        <v>28.7302516091281</v>
      </c>
      <c r="P2009">
        <v>20.991150442477799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1451</v>
      </c>
      <c r="E2010">
        <v>346.49520000000001</v>
      </c>
      <c r="F2010">
        <v>472</v>
      </c>
      <c r="G2010">
        <v>-44.530008883076299</v>
      </c>
      <c r="H2010">
        <v>15.3557286556763</v>
      </c>
      <c r="I2010">
        <v>-27.249889020380799</v>
      </c>
      <c r="J2010">
        <v>1.5417616137347001</v>
      </c>
      <c r="K2010">
        <v>461.26513823368703</v>
      </c>
      <c r="L2010">
        <v>508.118337996896</v>
      </c>
      <c r="M2010">
        <v>51.773993666925698</v>
      </c>
      <c r="N2010">
        <v>1.26014666835251</v>
      </c>
      <c r="O2010">
        <v>54.661016949152497</v>
      </c>
      <c r="P2010">
        <v>36.416184971098197</v>
      </c>
      <c r="Q2010">
        <v>5.5817524751724003E-2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140</v>
      </c>
      <c r="E2011">
        <v>346.49159462799997</v>
      </c>
      <c r="F2011">
        <v>85.37</v>
      </c>
      <c r="G2011">
        <v>136.010925004396</v>
      </c>
      <c r="H2011">
        <v>7.14008935642154</v>
      </c>
      <c r="I2011">
        <v>29.659908522295002</v>
      </c>
      <c r="J2011">
        <v>13.0407739881132</v>
      </c>
      <c r="K2011">
        <v>75.119647726610907</v>
      </c>
      <c r="L2011">
        <v>59.493601753588102</v>
      </c>
      <c r="M2011">
        <v>67.804997553207798</v>
      </c>
      <c r="N2011">
        <v>1.4951972934825499</v>
      </c>
      <c r="O2011">
        <v>6.7822420053882997</v>
      </c>
      <c r="P2011">
        <v>216.18518518518499</v>
      </c>
      <c r="Q2011">
        <v>0.121135444822279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346</v>
      </c>
      <c r="E2012">
        <v>346.326951261999</v>
      </c>
      <c r="F2012">
        <v>195.74</v>
      </c>
      <c r="G2012">
        <v>-41.073510781954901</v>
      </c>
      <c r="H2012">
        <v>11.917231723161001</v>
      </c>
      <c r="I2012">
        <v>-30.855591323127999</v>
      </c>
      <c r="J2012">
        <v>2.2918887453858798</v>
      </c>
      <c r="K2012">
        <v>182.27081670996401</v>
      </c>
      <c r="L2012">
        <v>198.768820819989</v>
      </c>
      <c r="M2012">
        <v>60.055022663695802</v>
      </c>
      <c r="N2012">
        <v>0.90010720213179496</v>
      </c>
      <c r="O2012">
        <v>37.938081128026901</v>
      </c>
      <c r="P2012">
        <v>35.413351781390503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130</v>
      </c>
      <c r="E2013">
        <v>346.04866994999998</v>
      </c>
      <c r="F2013">
        <v>66.099999999999994</v>
      </c>
      <c r="G2013">
        <v>55.733165953631698</v>
      </c>
      <c r="H2013">
        <v>-9.2119695362569196</v>
      </c>
      <c r="I2013">
        <v>-7.1018545493935399</v>
      </c>
      <c r="J2013">
        <v>5.3077583643041004</v>
      </c>
      <c r="K2013">
        <v>68.592637900253493</v>
      </c>
      <c r="L2013">
        <v>64.321430196883696</v>
      </c>
      <c r="M2013">
        <v>47.830047013159998</v>
      </c>
      <c r="N2013">
        <v>0.60414525672001795</v>
      </c>
      <c r="O2013">
        <v>43.570347957639903</v>
      </c>
      <c r="P2013">
        <v>97.904191616766397</v>
      </c>
      <c r="Q2013">
        <v>4.5490478029321997E-2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189</v>
      </c>
      <c r="E2014">
        <v>345.73530491999998</v>
      </c>
      <c r="F2014">
        <v>681.05</v>
      </c>
      <c r="G2014">
        <v>-2.1949521263828</v>
      </c>
      <c r="H2014">
        <v>13.627998280249701</v>
      </c>
      <c r="I2014">
        <v>-19.855860543631099</v>
      </c>
      <c r="J2014">
        <v>6.3994865747643201</v>
      </c>
      <c r="K2014">
        <v>616.24355837809901</v>
      </c>
      <c r="L2014">
        <v>635.599208603801</v>
      </c>
      <c r="M2014">
        <v>64.795995479514801</v>
      </c>
      <c r="N2014">
        <v>2.4161785091445598</v>
      </c>
      <c r="O2014">
        <v>43.161295059099899</v>
      </c>
      <c r="P2014">
        <v>36.209999999999901</v>
      </c>
      <c r="Q2014">
        <v>9.0737370227376005E-2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1576</v>
      </c>
      <c r="E2015">
        <v>344.57549</v>
      </c>
      <c r="F2015">
        <v>560.65</v>
      </c>
      <c r="G2015">
        <v>78.607301300414704</v>
      </c>
      <c r="H2015">
        <v>-2.2793608912693299</v>
      </c>
      <c r="I2015">
        <v>25.5724895802696</v>
      </c>
      <c r="J2015">
        <v>1.6644131360288501</v>
      </c>
      <c r="K2015">
        <v>556.69239470809805</v>
      </c>
      <c r="L2015">
        <v>468.48812223645001</v>
      </c>
      <c r="M2015">
        <v>41.3674204904909</v>
      </c>
      <c r="N2015">
        <v>1.0362256249019199</v>
      </c>
      <c r="O2015">
        <v>12.012842236689499</v>
      </c>
      <c r="P2015">
        <v>105.328694378318</v>
      </c>
      <c r="Q2015">
        <v>9.7519082885930003E-2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629</v>
      </c>
      <c r="E2016">
        <v>343.87924500000003</v>
      </c>
      <c r="F2016">
        <v>146.44999999999999</v>
      </c>
      <c r="G2016">
        <v>164.13975936022501</v>
      </c>
      <c r="H2016">
        <v>35.762836972891002</v>
      </c>
      <c r="I2016">
        <v>228.67434013603599</v>
      </c>
      <c r="J2016">
        <v>3.2674361674476602</v>
      </c>
      <c r="K2016">
        <v>107.792816749209</v>
      </c>
      <c r="L2016">
        <v>74.308092000339897</v>
      </c>
      <c r="M2016">
        <v>84.357838028221394</v>
      </c>
      <c r="N2016">
        <v>0.86733262130636002</v>
      </c>
      <c r="O2016">
        <v>3.4482758620689702</v>
      </c>
      <c r="P2016">
        <v>261.15906288532602</v>
      </c>
      <c r="Q2016">
        <v>5.7957371625649998E-2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2961</v>
      </c>
      <c r="E2017">
        <v>343.85449999999997</v>
      </c>
      <c r="F2017">
        <v>340.45</v>
      </c>
      <c r="G2017">
        <v>18.3676771742475</v>
      </c>
      <c r="H2017">
        <v>7.40572865567633</v>
      </c>
      <c r="I2017">
        <v>-0.96160764269937005</v>
      </c>
      <c r="J2017">
        <v>-5.3696965113803898</v>
      </c>
      <c r="K2017">
        <v>333.12729548094597</v>
      </c>
      <c r="L2017">
        <v>303.174743315694</v>
      </c>
      <c r="M2017">
        <v>47.007069860421602</v>
      </c>
      <c r="N2017">
        <v>1.01148589477898</v>
      </c>
      <c r="O2017">
        <v>18.9455132912321</v>
      </c>
      <c r="P2017">
        <v>62.0418848167539</v>
      </c>
      <c r="Q2017">
        <v>0.25496765994901799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140</v>
      </c>
      <c r="E2018">
        <v>343.29811868000002</v>
      </c>
      <c r="F2018">
        <v>47.03</v>
      </c>
      <c r="G2018">
        <v>21.077897248165101</v>
      </c>
      <c r="H2018">
        <v>-7.6766257876331601</v>
      </c>
      <c r="I2018">
        <v>7.5213831650514198</v>
      </c>
      <c r="J2018">
        <v>9.0430667096662898</v>
      </c>
      <c r="K2018">
        <v>45.459910859881603</v>
      </c>
      <c r="L2018">
        <v>42.559130206160603</v>
      </c>
      <c r="M2018">
        <v>66.746942577638194</v>
      </c>
      <c r="N2018">
        <v>1.36978805044362</v>
      </c>
      <c r="O2018">
        <v>33.957048692324001</v>
      </c>
      <c r="P2018">
        <v>56.592674805771303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46</v>
      </c>
      <c r="E2019">
        <v>342.87049999999999</v>
      </c>
      <c r="F2019">
        <v>41.22</v>
      </c>
      <c r="G2019">
        <v>157.43872843239001</v>
      </c>
      <c r="H2019">
        <v>5.8036018498978299</v>
      </c>
      <c r="I2019">
        <v>70.5087290152523</v>
      </c>
      <c r="J2019">
        <v>-8.4403030826992698</v>
      </c>
      <c r="K2019">
        <v>37.4009022870083</v>
      </c>
      <c r="L2019">
        <v>27.618857850287199</v>
      </c>
      <c r="M2019">
        <v>47.506661305981098</v>
      </c>
      <c r="N2019">
        <v>0.53882644418288395</v>
      </c>
      <c r="O2019">
        <v>14.8471615720524</v>
      </c>
      <c r="P2019">
        <v>214.65648854961799</v>
      </c>
      <c r="Q2019">
        <v>7.5685869732360994E-2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21</v>
      </c>
      <c r="E2020">
        <v>342.16007280000002</v>
      </c>
      <c r="F2020">
        <v>60.9</v>
      </c>
      <c r="G2020">
        <v>20.144601975237201</v>
      </c>
      <c r="H2020">
        <v>30.1342302004755</v>
      </c>
      <c r="I2020">
        <v>29.024398479093801</v>
      </c>
      <c r="J2020">
        <v>27.2754271555843</v>
      </c>
      <c r="K2020">
        <v>50.673001026521803</v>
      </c>
      <c r="M2020">
        <v>66.442355190511407</v>
      </c>
      <c r="N2020">
        <v>1.40800515557797</v>
      </c>
      <c r="O2020">
        <v>12.807881773399</v>
      </c>
      <c r="P2020">
        <v>125.555555555555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242</v>
      </c>
      <c r="E2021">
        <v>341.55799999999999</v>
      </c>
      <c r="F2021">
        <v>314.8</v>
      </c>
      <c r="G2021">
        <v>-5.8450488433449497</v>
      </c>
      <c r="H2021">
        <v>11.5343782907128</v>
      </c>
      <c r="I2021">
        <v>-14.2454655959648</v>
      </c>
      <c r="J2021">
        <v>5.10583353050309</v>
      </c>
      <c r="K2021">
        <v>291.549682882534</v>
      </c>
      <c r="L2021">
        <v>290.02112910602602</v>
      </c>
      <c r="M2021">
        <v>69.813919635481</v>
      </c>
      <c r="N2021">
        <v>1.3787047144604001</v>
      </c>
      <c r="O2021">
        <v>32.766836086403998</v>
      </c>
      <c r="P2021">
        <v>26.4257028112449</v>
      </c>
      <c r="Q2021">
        <v>4.5615064880788002E-2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E2022">
        <v>340.64188817399997</v>
      </c>
      <c r="F2022">
        <v>24.62</v>
      </c>
      <c r="G2022">
        <v>59.336665910404498</v>
      </c>
      <c r="H2022">
        <v>-9.7892713443236499</v>
      </c>
      <c r="I2022">
        <v>51.865336860533297</v>
      </c>
      <c r="J2022">
        <v>4.4317665596734299</v>
      </c>
      <c r="K2022">
        <v>23.862641266127699</v>
      </c>
      <c r="L2022">
        <v>21.500544307338199</v>
      </c>
      <c r="M2022">
        <v>25.474717477908701</v>
      </c>
      <c r="N2022">
        <v>1.0963187818154401</v>
      </c>
      <c r="O2022">
        <v>34.037367993501199</v>
      </c>
      <c r="P2022">
        <v>123.818181818181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214</v>
      </c>
      <c r="E2023">
        <v>340.62678</v>
      </c>
      <c r="F2023">
        <v>280</v>
      </c>
      <c r="G2023">
        <v>312.66755889037302</v>
      </c>
      <c r="H2023">
        <v>22.0475825882606</v>
      </c>
      <c r="I2023">
        <v>46.036829413282398</v>
      </c>
      <c r="J2023">
        <v>9.5303291163686996</v>
      </c>
      <c r="K2023">
        <v>264.365910530441</v>
      </c>
      <c r="L2023">
        <v>209.90972227459901</v>
      </c>
      <c r="M2023">
        <v>66.507754606653705</v>
      </c>
      <c r="N2023">
        <v>0.71207138177272999</v>
      </c>
      <c r="O2023">
        <v>21.446428571428498</v>
      </c>
      <c r="Q2023">
        <v>0.27655252364476701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120</v>
      </c>
      <c r="E2024">
        <v>338.1232</v>
      </c>
      <c r="F2024">
        <v>136.34</v>
      </c>
      <c r="G2024">
        <v>-44.632954372274099</v>
      </c>
      <c r="H2024">
        <v>-0.98290873255720002</v>
      </c>
      <c r="I2024">
        <v>-21.565216965932901</v>
      </c>
      <c r="J2024">
        <v>-5.7444244314592803</v>
      </c>
      <c r="K2024">
        <v>134.963321102256</v>
      </c>
      <c r="L2024">
        <v>138.39132306607601</v>
      </c>
      <c r="M2024">
        <v>49.295082747703198</v>
      </c>
      <c r="N2024">
        <v>1.1421533627676901</v>
      </c>
      <c r="O2024">
        <v>24.7616253483937</v>
      </c>
      <c r="P2024">
        <v>9.9516129032258096</v>
      </c>
      <c r="Q2024">
        <v>2.8253278724107999E-2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E2025">
        <v>337.29683461799999</v>
      </c>
      <c r="F2025">
        <v>81.42</v>
      </c>
      <c r="G2025">
        <v>-24.842870912727701</v>
      </c>
      <c r="H2025">
        <v>-1.90677134432366</v>
      </c>
      <c r="I2025">
        <v>-15.2622304026964</v>
      </c>
      <c r="J2025">
        <v>-5.34378350889095</v>
      </c>
      <c r="K2025">
        <v>78.502871658876401</v>
      </c>
      <c r="L2025">
        <v>77.511795193838694</v>
      </c>
      <c r="M2025">
        <v>48.334267286508698</v>
      </c>
      <c r="N2025">
        <v>1.16016202775638</v>
      </c>
      <c r="O2025">
        <v>28.973225251780899</v>
      </c>
      <c r="P2025">
        <v>25.2615384615384</v>
      </c>
      <c r="Q2025">
        <v>-0.10985459904811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539</v>
      </c>
      <c r="E2026">
        <v>336.703021919999</v>
      </c>
      <c r="F2026">
        <v>374.7</v>
      </c>
      <c r="G2026">
        <v>287.25993576595801</v>
      </c>
      <c r="H2026">
        <v>11.2751583443291</v>
      </c>
      <c r="I2026">
        <v>24.658064139056801</v>
      </c>
      <c r="J2026">
        <v>10.1957964926155</v>
      </c>
      <c r="K2026">
        <v>366.46439902892098</v>
      </c>
      <c r="L2026">
        <v>323.37789422786398</v>
      </c>
      <c r="M2026">
        <v>57.223580342247601</v>
      </c>
      <c r="N2026">
        <v>0.984567947968778</v>
      </c>
      <c r="O2026">
        <v>40.725914064584899</v>
      </c>
      <c r="P2026">
        <v>313.12017640573299</v>
      </c>
      <c r="Q2026">
        <v>0.26917723063522903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539</v>
      </c>
      <c r="E2027">
        <v>336.69499999999999</v>
      </c>
      <c r="F2027">
        <v>3366.95</v>
      </c>
      <c r="G2027">
        <v>66.0379668778222</v>
      </c>
      <c r="H2027">
        <v>31.767740388326398</v>
      </c>
      <c r="I2027">
        <v>31.7282232419271</v>
      </c>
      <c r="J2027">
        <v>-10.002050149414</v>
      </c>
      <c r="K2027">
        <v>2744.8090197212</v>
      </c>
      <c r="L2027">
        <v>2354.6196360745398</v>
      </c>
      <c r="M2027">
        <v>63.962253759961001</v>
      </c>
      <c r="N2027">
        <v>4.0936425914392904</v>
      </c>
      <c r="O2027">
        <v>11.6737700292549</v>
      </c>
      <c r="P2027">
        <v>124.31379080612901</v>
      </c>
      <c r="Q2027">
        <v>5.9867225261386998E-2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140</v>
      </c>
      <c r="E2028">
        <v>336.20065537599999</v>
      </c>
      <c r="F2028">
        <v>162.69999999999999</v>
      </c>
      <c r="G2028">
        <v>230.157264830684</v>
      </c>
      <c r="H2028">
        <v>76.528663213780504</v>
      </c>
      <c r="I2028">
        <v>127.58118457066099</v>
      </c>
      <c r="J2028">
        <v>22.471505586956901</v>
      </c>
      <c r="K2028">
        <v>108.946107242236</v>
      </c>
      <c r="L2028">
        <v>77.146534936799398</v>
      </c>
      <c r="M2028">
        <v>82.557321445720106</v>
      </c>
      <c r="N2028">
        <v>0.854713524836339</v>
      </c>
      <c r="O2028">
        <v>6.0233558696988396</v>
      </c>
      <c r="P2028">
        <v>296.34591961023102</v>
      </c>
      <c r="Q2028">
        <v>0.13774954861782701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65</v>
      </c>
      <c r="E2029">
        <v>335.712766823999</v>
      </c>
      <c r="F2029">
        <v>14.76</v>
      </c>
      <c r="G2029">
        <v>97.065852874553897</v>
      </c>
      <c r="H2029">
        <v>-11.6077328827852</v>
      </c>
      <c r="I2029">
        <v>-40.138339716602999</v>
      </c>
      <c r="J2029">
        <v>-5.8964407105047796</v>
      </c>
      <c r="K2029">
        <v>16.151062961215501</v>
      </c>
      <c r="L2029">
        <v>15.1932004110057</v>
      </c>
      <c r="M2029">
        <v>23.346628174140601</v>
      </c>
      <c r="N2029">
        <v>0.67877981083495897</v>
      </c>
      <c r="O2029">
        <v>48.306233062330598</v>
      </c>
      <c r="P2029">
        <v>141.17647058823499</v>
      </c>
      <c r="Q2029">
        <v>3.6037829890030001E-2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E2030">
        <v>334.68113599999998</v>
      </c>
      <c r="F2030">
        <v>137</v>
      </c>
      <c r="G2030">
        <v>1.3095356528084201</v>
      </c>
      <c r="H2030">
        <v>36.076537622537899</v>
      </c>
      <c r="I2030">
        <v>14.0704874904636</v>
      </c>
      <c r="J2030">
        <v>26.7487917226501</v>
      </c>
      <c r="M2030">
        <v>76.3320143199483</v>
      </c>
      <c r="O2030">
        <v>5.2554744525547399</v>
      </c>
      <c r="P2030">
        <v>33.528265107212398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629</v>
      </c>
      <c r="E2031">
        <v>334.49720575499998</v>
      </c>
      <c r="F2031">
        <v>185.33</v>
      </c>
      <c r="G2031">
        <v>17.714827960773899</v>
      </c>
      <c r="H2031">
        <v>-3.9822056445726002</v>
      </c>
      <c r="I2031">
        <v>5.1335660623141699</v>
      </c>
      <c r="J2031">
        <v>1.2443036806238801</v>
      </c>
      <c r="K2031">
        <v>184.13996470912099</v>
      </c>
      <c r="L2031">
        <v>168.57814679581099</v>
      </c>
      <c r="M2031">
        <v>52.4481218481056</v>
      </c>
      <c r="N2031">
        <v>0.97196412342915095</v>
      </c>
      <c r="O2031">
        <v>21.9716181945718</v>
      </c>
      <c r="P2031">
        <v>59.767241379310299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1730</v>
      </c>
      <c r="E2032">
        <v>334.08686399999999</v>
      </c>
      <c r="F2032">
        <v>527.54999999999995</v>
      </c>
      <c r="G2032">
        <v>60.224415444881103</v>
      </c>
      <c r="H2032">
        <v>26.418228655676302</v>
      </c>
      <c r="I2032">
        <v>12.164868861420601</v>
      </c>
      <c r="J2032">
        <v>26.522600477467801</v>
      </c>
      <c r="K2032">
        <v>453.53451173597199</v>
      </c>
      <c r="M2032">
        <v>79.069534676423103</v>
      </c>
      <c r="N2032">
        <v>1.2567522471607699</v>
      </c>
      <c r="O2032">
        <v>26.243957918680699</v>
      </c>
      <c r="P2032">
        <v>106.154747948417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46</v>
      </c>
      <c r="E2033">
        <v>333.96369967999999</v>
      </c>
      <c r="F2033">
        <v>46.28</v>
      </c>
      <c r="G2033">
        <v>-44.880363124464203</v>
      </c>
      <c r="H2033">
        <v>6.2844974998974399</v>
      </c>
      <c r="I2033">
        <v>-62.520053829441999</v>
      </c>
      <c r="J2033">
        <v>10.761367999381999</v>
      </c>
      <c r="K2033">
        <v>42.033733048043899</v>
      </c>
      <c r="L2033">
        <v>57.157531061006303</v>
      </c>
      <c r="M2033">
        <v>82.435001026741404</v>
      </c>
      <c r="N2033">
        <v>1.2167859155615399</v>
      </c>
      <c r="O2033">
        <v>158.21089023336199</v>
      </c>
      <c r="P2033">
        <v>39.818731117824697</v>
      </c>
      <c r="Q2033">
        <v>-1.9746434081474001E-2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403</v>
      </c>
      <c r="E2034">
        <v>333.52034985</v>
      </c>
      <c r="F2034">
        <v>893.7</v>
      </c>
      <c r="G2034">
        <v>59.708696237301503</v>
      </c>
      <c r="H2034">
        <v>0.112610188777386</v>
      </c>
      <c r="I2034">
        <v>-40.664534384872098</v>
      </c>
      <c r="J2034">
        <v>2.5193433213618399</v>
      </c>
      <c r="K2034">
        <v>910.22814281569799</v>
      </c>
      <c r="L2034">
        <v>842.95161467983905</v>
      </c>
      <c r="M2034">
        <v>46.830343699064798</v>
      </c>
      <c r="N2034">
        <v>0.56927486847709696</v>
      </c>
      <c r="O2034">
        <v>52.165156092648502</v>
      </c>
      <c r="P2034">
        <v>94.282608695652101</v>
      </c>
      <c r="Q2034">
        <v>4.1365302806217003E-2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65</v>
      </c>
      <c r="E2035">
        <v>331.85301600000003</v>
      </c>
      <c r="F2035">
        <v>39.99</v>
      </c>
      <c r="G2035">
        <v>-70.008285332512301</v>
      </c>
      <c r="H2035">
        <v>-2.6651476329834498</v>
      </c>
      <c r="I2035">
        <v>-65.745825214197794</v>
      </c>
      <c r="J2035">
        <v>-5.9099046694533204</v>
      </c>
      <c r="K2035">
        <v>42.963636559236697</v>
      </c>
      <c r="L2035">
        <v>59.5475626648591</v>
      </c>
      <c r="M2035">
        <v>48.458605404631498</v>
      </c>
      <c r="N2035">
        <v>0.73329124296618198</v>
      </c>
      <c r="O2035">
        <v>132.43310827706901</v>
      </c>
      <c r="P2035">
        <v>14.913793103448199</v>
      </c>
      <c r="Q2035">
        <v>4.5247500415243003E-2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414</v>
      </c>
      <c r="E2036">
        <v>331.65271259999997</v>
      </c>
      <c r="F2036">
        <v>3844.5</v>
      </c>
      <c r="G2036">
        <v>-29.8113730145765</v>
      </c>
      <c r="H2036">
        <v>-0.18750338852255799</v>
      </c>
      <c r="I2036">
        <v>0.64331474817621004</v>
      </c>
      <c r="J2036">
        <v>3.13266261175032</v>
      </c>
      <c r="K2036">
        <v>3727.4983728321099</v>
      </c>
      <c r="L2036">
        <v>3635.4539571508199</v>
      </c>
      <c r="M2036">
        <v>60.9703378596327</v>
      </c>
      <c r="N2036">
        <v>1.2090755672229501</v>
      </c>
      <c r="O2036">
        <v>11.066458577188101</v>
      </c>
      <c r="P2036">
        <v>23.0043193089105</v>
      </c>
      <c r="Q2036">
        <v>6.7182470042719003E-2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539</v>
      </c>
      <c r="E2037">
        <v>331.16951399999999</v>
      </c>
      <c r="F2037">
        <v>13.39</v>
      </c>
      <c r="G2037">
        <v>42.799293658525897</v>
      </c>
      <c r="H2037">
        <v>7.1700729179713996</v>
      </c>
      <c r="I2037">
        <v>28.145436936276901</v>
      </c>
      <c r="J2037">
        <v>4.3931954375494104</v>
      </c>
      <c r="K2037">
        <v>12.394567837282199</v>
      </c>
      <c r="L2037">
        <v>10.402590671494499</v>
      </c>
      <c r="M2037">
        <v>55.1953562905368</v>
      </c>
      <c r="N2037">
        <v>0.43819991477416598</v>
      </c>
      <c r="O2037">
        <v>5.2651232262882699</v>
      </c>
      <c r="P2037">
        <v>107.59689922480599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E2038">
        <v>330.84153750000002</v>
      </c>
      <c r="F2038">
        <v>460.75</v>
      </c>
      <c r="G2038">
        <v>40.295547315508202</v>
      </c>
      <c r="H2038">
        <v>9.2093000842477597</v>
      </c>
      <c r="I2038">
        <v>-21.680638008468801</v>
      </c>
      <c r="J2038">
        <v>-1.5998734844221301</v>
      </c>
      <c r="K2038">
        <v>459.814541449285</v>
      </c>
      <c r="M2038">
        <v>42.476682757176597</v>
      </c>
      <c r="N2038">
        <v>1.07664050759726</v>
      </c>
      <c r="O2038">
        <v>41.074335322843098</v>
      </c>
      <c r="P2038">
        <v>74.460431654676199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189</v>
      </c>
      <c r="E2039">
        <v>330.79010225799999</v>
      </c>
      <c r="F2039">
        <v>154.66</v>
      </c>
      <c r="G2039">
        <v>170.70735284057</v>
      </c>
      <c r="H2039">
        <v>3.4430925965080399</v>
      </c>
      <c r="I2039">
        <v>86.590833857660797</v>
      </c>
      <c r="J2039">
        <v>4.7081381239307598</v>
      </c>
      <c r="K2039">
        <v>140.65028483499</v>
      </c>
      <c r="L2039">
        <v>106.386553840812</v>
      </c>
      <c r="M2039">
        <v>61.473108145358097</v>
      </c>
      <c r="N2039">
        <v>0.50625346623864498</v>
      </c>
      <c r="O2039">
        <v>8.6253717832665195</v>
      </c>
      <c r="P2039">
        <v>215.632653061224</v>
      </c>
      <c r="Q2039">
        <v>6.6806400905603996E-2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388</v>
      </c>
      <c r="E2040">
        <v>330.36380415000002</v>
      </c>
      <c r="F2040">
        <v>144.5</v>
      </c>
      <c r="G2040">
        <v>32.322572715452203</v>
      </c>
      <c r="H2040">
        <v>32.227976362098303</v>
      </c>
      <c r="I2040">
        <v>45.083524553107502</v>
      </c>
      <c r="J2040">
        <v>-7.1216578816390497</v>
      </c>
      <c r="M2040">
        <v>50.947016195082</v>
      </c>
      <c r="O2040">
        <v>21.038062283736998</v>
      </c>
      <c r="P2040">
        <v>110.48798252002899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624</v>
      </c>
      <c r="E2041">
        <v>330.11021399999998</v>
      </c>
      <c r="F2041">
        <v>230</v>
      </c>
      <c r="G2041">
        <v>36.397254951054002</v>
      </c>
      <c r="H2041">
        <v>12.0355830246083</v>
      </c>
      <c r="I2041">
        <v>49.158206788709201</v>
      </c>
      <c r="J2041">
        <v>2.9219560374073801</v>
      </c>
      <c r="K2041">
        <v>215.81207423338901</v>
      </c>
      <c r="M2041">
        <v>47.541124614426202</v>
      </c>
      <c r="N2041">
        <v>1.2016971076731999</v>
      </c>
      <c r="O2041">
        <v>19.130434782608599</v>
      </c>
      <c r="P2041">
        <v>70.370370370370296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103</v>
      </c>
      <c r="E2042">
        <v>329.73244416</v>
      </c>
      <c r="F2042">
        <v>30.72</v>
      </c>
      <c r="G2042">
        <v>179.413391201021</v>
      </c>
      <c r="H2042">
        <v>27.678291238021501</v>
      </c>
      <c r="I2042">
        <v>21.637553303143498</v>
      </c>
      <c r="J2042">
        <v>14.735559883281599</v>
      </c>
      <c r="K2042">
        <v>25.054456961056399</v>
      </c>
      <c r="L2042">
        <v>21.7251496880926</v>
      </c>
      <c r="M2042">
        <v>64.931090560733594</v>
      </c>
      <c r="N2042">
        <v>2.6850881201040999</v>
      </c>
      <c r="O2042">
        <v>11.9466145833333</v>
      </c>
      <c r="P2042">
        <v>210.30303030303</v>
      </c>
      <c r="Q2042">
        <v>0.110918468062201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934</v>
      </c>
      <c r="E2043">
        <v>328.80663920400002</v>
      </c>
      <c r="F2043">
        <v>14.62</v>
      </c>
      <c r="G2043">
        <v>49.229579719506503</v>
      </c>
      <c r="H2043">
        <v>9.9645404579091892</v>
      </c>
      <c r="I2043">
        <v>5.7624998157665104</v>
      </c>
      <c r="J2043">
        <v>13.4808017356953</v>
      </c>
      <c r="K2043">
        <v>12.8218154678492</v>
      </c>
      <c r="L2043">
        <v>12.3866524877233</v>
      </c>
      <c r="M2043">
        <v>89.750152997583399</v>
      </c>
      <c r="N2043">
        <v>2.1502461648138</v>
      </c>
      <c r="O2043">
        <v>27.906976744186</v>
      </c>
      <c r="P2043">
        <v>85.063291139240405</v>
      </c>
      <c r="Q2043">
        <v>4.4226820162289002E-2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242</v>
      </c>
      <c r="E2044">
        <v>328.76833499999998</v>
      </c>
      <c r="F2044">
        <v>236.25</v>
      </c>
      <c r="G2044">
        <v>39.958324020691798</v>
      </c>
      <c r="H2044">
        <v>-2.35298709393382</v>
      </c>
      <c r="I2044">
        <v>-6.1504431706121796</v>
      </c>
      <c r="J2044">
        <v>1.0048389202902599</v>
      </c>
      <c r="K2044">
        <v>223.787874901273</v>
      </c>
      <c r="L2044">
        <v>217.27286954178999</v>
      </c>
      <c r="M2044">
        <v>73.800667303163493</v>
      </c>
      <c r="N2044">
        <v>1.95420408591985</v>
      </c>
      <c r="O2044">
        <v>33.629629629629598</v>
      </c>
      <c r="P2044">
        <v>81.730769230769198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252</v>
      </c>
      <c r="E2045">
        <v>328.04826367999999</v>
      </c>
      <c r="F2045">
        <v>113.6</v>
      </c>
      <c r="G2045">
        <v>1.67599124428309</v>
      </c>
      <c r="H2045">
        <v>9.8263912103918205</v>
      </c>
      <c r="I2045">
        <v>-8.0599915298126703</v>
      </c>
      <c r="J2045">
        <v>0.67595395932399605</v>
      </c>
      <c r="K2045">
        <v>107.975538399065</v>
      </c>
      <c r="L2045">
        <v>104.729913824663</v>
      </c>
      <c r="M2045">
        <v>49.923299677025703</v>
      </c>
      <c r="N2045">
        <v>2.0851190699971101</v>
      </c>
      <c r="O2045">
        <v>17.957746478873201</v>
      </c>
      <c r="P2045">
        <v>32.093023255813897</v>
      </c>
      <c r="Q2045">
        <v>-3.9322148156012003E-2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821</v>
      </c>
      <c r="E2046">
        <v>327.36200000000002</v>
      </c>
      <c r="F2046">
        <v>134</v>
      </c>
      <c r="G2046">
        <v>-36.5566751616009</v>
      </c>
      <c r="H2046">
        <v>-1.1820094840322799</v>
      </c>
      <c r="I2046">
        <v>-28.8490530272061</v>
      </c>
      <c r="J2046">
        <v>8.4267098030307093</v>
      </c>
      <c r="K2046">
        <v>137.266620673788</v>
      </c>
      <c r="L2046">
        <v>152.64794048608201</v>
      </c>
      <c r="M2046">
        <v>54.442401053919703</v>
      </c>
      <c r="N2046">
        <v>0.78422469432101904</v>
      </c>
      <c r="O2046">
        <v>93.283582089552198</v>
      </c>
      <c r="P2046">
        <v>25.644631973745799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455</v>
      </c>
      <c r="E2047">
        <v>327.35879999999997</v>
      </c>
      <c r="F2047">
        <v>13.6</v>
      </c>
      <c r="G2047">
        <v>169.791933273268</v>
      </c>
      <c r="H2047">
        <v>-13.409668695317</v>
      </c>
      <c r="I2047">
        <v>-32.387122630012797</v>
      </c>
      <c r="J2047">
        <v>-4.3705996762009498</v>
      </c>
      <c r="K2047">
        <v>14.388457471536499</v>
      </c>
      <c r="L2047">
        <v>13.345909387946399</v>
      </c>
      <c r="M2047">
        <v>27.884854308098902</v>
      </c>
      <c r="N2047">
        <v>0.78675838349097105</v>
      </c>
      <c r="O2047">
        <v>71.691176470588204</v>
      </c>
      <c r="P2047">
        <v>240</v>
      </c>
      <c r="Q2047">
        <v>0.24204404937016599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542</v>
      </c>
      <c r="E2048">
        <v>327.11040000000003</v>
      </c>
      <c r="F2048">
        <v>259.2</v>
      </c>
      <c r="G2048">
        <v>-5.9989689634743</v>
      </c>
      <c r="H2048">
        <v>-8.3337402087925305</v>
      </c>
      <c r="I2048">
        <v>-2.5898025518531802</v>
      </c>
      <c r="J2048">
        <v>-1.18465342051237</v>
      </c>
      <c r="K2048">
        <v>266.953319553114</v>
      </c>
      <c r="L2048">
        <v>252.01321925020801</v>
      </c>
      <c r="M2048">
        <v>41.906343052831403</v>
      </c>
      <c r="N2048">
        <v>0.59453767803859403</v>
      </c>
      <c r="O2048">
        <v>30.189043209876498</v>
      </c>
      <c r="P2048">
        <v>22.843601895734601</v>
      </c>
      <c r="Q2048">
        <v>-2.4255253360359001E-2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21</v>
      </c>
      <c r="E2049">
        <v>326.44562324999998</v>
      </c>
      <c r="F2049">
        <v>142.94999999999999</v>
      </c>
      <c r="G2049">
        <v>-25.5075069537078</v>
      </c>
      <c r="H2049">
        <v>15.36812702966</v>
      </c>
      <c r="I2049">
        <v>-32.992816400886802</v>
      </c>
      <c r="J2049">
        <v>9.9652399227965294</v>
      </c>
      <c r="K2049">
        <v>130.61583305780499</v>
      </c>
      <c r="M2049">
        <v>69.641861767374095</v>
      </c>
      <c r="N2049">
        <v>0.92977437754946601</v>
      </c>
      <c r="O2049">
        <v>45.505421476040503</v>
      </c>
      <c r="P2049">
        <v>42.735896155766298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46</v>
      </c>
      <c r="E2050">
        <v>326.32014120000002</v>
      </c>
      <c r="F2050">
        <v>136.02000000000001</v>
      </c>
      <c r="G2050">
        <v>104.063681591839</v>
      </c>
      <c r="H2050">
        <v>45.843193148347602</v>
      </c>
      <c r="I2050">
        <v>75.163686976427002</v>
      </c>
      <c r="J2050">
        <v>2.5301222340847098</v>
      </c>
      <c r="K2050">
        <v>102.365667726825</v>
      </c>
      <c r="L2050">
        <v>87.841707308705793</v>
      </c>
      <c r="M2050">
        <v>82.378745880135199</v>
      </c>
      <c r="N2050">
        <v>2.58400090490349</v>
      </c>
      <c r="O2050">
        <v>5.1315982943684597</v>
      </c>
      <c r="P2050">
        <v>138.63157894736801</v>
      </c>
      <c r="Q2050">
        <v>2.4795793535266002E-2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239</v>
      </c>
      <c r="E2051">
        <v>326.24130500000001</v>
      </c>
      <c r="F2051">
        <v>662.15</v>
      </c>
      <c r="G2051">
        <v>80.513454233218695</v>
      </c>
      <c r="H2051">
        <v>4.0988037730472202</v>
      </c>
      <c r="I2051">
        <v>-10.535781986754101</v>
      </c>
      <c r="J2051">
        <v>9.9608559596938893</v>
      </c>
      <c r="K2051">
        <v>623.52216286916803</v>
      </c>
      <c r="L2051">
        <v>540.39823761397804</v>
      </c>
      <c r="M2051">
        <v>55.861806599117898</v>
      </c>
      <c r="N2051">
        <v>0.734111595020569</v>
      </c>
      <c r="O2051">
        <v>11.5759269047798</v>
      </c>
      <c r="P2051">
        <v>125.221088435374</v>
      </c>
      <c r="Q2051">
        <v>0.13992968876070999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484</v>
      </c>
      <c r="E2052">
        <v>326.16396834</v>
      </c>
      <c r="F2052">
        <v>73.64</v>
      </c>
      <c r="G2052">
        <v>7.8965651678476201</v>
      </c>
      <c r="H2052">
        <v>18.006980466978799</v>
      </c>
      <c r="I2052">
        <v>-10.1062818091126</v>
      </c>
      <c r="J2052">
        <v>-0.50562721867191596</v>
      </c>
      <c r="K2052">
        <v>70.170369391295694</v>
      </c>
      <c r="L2052">
        <v>68.263365031917502</v>
      </c>
      <c r="M2052">
        <v>56.558235064096003</v>
      </c>
      <c r="N2052">
        <v>2.2046826889535298</v>
      </c>
      <c r="O2052">
        <v>16.784356328082499</v>
      </c>
      <c r="P2052">
        <v>45.246548323471302</v>
      </c>
      <c r="Q2052">
        <v>4.4982338388749002E-2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E2053">
        <v>325.76251921400001</v>
      </c>
      <c r="F2053">
        <v>96.91</v>
      </c>
      <c r="G2053">
        <v>-47.517475886339099</v>
      </c>
      <c r="H2053">
        <v>-26.1806378832764</v>
      </c>
      <c r="I2053">
        <v>-34.7565240486839</v>
      </c>
      <c r="J2053">
        <v>6.5642401616192201</v>
      </c>
      <c r="M2053">
        <v>19.350108062406601</v>
      </c>
      <c r="O2053">
        <v>35.734186358476897</v>
      </c>
      <c r="P2053">
        <v>13.944738389182801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46</v>
      </c>
      <c r="E2054">
        <v>325.69542087899998</v>
      </c>
      <c r="F2054">
        <v>61.41</v>
      </c>
      <c r="G2054">
        <v>-9.2439835509280002</v>
      </c>
      <c r="H2054">
        <v>20.010147541874801</v>
      </c>
      <c r="I2054">
        <v>36.681199002758298</v>
      </c>
      <c r="J2054">
        <v>5.8200564619655797</v>
      </c>
      <c r="K2054">
        <v>44.901926780407301</v>
      </c>
      <c r="L2054">
        <v>45.197450866853302</v>
      </c>
      <c r="M2054">
        <v>81.932174371133002</v>
      </c>
      <c r="N2054">
        <v>1.9607023949626701</v>
      </c>
      <c r="O2054">
        <v>4.4618140368018304</v>
      </c>
      <c r="P2054">
        <v>77.742402315484796</v>
      </c>
      <c r="Q2054">
        <v>-9.1725400921E-4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403</v>
      </c>
      <c r="E2055">
        <v>324.24229500000001</v>
      </c>
      <c r="F2055">
        <v>130</v>
      </c>
      <c r="G2055">
        <v>282.43121664665699</v>
      </c>
      <c r="H2055">
        <v>-8.8106988645591304</v>
      </c>
      <c r="I2055">
        <v>51.457673223196799</v>
      </c>
      <c r="J2055">
        <v>-4.0275633143466001</v>
      </c>
      <c r="K2055">
        <v>118.01791137203701</v>
      </c>
      <c r="L2055">
        <v>84.691716106526599</v>
      </c>
      <c r="M2055">
        <v>48.4901296857199</v>
      </c>
      <c r="N2055">
        <v>1.7650462617323099</v>
      </c>
      <c r="O2055">
        <v>15.115384615384601</v>
      </c>
      <c r="P2055">
        <v>397.51243781094502</v>
      </c>
      <c r="Q2055">
        <v>0.17050783698442201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692</v>
      </c>
      <c r="E2056">
        <v>323.95189967699997</v>
      </c>
      <c r="F2056">
        <v>53.31</v>
      </c>
      <c r="G2056">
        <v>36.422545047875701</v>
      </c>
      <c r="H2056">
        <v>1.3223953223430001</v>
      </c>
      <c r="I2056">
        <v>-24.988304295585898</v>
      </c>
      <c r="J2056">
        <v>-0.97984505558175095</v>
      </c>
      <c r="K2056">
        <v>53.1744300925359</v>
      </c>
      <c r="L2056">
        <v>50.692038855140801</v>
      </c>
      <c r="M2056">
        <v>60.297245499078997</v>
      </c>
      <c r="N2056">
        <v>0.94156182507991804</v>
      </c>
      <c r="O2056">
        <v>45.958193142297702</v>
      </c>
      <c r="P2056">
        <v>72.284806377182207</v>
      </c>
      <c r="Q2056">
        <v>0.12831253808573001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866</v>
      </c>
      <c r="E2057">
        <v>323.23230719999998</v>
      </c>
      <c r="F2057">
        <v>288</v>
      </c>
      <c r="G2057">
        <v>460.10110218830198</v>
      </c>
      <c r="H2057">
        <v>22.257143341566199</v>
      </c>
      <c r="I2057">
        <v>110.850944479373</v>
      </c>
      <c r="J2057">
        <v>-4.8946146316223</v>
      </c>
      <c r="K2057">
        <v>253.08014390236201</v>
      </c>
      <c r="L2057">
        <v>173.914712941749</v>
      </c>
      <c r="M2057">
        <v>48.794216915148503</v>
      </c>
      <c r="N2057">
        <v>1.7847020759552901</v>
      </c>
      <c r="O2057">
        <v>12.8645833333333</v>
      </c>
      <c r="P2057">
        <v>547.19101123595499</v>
      </c>
      <c r="Q2057">
        <v>0.269563820330255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140</v>
      </c>
      <c r="E2058">
        <v>322.87717376900002</v>
      </c>
      <c r="F2058">
        <v>95.89</v>
      </c>
      <c r="G2058">
        <v>-44.3211249935163</v>
      </c>
      <c r="H2058">
        <v>0.98234155890213504</v>
      </c>
      <c r="I2058">
        <v>-45.284578759686802</v>
      </c>
      <c r="J2058">
        <v>1.2944222536235901</v>
      </c>
      <c r="K2058">
        <v>97.177478168303395</v>
      </c>
      <c r="L2058">
        <v>116.127548777711</v>
      </c>
      <c r="M2058">
        <v>44.695297889216597</v>
      </c>
      <c r="N2058">
        <v>0.91744940378378204</v>
      </c>
      <c r="O2058">
        <v>71.029304411304594</v>
      </c>
      <c r="P2058">
        <v>17.873386601106301</v>
      </c>
      <c r="Q2058">
        <v>7.6171664491868005E-2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716</v>
      </c>
      <c r="E2059">
        <v>320.70824221999999</v>
      </c>
      <c r="F2059">
        <v>52.97</v>
      </c>
      <c r="G2059">
        <v>4.9565910433934404</v>
      </c>
      <c r="H2059">
        <v>6.849000206455</v>
      </c>
      <c r="I2059">
        <v>-27.801382199865198</v>
      </c>
      <c r="J2059">
        <v>-2.2990000128358998</v>
      </c>
      <c r="K2059">
        <v>49.2572611726155</v>
      </c>
      <c r="L2059">
        <v>49.505176101280497</v>
      </c>
      <c r="M2059">
        <v>67.703893347736994</v>
      </c>
      <c r="N2059">
        <v>1.2846401124840301</v>
      </c>
      <c r="O2059">
        <v>35.737209741363003</v>
      </c>
      <c r="P2059">
        <v>35.820512820512803</v>
      </c>
      <c r="Q2059">
        <v>3.8380202544145002E-2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629</v>
      </c>
      <c r="E2060">
        <v>320.70789396599997</v>
      </c>
      <c r="F2060">
        <v>49.46</v>
      </c>
      <c r="G2060">
        <v>-16.797396097327201</v>
      </c>
      <c r="H2060">
        <v>3.5386268566416699</v>
      </c>
      <c r="I2060">
        <v>-13.881635843243</v>
      </c>
      <c r="J2060">
        <v>1.72204389354857</v>
      </c>
      <c r="K2060">
        <v>47.1037025817485</v>
      </c>
      <c r="L2060">
        <v>47.393086950982898</v>
      </c>
      <c r="M2060">
        <v>64.458853030362704</v>
      </c>
      <c r="N2060">
        <v>0.95732802427110997</v>
      </c>
      <c r="O2060">
        <v>20.299231702385701</v>
      </c>
      <c r="P2060">
        <v>31.893333333333299</v>
      </c>
      <c r="Q2060">
        <v>-2.2520829956594001E-2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1631</v>
      </c>
      <c r="E2061">
        <v>319.171027199999</v>
      </c>
      <c r="F2061">
        <v>62</v>
      </c>
      <c r="G2061">
        <v>-2.2311279777609099</v>
      </c>
      <c r="H2061">
        <v>-2.4508926111434799</v>
      </c>
      <c r="I2061">
        <v>3.85977552536573</v>
      </c>
      <c r="J2061">
        <v>0.77296054853941099</v>
      </c>
      <c r="K2061">
        <v>60.8825865262816</v>
      </c>
      <c r="L2061">
        <v>56.650623495646897</v>
      </c>
      <c r="M2061">
        <v>55.8285238094657</v>
      </c>
      <c r="N2061">
        <v>0.71857171071269499</v>
      </c>
      <c r="O2061">
        <v>4.67741935483871</v>
      </c>
      <c r="P2061">
        <v>30.4988423489791</v>
      </c>
      <c r="Q2061">
        <v>-2.0749357399728999E-2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80</v>
      </c>
      <c r="E2062">
        <v>319.12381800000003</v>
      </c>
      <c r="F2062">
        <v>14.22</v>
      </c>
      <c r="G2062">
        <v>45.9953010787805</v>
      </c>
      <c r="H2062">
        <v>-9.3940319462388402</v>
      </c>
      <c r="I2062">
        <v>209.34969078971699</v>
      </c>
      <c r="J2062">
        <v>-0.86182774637639603</v>
      </c>
      <c r="K2062">
        <v>13.406262009063999</v>
      </c>
      <c r="L2062">
        <v>9.3349243210052997</v>
      </c>
      <c r="M2062">
        <v>47.7148346787707</v>
      </c>
      <c r="N2062">
        <v>0.56095234622342904</v>
      </c>
      <c r="O2062">
        <v>18.1434599156118</v>
      </c>
      <c r="P2062">
        <v>284.32432432432398</v>
      </c>
      <c r="Q2062">
        <v>7.7052807108967003E-2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986</v>
      </c>
      <c r="E2063">
        <v>318.28710000000001</v>
      </c>
      <c r="F2063">
        <v>16.95</v>
      </c>
      <c r="G2063">
        <v>-20.128533322701699</v>
      </c>
      <c r="H2063">
        <v>5.55610936633623</v>
      </c>
      <c r="I2063">
        <v>-12.8034308139539</v>
      </c>
      <c r="J2063">
        <v>1.86329073703593</v>
      </c>
      <c r="K2063">
        <v>16.510783253268698</v>
      </c>
      <c r="L2063">
        <v>16.7517001261619</v>
      </c>
      <c r="M2063">
        <v>46.732988357798803</v>
      </c>
      <c r="N2063">
        <v>1.14737720327784</v>
      </c>
      <c r="O2063">
        <v>18.289085545722699</v>
      </c>
      <c r="P2063">
        <v>20.212765957446798</v>
      </c>
      <c r="Q2063">
        <v>-7.3619125889304998E-2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140</v>
      </c>
      <c r="E2064">
        <v>316.2751725</v>
      </c>
      <c r="F2064">
        <v>182.37</v>
      </c>
      <c r="G2064">
        <v>-19.8619843189379</v>
      </c>
      <c r="H2064">
        <v>-3.0394477440168699</v>
      </c>
      <c r="I2064">
        <v>-23.084481299651699</v>
      </c>
      <c r="J2064">
        <v>0.86335218879200804</v>
      </c>
      <c r="K2064">
        <v>185.24996543024201</v>
      </c>
      <c r="L2064">
        <v>189.822256005116</v>
      </c>
      <c r="M2064">
        <v>47.612788721827698</v>
      </c>
      <c r="N2064">
        <v>0.65086574340425796</v>
      </c>
      <c r="O2064">
        <v>31.024839611778201</v>
      </c>
      <c r="P2064">
        <v>12.539339709966001</v>
      </c>
      <c r="Q2064">
        <v>-6.7421558049644004E-2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46</v>
      </c>
      <c r="E2065">
        <v>316.11849999999998</v>
      </c>
      <c r="F2065">
        <v>209.35</v>
      </c>
      <c r="G2065">
        <v>-30.916929982178502</v>
      </c>
      <c r="H2065">
        <v>12.0524677861111</v>
      </c>
      <c r="I2065">
        <v>-18.1559781445232</v>
      </c>
      <c r="J2065">
        <v>11.3894811541471</v>
      </c>
      <c r="K2065">
        <v>196.70571249103801</v>
      </c>
      <c r="M2065">
        <v>67.192184782320496</v>
      </c>
      <c r="N2065">
        <v>0.71940455088087396</v>
      </c>
      <c r="O2065">
        <v>54.191545259135403</v>
      </c>
      <c r="P2065">
        <v>44.3295415374008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239</v>
      </c>
      <c r="E2066">
        <v>315.60372421</v>
      </c>
      <c r="F2066">
        <v>56.99</v>
      </c>
      <c r="G2066">
        <v>145.90895344701499</v>
      </c>
      <c r="H2066">
        <v>7.2716971414565004</v>
      </c>
      <c r="I2066">
        <v>30.814852612021699</v>
      </c>
      <c r="J2066">
        <v>11.7228769970892</v>
      </c>
      <c r="K2066">
        <v>54.015998377811201</v>
      </c>
      <c r="L2066">
        <v>45.980219235131401</v>
      </c>
      <c r="M2066">
        <v>66.047963652487596</v>
      </c>
      <c r="N2066">
        <v>1.0157271963579699</v>
      </c>
      <c r="O2066">
        <v>22.389892963677799</v>
      </c>
      <c r="P2066">
        <v>191.21103730199201</v>
      </c>
      <c r="Q2066">
        <v>3.7143769383402997E-2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140</v>
      </c>
      <c r="E2067">
        <v>314.59208395000002</v>
      </c>
      <c r="F2067">
        <v>140.94999999999999</v>
      </c>
      <c r="G2067">
        <v>-69.816503065222193</v>
      </c>
      <c r="H2067">
        <v>-11.311545677764</v>
      </c>
      <c r="I2067">
        <v>-40.983658206059197</v>
      </c>
      <c r="J2067">
        <v>1.2508483099616301</v>
      </c>
      <c r="K2067">
        <v>193.50022999936101</v>
      </c>
      <c r="L2067">
        <v>239.15477932050001</v>
      </c>
      <c r="M2067">
        <v>17.622078255727299</v>
      </c>
      <c r="N2067">
        <v>0.66270549600102502</v>
      </c>
      <c r="O2067">
        <v>118.51720468251099</v>
      </c>
      <c r="P2067">
        <v>4.36875231395776</v>
      </c>
      <c r="Q2067">
        <v>3.3129627800730001E-3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E2068">
        <v>314.0944576</v>
      </c>
      <c r="F2068">
        <v>142</v>
      </c>
      <c r="G2068">
        <v>68.793631875646597</v>
      </c>
      <c r="H2068">
        <v>30.131841828218001</v>
      </c>
      <c r="I2068">
        <v>33.292463775199899</v>
      </c>
      <c r="J2068">
        <v>6.6196537351050804</v>
      </c>
      <c r="K2068">
        <v>118.285102853003</v>
      </c>
      <c r="L2068">
        <v>101.589728844169</v>
      </c>
      <c r="M2068">
        <v>66.352713327392195</v>
      </c>
      <c r="N2068">
        <v>0.95089672232529299</v>
      </c>
      <c r="O2068">
        <v>4.2253521126760498</v>
      </c>
      <c r="P2068">
        <v>140.27072758037201</v>
      </c>
      <c r="Q2068">
        <v>0.15279941396466001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876</v>
      </c>
      <c r="E2069">
        <v>313.61399999999998</v>
      </c>
      <c r="F2069">
        <v>314.39999999999998</v>
      </c>
      <c r="G2069">
        <v>63.1956823908925</v>
      </c>
      <c r="H2069">
        <v>15.641839766787401</v>
      </c>
      <c r="I2069">
        <v>63.877913562079598</v>
      </c>
      <c r="J2069">
        <v>11.2363402453277</v>
      </c>
      <c r="K2069">
        <v>271.17436230914598</v>
      </c>
      <c r="L2069">
        <v>213.47458356433799</v>
      </c>
      <c r="M2069">
        <v>64.138200234093702</v>
      </c>
      <c r="N2069">
        <v>0.11980028133743401</v>
      </c>
      <c r="O2069">
        <v>10.1463104325699</v>
      </c>
      <c r="P2069">
        <v>100.702202361953</v>
      </c>
      <c r="Q2069">
        <v>7.6849326004281002E-2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189</v>
      </c>
      <c r="E2070">
        <v>313.185443529</v>
      </c>
      <c r="F2070">
        <v>222.33</v>
      </c>
      <c r="G2070">
        <v>-20.6650667575889</v>
      </c>
      <c r="H2070">
        <v>6.0488373075878004</v>
      </c>
      <c r="I2070">
        <v>-20.345846999866801</v>
      </c>
      <c r="J2070">
        <v>-0.76615576459962798</v>
      </c>
      <c r="K2070">
        <v>206.506612441188</v>
      </c>
      <c r="L2070">
        <v>212.172140532713</v>
      </c>
      <c r="M2070">
        <v>66.273006443364693</v>
      </c>
      <c r="N2070">
        <v>2.3494222973749701</v>
      </c>
      <c r="O2070">
        <v>32.235865605181402</v>
      </c>
      <c r="P2070">
        <v>29.261627906976699</v>
      </c>
      <c r="Q2070">
        <v>-3.5854127403553003E-2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46</v>
      </c>
      <c r="E2071">
        <v>312.39467500000001</v>
      </c>
      <c r="F2071">
        <v>557.35</v>
      </c>
      <c r="G2071">
        <v>73.959449226795599</v>
      </c>
      <c r="H2071">
        <v>31.362110388697399</v>
      </c>
      <c r="I2071">
        <v>104.61555494788</v>
      </c>
      <c r="J2071">
        <v>0.89255821853588302</v>
      </c>
      <c r="K2071">
        <v>458.07530974457899</v>
      </c>
      <c r="L2071">
        <v>353.01219435425401</v>
      </c>
      <c r="M2071">
        <v>60.344908177825097</v>
      </c>
      <c r="N2071">
        <v>3.0486230708779898</v>
      </c>
      <c r="O2071">
        <v>8.9082264286355102</v>
      </c>
      <c r="P2071">
        <v>167.95673076923001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692</v>
      </c>
      <c r="E2072">
        <v>310.09131126400001</v>
      </c>
      <c r="F2072">
        <v>21.02</v>
      </c>
      <c r="G2072">
        <v>38.358509360225099</v>
      </c>
      <c r="H2072">
        <v>-0.66680220852119598</v>
      </c>
      <c r="I2072">
        <v>-6.1272786240025896</v>
      </c>
      <c r="J2072">
        <v>6.2737481965389801</v>
      </c>
      <c r="K2072">
        <v>20.086015275863002</v>
      </c>
      <c r="L2072">
        <v>18.455732158285102</v>
      </c>
      <c r="M2072">
        <v>64.922137515956194</v>
      </c>
      <c r="N2072">
        <v>0.91845267637122197</v>
      </c>
      <c r="O2072">
        <v>15.8420551855375</v>
      </c>
      <c r="P2072">
        <v>73.719008264462801</v>
      </c>
      <c r="Q2072">
        <v>-6.4831842547650002E-3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304</v>
      </c>
      <c r="E2073">
        <v>309.34844143999999</v>
      </c>
      <c r="F2073">
        <v>178.9</v>
      </c>
      <c r="G2073">
        <v>55.029547024532498</v>
      </c>
      <c r="H2073">
        <v>-5.0069057529258103</v>
      </c>
      <c r="I2073">
        <v>3.7524420927203299</v>
      </c>
      <c r="J2073">
        <v>-0.92125187257163899</v>
      </c>
      <c r="K2073">
        <v>180.913744969367</v>
      </c>
      <c r="L2073">
        <v>155.88824947756899</v>
      </c>
      <c r="M2073">
        <v>36.535634490301</v>
      </c>
      <c r="N2073">
        <v>0.88031177849321396</v>
      </c>
      <c r="O2073">
        <v>28.004471771939599</v>
      </c>
      <c r="P2073">
        <v>91.644349223352904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130</v>
      </c>
      <c r="E2074">
        <v>309.15796499999999</v>
      </c>
      <c r="F2074">
        <v>26.7</v>
      </c>
      <c r="G2074">
        <v>66.226090295476894</v>
      </c>
      <c r="H2074">
        <v>15.147749932271999</v>
      </c>
      <c r="I2074">
        <v>34.414523352576403</v>
      </c>
      <c r="J2074">
        <v>4.1045650840940899</v>
      </c>
      <c r="K2074">
        <v>21.319101989146201</v>
      </c>
      <c r="L2074">
        <v>16.9714916708995</v>
      </c>
      <c r="M2074">
        <v>64.1328565584638</v>
      </c>
      <c r="N2074">
        <v>1.39205689458721</v>
      </c>
      <c r="O2074">
        <v>5.2808988764044997</v>
      </c>
      <c r="P2074">
        <v>117.07317073170699</v>
      </c>
      <c r="Q2074">
        <v>9.3559383912027005E-2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E2075">
        <v>308.35273124999998</v>
      </c>
      <c r="F2075">
        <v>45.25</v>
      </c>
      <c r="G2075">
        <v>-11.4481041037445</v>
      </c>
      <c r="H2075">
        <v>58.233635412943201</v>
      </c>
      <c r="I2075">
        <v>84.585289616403699</v>
      </c>
      <c r="J2075">
        <v>20.649308425036001</v>
      </c>
      <c r="K2075">
        <v>30.848823810852899</v>
      </c>
      <c r="M2075">
        <v>100</v>
      </c>
      <c r="N2075">
        <v>1.0341144502138799</v>
      </c>
      <c r="O2075">
        <v>0</v>
      </c>
      <c r="P2075">
        <v>97.684578418523301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</v>
      </c>
      <c r="E2076">
        <v>308.2296</v>
      </c>
      <c r="F2076">
        <v>196</v>
      </c>
      <c r="G2076">
        <v>20.299341761418201</v>
      </c>
      <c r="H2076">
        <v>-11.536658054819</v>
      </c>
      <c r="I2076">
        <v>-9.3955850984159408</v>
      </c>
      <c r="J2076">
        <v>-5.2579630120768703</v>
      </c>
      <c r="K2076">
        <v>207.67041496638501</v>
      </c>
      <c r="L2076">
        <v>189.41238117933901</v>
      </c>
      <c r="M2076">
        <v>37.127332566597197</v>
      </c>
      <c r="N2076">
        <v>0.54665758796567698</v>
      </c>
      <c r="O2076">
        <v>44.362244897959101</v>
      </c>
      <c r="P2076">
        <v>61.449752883031202</v>
      </c>
      <c r="Q2076">
        <v>0.220683584026244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46</v>
      </c>
      <c r="E2077">
        <v>308.13453329999999</v>
      </c>
      <c r="F2077">
        <v>23.5</v>
      </c>
      <c r="G2077">
        <v>92.744410523015802</v>
      </c>
      <c r="H2077">
        <v>-4.0848202550455701</v>
      </c>
      <c r="I2077">
        <v>-45.667438013023499</v>
      </c>
      <c r="J2077">
        <v>12.2276813970307</v>
      </c>
      <c r="K2077">
        <v>24.521690961398601</v>
      </c>
      <c r="L2077">
        <v>27.340101302344099</v>
      </c>
      <c r="M2077">
        <v>75.272960457034003</v>
      </c>
      <c r="N2077">
        <v>0.904729205886872</v>
      </c>
      <c r="O2077">
        <v>119.787234042553</v>
      </c>
      <c r="Q2077">
        <v>0.103203417185768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100</v>
      </c>
      <c r="E2078">
        <v>308.08638100000002</v>
      </c>
      <c r="F2078">
        <v>139.9</v>
      </c>
      <c r="G2078">
        <v>5.6865388618706403</v>
      </c>
      <c r="H2078">
        <v>-13.2107679429631</v>
      </c>
      <c r="I2078">
        <v>-43.323727704862698</v>
      </c>
      <c r="J2078">
        <v>-7.05063893518758</v>
      </c>
      <c r="K2078">
        <v>149.90437268244801</v>
      </c>
      <c r="L2078">
        <v>156.489105641517</v>
      </c>
      <c r="M2078">
        <v>50.213357252314502</v>
      </c>
      <c r="N2078">
        <v>0.58898932681249005</v>
      </c>
      <c r="O2078">
        <v>81.343817012151504</v>
      </c>
      <c r="P2078">
        <v>46.876640419947499</v>
      </c>
      <c r="Q2078">
        <v>-4.3685379527900001E-3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1407</v>
      </c>
      <c r="E2079">
        <v>307.75179659999998</v>
      </c>
      <c r="F2079">
        <v>77.03</v>
      </c>
      <c r="G2079">
        <v>-13.974576355102201</v>
      </c>
      <c r="H2079">
        <v>9.9576352790720897</v>
      </c>
      <c r="I2079">
        <v>-9.8972523605333595</v>
      </c>
      <c r="J2079">
        <v>-1.48955001130082</v>
      </c>
      <c r="K2079">
        <v>72.243486241503305</v>
      </c>
      <c r="L2079">
        <v>73.238919694470198</v>
      </c>
      <c r="M2079">
        <v>56.786694254097704</v>
      </c>
      <c r="N2079">
        <v>3.69213153658445</v>
      </c>
      <c r="O2079">
        <v>45.138257821627903</v>
      </c>
      <c r="P2079">
        <v>52.383778437190898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21</v>
      </c>
      <c r="E2080">
        <v>307.70272</v>
      </c>
      <c r="F2080">
        <v>20.8</v>
      </c>
      <c r="G2080">
        <v>-2.5367985032763598</v>
      </c>
      <c r="H2080">
        <v>-7.0262216000186903</v>
      </c>
      <c r="I2080">
        <v>-25.887548760190899</v>
      </c>
      <c r="J2080">
        <v>-1.0998096597509801</v>
      </c>
      <c r="K2080">
        <v>21.7743155116008</v>
      </c>
      <c r="L2080">
        <v>22.692481590298701</v>
      </c>
      <c r="M2080">
        <v>38.691012450227397</v>
      </c>
      <c r="N2080">
        <v>0.82116702455208301</v>
      </c>
      <c r="O2080">
        <v>72.115384615384599</v>
      </c>
      <c r="P2080">
        <v>27.2171253822629</v>
      </c>
      <c r="Q2080">
        <v>-0.10501677778219699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140</v>
      </c>
      <c r="E2081">
        <v>307.1256472</v>
      </c>
      <c r="F2081">
        <v>293</v>
      </c>
      <c r="G2081">
        <v>81.9411777999414</v>
      </c>
      <c r="H2081">
        <v>-3.4347885857029699</v>
      </c>
      <c r="I2081">
        <v>4.9967811126157002E-2</v>
      </c>
      <c r="J2081">
        <v>0.87428336473471402</v>
      </c>
      <c r="K2081">
        <v>288.92594676743602</v>
      </c>
      <c r="L2081">
        <v>260.33075962299398</v>
      </c>
      <c r="M2081">
        <v>53.332528533721103</v>
      </c>
      <c r="N2081">
        <v>0.66320166320166296</v>
      </c>
      <c r="O2081">
        <v>10.580204778156901</v>
      </c>
      <c r="P2081">
        <v>109.28571428571399</v>
      </c>
      <c r="Q2081">
        <v>6.4205400159644002E-2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252</v>
      </c>
      <c r="E2082">
        <v>306.15975928500001</v>
      </c>
      <c r="F2082">
        <v>29.31</v>
      </c>
      <c r="G2082">
        <v>21.057052593307802</v>
      </c>
      <c r="H2082">
        <v>5.0662814711305098</v>
      </c>
      <c r="I2082">
        <v>-5.1434876971472701</v>
      </c>
      <c r="J2082">
        <v>-0.59847183967963102</v>
      </c>
      <c r="K2082">
        <v>26.380102052887899</v>
      </c>
      <c r="L2082">
        <v>25.634255078158599</v>
      </c>
      <c r="M2082">
        <v>69.697042462978601</v>
      </c>
      <c r="N2082">
        <v>1.40521656118203</v>
      </c>
      <c r="O2082">
        <v>29.136813374275</v>
      </c>
      <c r="P2082">
        <v>68.933717579250697</v>
      </c>
      <c r="Q2082">
        <v>-1.4339754161306E-2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161</v>
      </c>
      <c r="E2083">
        <v>306.05399999999997</v>
      </c>
      <c r="F2083">
        <v>216.05</v>
      </c>
      <c r="G2083">
        <v>181.68424334599001</v>
      </c>
      <c r="H2083">
        <v>4.29192268552708</v>
      </c>
      <c r="I2083">
        <v>38.567962865132003</v>
      </c>
      <c r="J2083">
        <v>7.8452831437280297</v>
      </c>
      <c r="K2083">
        <v>197.88841610633901</v>
      </c>
      <c r="L2083">
        <v>147.71257370313</v>
      </c>
      <c r="M2083">
        <v>64.096401447373296</v>
      </c>
      <c r="N2083">
        <v>0.27712221835737499</v>
      </c>
      <c r="O2083">
        <v>8.4239759314973295</v>
      </c>
      <c r="P2083">
        <v>217.25403817914801</v>
      </c>
      <c r="Q2083">
        <v>0.109087318505732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189</v>
      </c>
      <c r="E2084">
        <v>305.836585125</v>
      </c>
      <c r="F2084">
        <v>422.75</v>
      </c>
      <c r="G2084">
        <v>17.444844105987801</v>
      </c>
      <c r="H2084">
        <v>0.52148651149888703</v>
      </c>
      <c r="I2084">
        <v>4.6091895495440101</v>
      </c>
      <c r="J2084">
        <v>-0.66189830970698005</v>
      </c>
      <c r="K2084">
        <v>394.39138346655301</v>
      </c>
      <c r="L2084">
        <v>357.32918553404801</v>
      </c>
      <c r="M2084">
        <v>54.113737024664601</v>
      </c>
      <c r="N2084">
        <v>1.45748721479995</v>
      </c>
      <c r="O2084">
        <v>19.680662329982201</v>
      </c>
      <c r="P2084">
        <v>53.142546640101401</v>
      </c>
      <c r="Q2084">
        <v>7.3409287953169998E-3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125</v>
      </c>
      <c r="E2085">
        <v>305.50926420000002</v>
      </c>
      <c r="F2085">
        <v>38.99</v>
      </c>
      <c r="G2085">
        <v>644.693119044019</v>
      </c>
      <c r="H2085">
        <v>25.5647422611185</v>
      </c>
      <c r="I2085">
        <v>114.646038300684</v>
      </c>
      <c r="J2085">
        <v>7.3158745739404996</v>
      </c>
      <c r="K2085">
        <v>32.2487993553585</v>
      </c>
      <c r="L2085">
        <v>23.472588167260302</v>
      </c>
      <c r="M2085">
        <v>87.5264346511903</v>
      </c>
      <c r="N2085">
        <v>0.60197676718617799</v>
      </c>
      <c r="O2085">
        <v>0</v>
      </c>
      <c r="P2085">
        <v>923.35958005249302</v>
      </c>
      <c r="Q2085">
        <v>0.27291562969740901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242</v>
      </c>
      <c r="E2086">
        <v>305.16739330000001</v>
      </c>
      <c r="F2086">
        <v>45.43</v>
      </c>
      <c r="G2086">
        <v>36.282616503082203</v>
      </c>
      <c r="H2086">
        <v>0.39345550537387802</v>
      </c>
      <c r="I2086">
        <v>-35.876783277727299</v>
      </c>
      <c r="J2086">
        <v>-3.6024406078351801</v>
      </c>
      <c r="K2086">
        <v>45.199038579401602</v>
      </c>
      <c r="L2086">
        <v>42.824177437348197</v>
      </c>
      <c r="M2086">
        <v>45.712119024498499</v>
      </c>
      <c r="N2086">
        <v>1.14606934691875</v>
      </c>
      <c r="O2086">
        <v>45.168390931102799</v>
      </c>
      <c r="P2086">
        <v>65.199999999999903</v>
      </c>
      <c r="Q2086">
        <v>1.0633043627543999E-2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629</v>
      </c>
      <c r="E2087">
        <v>304.75566952999998</v>
      </c>
      <c r="F2087">
        <v>544.15</v>
      </c>
      <c r="G2087">
        <v>-16.392487344674699</v>
      </c>
      <c r="H2087">
        <v>-3.5346919050713201</v>
      </c>
      <c r="I2087">
        <v>-0.45049468142821403</v>
      </c>
      <c r="J2087">
        <v>1.70227481772616</v>
      </c>
      <c r="K2087">
        <v>515.03683528346198</v>
      </c>
      <c r="L2087">
        <v>510.61277773395801</v>
      </c>
      <c r="M2087">
        <v>76.372662035467499</v>
      </c>
      <c r="N2087">
        <v>1.99703173254082</v>
      </c>
      <c r="O2087">
        <v>4.19002113387854</v>
      </c>
      <c r="P2087">
        <v>18.036876355748301</v>
      </c>
      <c r="Q2087">
        <v>-6.8707679256178003E-2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65</v>
      </c>
      <c r="E2088">
        <v>304.35832275000001</v>
      </c>
      <c r="F2088">
        <v>325.55</v>
      </c>
      <c r="G2088">
        <v>-36.473095647248698</v>
      </c>
      <c r="H2088">
        <v>8.7222180173784594</v>
      </c>
      <c r="I2088">
        <v>-24.0660603049228</v>
      </c>
      <c r="J2088">
        <v>-1.1118277463763999</v>
      </c>
      <c r="K2088">
        <v>312.932610010389</v>
      </c>
      <c r="L2088">
        <v>340.60331353164901</v>
      </c>
      <c r="M2088">
        <v>63.698655234573401</v>
      </c>
      <c r="N2088">
        <v>1.17650720414776</v>
      </c>
      <c r="O2088">
        <v>29.319612962678502</v>
      </c>
      <c r="P2088">
        <v>27.6666666666666</v>
      </c>
      <c r="Q2088">
        <v>6.6129736768389999E-2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1840</v>
      </c>
      <c r="E2089">
        <v>303.69485740499999</v>
      </c>
      <c r="F2089">
        <v>477.15</v>
      </c>
      <c r="G2089">
        <v>46.832484658813499</v>
      </c>
      <c r="H2089">
        <v>1.74066455311223</v>
      </c>
      <c r="I2089">
        <v>57.769108691165897</v>
      </c>
      <c r="J2089">
        <v>4.67161174406945</v>
      </c>
      <c r="K2089">
        <v>382.27304849136101</v>
      </c>
      <c r="L2089">
        <v>342.15923213773999</v>
      </c>
      <c r="M2089">
        <v>81.579590559130196</v>
      </c>
      <c r="N2089">
        <v>1.76209124468686</v>
      </c>
      <c r="O2089">
        <v>0</v>
      </c>
      <c r="P2089">
        <v>78.240567799775803</v>
      </c>
      <c r="Q2089">
        <v>7.4967689535140004E-3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242</v>
      </c>
      <c r="E2090">
        <v>303.38972472</v>
      </c>
      <c r="F2090">
        <v>544.1</v>
      </c>
      <c r="G2090">
        <v>194.72799465434201</v>
      </c>
      <c r="H2090">
        <v>17.399776274723902</v>
      </c>
      <c r="I2090">
        <v>106.916885884495</v>
      </c>
      <c r="J2090">
        <v>19.8575118762651</v>
      </c>
      <c r="K2090">
        <v>393.46424842975199</v>
      </c>
      <c r="L2090">
        <v>299.67893551062002</v>
      </c>
      <c r="M2090">
        <v>79.608366473328601</v>
      </c>
      <c r="N2090">
        <v>1.7564811238449201</v>
      </c>
      <c r="O2090">
        <v>2.8946884763830099</v>
      </c>
      <c r="P2090">
        <v>225.808383233532</v>
      </c>
      <c r="Q2090">
        <v>0.191272228788882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86</v>
      </c>
      <c r="E2091">
        <v>303.3108593</v>
      </c>
      <c r="F2091">
        <v>22.87</v>
      </c>
      <c r="G2091">
        <v>-55.692301708477103</v>
      </c>
      <c r="H2091">
        <v>-14.8770383346149</v>
      </c>
      <c r="I2091">
        <v>-68.474898558217205</v>
      </c>
      <c r="J2091">
        <v>0.54476566021701001</v>
      </c>
      <c r="K2091">
        <v>26.298008541582</v>
      </c>
      <c r="L2091">
        <v>36.3750068474844</v>
      </c>
      <c r="M2091">
        <v>44.420757447634102</v>
      </c>
      <c r="N2091">
        <v>1.0488893141741</v>
      </c>
      <c r="O2091">
        <v>241.714035854831</v>
      </c>
      <c r="P2091">
        <v>8.5429520645467605</v>
      </c>
      <c r="Q2091">
        <v>5.6336761557846997E-2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239</v>
      </c>
      <c r="E2092">
        <v>303.02499999999998</v>
      </c>
      <c r="F2092">
        <v>891.25</v>
      </c>
      <c r="G2092">
        <v>203.98365284048199</v>
      </c>
      <c r="H2092">
        <v>4.0130964138627299</v>
      </c>
      <c r="I2092">
        <v>44.658034854841098</v>
      </c>
      <c r="J2092">
        <v>9.8515398628781004</v>
      </c>
      <c r="K2092">
        <v>777.94339566380904</v>
      </c>
      <c r="L2092">
        <v>628.94915742248804</v>
      </c>
      <c r="M2092">
        <v>85.734740949806707</v>
      </c>
      <c r="N2092">
        <v>0.67786005407323502</v>
      </c>
      <c r="O2092">
        <v>4.0112201963534204</v>
      </c>
      <c r="P2092">
        <v>230.03147565265601</v>
      </c>
      <c r="Q2092">
        <v>0.160492466740738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242</v>
      </c>
      <c r="E2093">
        <v>302.79998000000001</v>
      </c>
      <c r="F2093">
        <v>39.340000000000003</v>
      </c>
      <c r="G2093">
        <v>1299.5020782008</v>
      </c>
      <c r="H2093">
        <v>40.755041246124897</v>
      </c>
      <c r="I2093">
        <v>961.764099176022</v>
      </c>
      <c r="J2093">
        <v>7.3322423344861303</v>
      </c>
      <c r="K2093">
        <v>27.778117166864799</v>
      </c>
      <c r="L2093">
        <v>14.677241451136901</v>
      </c>
      <c r="M2093">
        <v>84.893485145171098</v>
      </c>
      <c r="N2093">
        <v>1.0687939128335999</v>
      </c>
      <c r="O2093">
        <v>4.0671072699542199</v>
      </c>
      <c r="P2093">
        <v>1395.81749049429</v>
      </c>
      <c r="Q2093">
        <v>0.18716844335258201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E2094">
        <v>302.53179999999998</v>
      </c>
      <c r="F2094">
        <v>71.69</v>
      </c>
      <c r="G2094">
        <v>179.67167425384201</v>
      </c>
      <c r="H2094">
        <v>2.0820990206184402</v>
      </c>
      <c r="I2094">
        <v>113.266356919383</v>
      </c>
      <c r="J2094">
        <v>-2.6185845031331501</v>
      </c>
      <c r="K2094">
        <v>63.7842423209174</v>
      </c>
      <c r="L2094">
        <v>48.578194104431198</v>
      </c>
      <c r="M2094">
        <v>65.914713033002499</v>
      </c>
      <c r="N2094">
        <v>2.6260667671142999</v>
      </c>
      <c r="O2094">
        <v>3.6546240758822801</v>
      </c>
      <c r="P2094">
        <v>240.57007125890701</v>
      </c>
      <c r="Q2094">
        <v>0.19378505520300701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214</v>
      </c>
      <c r="E2095">
        <v>302.10009200000002</v>
      </c>
      <c r="F2095">
        <v>166.45</v>
      </c>
      <c r="G2095">
        <v>68.876601465488207</v>
      </c>
      <c r="H2095">
        <v>96.369052008969703</v>
      </c>
      <c r="I2095">
        <v>81.579073770979704</v>
      </c>
      <c r="J2095">
        <v>19.785654268011999</v>
      </c>
      <c r="K2095">
        <v>106.75264915328199</v>
      </c>
      <c r="M2095">
        <v>85.506188112936798</v>
      </c>
      <c r="O2095">
        <v>9.6425352958846506</v>
      </c>
      <c r="P2095">
        <v>116.16883116883101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D2096" t="s">
        <v>629</v>
      </c>
      <c r="E2096">
        <v>301.389588</v>
      </c>
      <c r="F2096">
        <v>72.61</v>
      </c>
      <c r="G2096">
        <v>-0.121110204992273</v>
      </c>
      <c r="H2096">
        <v>0.37817661689676002</v>
      </c>
      <c r="I2096">
        <v>-17.997782580770501</v>
      </c>
      <c r="J2096">
        <v>-0.122101718979128</v>
      </c>
      <c r="K2096">
        <v>72.605792306874207</v>
      </c>
      <c r="L2096">
        <v>71.368311365978599</v>
      </c>
      <c r="M2096">
        <v>44.988850910042302</v>
      </c>
      <c r="N2096">
        <v>1.0799359431514299</v>
      </c>
      <c r="O2096">
        <v>40.476518385897201</v>
      </c>
      <c r="P2096">
        <v>44.353876739562601</v>
      </c>
      <c r="Q2096">
        <v>1.8668376647525999E-2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4353</v>
      </c>
      <c r="E2097">
        <v>300.92595</v>
      </c>
      <c r="F2097">
        <v>162.5</v>
      </c>
      <c r="G2097">
        <v>123.755734782652</v>
      </c>
      <c r="H2097">
        <v>92.332075457023095</v>
      </c>
      <c r="I2097">
        <v>102.70416405312599</v>
      </c>
      <c r="J2097">
        <v>29.027061142512402</v>
      </c>
      <c r="K2097">
        <v>113.959008082027</v>
      </c>
      <c r="M2097">
        <v>67.324641230249895</v>
      </c>
      <c r="N2097">
        <v>2.5108655110814402</v>
      </c>
      <c r="O2097">
        <v>18.0923076923076</v>
      </c>
      <c r="P2097">
        <v>162.09677419354799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692</v>
      </c>
      <c r="E2098">
        <v>299.83757120000001</v>
      </c>
      <c r="F2098">
        <v>304</v>
      </c>
      <c r="G2098">
        <v>22.396282159542299</v>
      </c>
      <c r="H2098">
        <v>3.4235729562876198</v>
      </c>
      <c r="I2098">
        <v>66.040369418269293</v>
      </c>
      <c r="J2098">
        <v>-1.70452437558988</v>
      </c>
      <c r="K2098">
        <v>288.79813715847899</v>
      </c>
      <c r="L2098">
        <v>249.696215147082</v>
      </c>
      <c r="M2098">
        <v>59.6936567991877</v>
      </c>
      <c r="N2098">
        <v>1.47211828313497</v>
      </c>
      <c r="O2098">
        <v>21.6447368421052</v>
      </c>
      <c r="P2098">
        <v>101.25786163522</v>
      </c>
      <c r="Q2098">
        <v>8.5445263847411995E-2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239</v>
      </c>
      <c r="E2099">
        <v>299.74360000000001</v>
      </c>
      <c r="F2099">
        <v>254.02</v>
      </c>
      <c r="G2099">
        <v>7.1345237581308796</v>
      </c>
      <c r="H2099">
        <v>-4.0614831093001201E-2</v>
      </c>
      <c r="I2099">
        <v>-11.8961015511236</v>
      </c>
      <c r="J2099">
        <v>-0.69860907416029305</v>
      </c>
      <c r="K2099">
        <v>250.63760533665101</v>
      </c>
      <c r="L2099">
        <v>248.094129729212</v>
      </c>
      <c r="M2099">
        <v>61.453287714226398</v>
      </c>
      <c r="N2099">
        <v>1.1367383018408801</v>
      </c>
      <c r="O2099">
        <v>30.5802692701361</v>
      </c>
      <c r="P2099">
        <v>34.651470978001498</v>
      </c>
      <c r="Q2099">
        <v>-3.7833917397133002E-2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821</v>
      </c>
      <c r="E2100">
        <v>299.19392027999999</v>
      </c>
      <c r="F2100">
        <v>228.6</v>
      </c>
      <c r="G2100">
        <v>63.456529546560503</v>
      </c>
      <c r="H2100">
        <v>32.215281042007803</v>
      </c>
      <c r="I2100">
        <v>27.017168445811699</v>
      </c>
      <c r="J2100">
        <v>5.2785231308165796</v>
      </c>
      <c r="K2100">
        <v>189.99028617982901</v>
      </c>
      <c r="M2100">
        <v>50.574710307878298</v>
      </c>
      <c r="N2100">
        <v>1.1597731821214099</v>
      </c>
      <c r="O2100">
        <v>13.735783027121601</v>
      </c>
      <c r="P2100">
        <v>104.10714285714199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713</v>
      </c>
      <c r="E2101">
        <v>298.53358683599998</v>
      </c>
      <c r="F2101">
        <v>11.86</v>
      </c>
      <c r="G2101">
        <v>-18.626967583717001</v>
      </c>
      <c r="H2101">
        <v>-3.4505956227616799</v>
      </c>
      <c r="I2101">
        <v>-9.1553799502353392</v>
      </c>
      <c r="J2101">
        <v>-0.35507098961963501</v>
      </c>
      <c r="K2101">
        <v>11.749156298562101</v>
      </c>
      <c r="L2101">
        <v>11.505237143886299</v>
      </c>
      <c r="M2101">
        <v>70.589314799391403</v>
      </c>
      <c r="N2101">
        <v>1.2971685010794101</v>
      </c>
      <c r="O2101">
        <v>12.141652613828001</v>
      </c>
      <c r="P2101">
        <v>24.842105263157801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189</v>
      </c>
      <c r="E2102">
        <v>298.20143925000002</v>
      </c>
      <c r="F2102">
        <v>757.9</v>
      </c>
      <c r="G2102">
        <v>80.314949784599406</v>
      </c>
      <c r="H2102">
        <v>-0.90645323556394997</v>
      </c>
      <c r="I2102">
        <v>4.4957461086638997</v>
      </c>
      <c r="J2102">
        <v>-1.40848669550495</v>
      </c>
      <c r="K2102">
        <v>759.459143366636</v>
      </c>
      <c r="L2102">
        <v>665.51363916584705</v>
      </c>
      <c r="M2102">
        <v>41.289462782757703</v>
      </c>
      <c r="N2102">
        <v>0.55107660815774295</v>
      </c>
      <c r="O2102">
        <v>23.927958833619201</v>
      </c>
      <c r="P2102">
        <v>110.615534250382</v>
      </c>
      <c r="Q2102">
        <v>4.4448895837076001E-2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242</v>
      </c>
      <c r="E2103">
        <v>298.19902215500002</v>
      </c>
      <c r="F2103">
        <v>127.3</v>
      </c>
      <c r="G2103">
        <v>-41.8615603362447</v>
      </c>
      <c r="H2103">
        <v>1.88698022589658</v>
      </c>
      <c r="I2103">
        <v>-32.016486254348898</v>
      </c>
      <c r="J2103">
        <v>-3.05666794660742</v>
      </c>
      <c r="K2103">
        <v>127.797466315081</v>
      </c>
      <c r="L2103">
        <v>139.64332924604801</v>
      </c>
      <c r="M2103">
        <v>42.541483263054602</v>
      </c>
      <c r="N2103">
        <v>0.66073310224231097</v>
      </c>
      <c r="O2103">
        <v>53.181461115475201</v>
      </c>
      <c r="P2103">
        <v>39.890109890109798</v>
      </c>
      <c r="Q2103">
        <v>9.9416413082425006E-2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304</v>
      </c>
      <c r="E2104">
        <v>298.101281196</v>
      </c>
      <c r="F2104">
        <v>153.24</v>
      </c>
      <c r="G2104">
        <v>-27.440202104129298</v>
      </c>
      <c r="H2104">
        <v>6.6378715128192001</v>
      </c>
      <c r="I2104">
        <v>-40.1104819433437</v>
      </c>
      <c r="J2104">
        <v>10.308841207311399</v>
      </c>
      <c r="K2104">
        <v>143.239945363911</v>
      </c>
      <c r="L2104">
        <v>151.061258611287</v>
      </c>
      <c r="M2104">
        <v>61.083878888041298</v>
      </c>
      <c r="N2104">
        <v>0.41091457278156202</v>
      </c>
      <c r="O2104">
        <v>55.931871574001498</v>
      </c>
      <c r="P2104">
        <v>40.780891134588799</v>
      </c>
      <c r="Q2104">
        <v>4.7554119719935999E-2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E2105">
        <v>297.52463999999998</v>
      </c>
      <c r="F2105">
        <v>292</v>
      </c>
      <c r="G2105">
        <v>480.64095366908299</v>
      </c>
      <c r="H2105">
        <v>-0.72777474568420697</v>
      </c>
      <c r="I2105">
        <v>21.836016188638201</v>
      </c>
      <c r="J2105">
        <v>-1.6748358764576901</v>
      </c>
      <c r="K2105">
        <v>276.53152725380301</v>
      </c>
      <c r="L2105">
        <v>204.375904335266</v>
      </c>
      <c r="M2105">
        <v>42.434029708076601</v>
      </c>
      <c r="N2105">
        <v>0.48332933557207902</v>
      </c>
      <c r="O2105">
        <v>18.150684931506799</v>
      </c>
      <c r="P2105">
        <v>510.87866108786602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49</v>
      </c>
      <c r="E2106">
        <v>296.582600159999</v>
      </c>
      <c r="F2106">
        <v>9.27</v>
      </c>
      <c r="G2106">
        <v>76.754138445192396</v>
      </c>
      <c r="H2106">
        <v>-5.3131532008637397</v>
      </c>
      <c r="I2106">
        <v>-4.4240250272075601</v>
      </c>
      <c r="J2106">
        <v>-3.75438972984746</v>
      </c>
      <c r="K2106">
        <v>9.5227054708484609</v>
      </c>
      <c r="L2106">
        <v>8.6507864064518305</v>
      </c>
      <c r="M2106">
        <v>35.820380090639802</v>
      </c>
      <c r="N2106">
        <v>0.96715359655257005</v>
      </c>
      <c r="O2106">
        <v>32.470334412081897</v>
      </c>
      <c r="P2106">
        <v>118.117647058823</v>
      </c>
      <c r="Q2106">
        <v>0.133273719553473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304</v>
      </c>
      <c r="E2107">
        <v>296.10984786500001</v>
      </c>
      <c r="F2107">
        <v>41.99</v>
      </c>
      <c r="G2107">
        <v>1.3821836026493699</v>
      </c>
      <c r="H2107">
        <v>-3.2988251116974601</v>
      </c>
      <c r="I2107">
        <v>-25.309198900384299</v>
      </c>
      <c r="J2107">
        <v>4.7106913375930803</v>
      </c>
      <c r="K2107">
        <v>42.817944021072002</v>
      </c>
      <c r="L2107">
        <v>44.556337850008703</v>
      </c>
      <c r="M2107">
        <v>59.479969284237498</v>
      </c>
      <c r="N2107">
        <v>1.17182250093954</v>
      </c>
      <c r="O2107">
        <v>57.870921648011397</v>
      </c>
      <c r="P2107">
        <v>77.0236087689713</v>
      </c>
      <c r="Q2107">
        <v>7.4597938292502997E-2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140</v>
      </c>
      <c r="E2108">
        <v>295.46403479999998</v>
      </c>
      <c r="F2108">
        <v>26.4</v>
      </c>
      <c r="G2108">
        <v>1.98479567983771</v>
      </c>
      <c r="H2108">
        <v>34.153483146694299</v>
      </c>
      <c r="I2108">
        <v>0.89034850357982798</v>
      </c>
      <c r="J2108">
        <v>-4.8369400865077399</v>
      </c>
      <c r="K2108">
        <v>24.315781334413899</v>
      </c>
      <c r="L2108">
        <v>23.052711655931802</v>
      </c>
      <c r="M2108">
        <v>45.558471539299603</v>
      </c>
      <c r="N2108">
        <v>4.1295735302864598</v>
      </c>
      <c r="O2108">
        <v>40.681818181818102</v>
      </c>
      <c r="P2108">
        <v>54.2056074766355</v>
      </c>
      <c r="Q2108">
        <v>3.7515949789292E-2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280</v>
      </c>
      <c r="E2109">
        <v>295.44600000000003</v>
      </c>
      <c r="F2109">
        <v>360.3</v>
      </c>
      <c r="G2109">
        <v>60.437587695281998</v>
      </c>
      <c r="H2109">
        <v>51.905728655676299</v>
      </c>
      <c r="I2109">
        <v>7.4023834386830298</v>
      </c>
      <c r="J2109">
        <v>37.625257124472299</v>
      </c>
      <c r="K2109">
        <v>293.09257890555301</v>
      </c>
      <c r="L2109">
        <v>266.16976031253603</v>
      </c>
      <c r="M2109">
        <v>79.803193026392293</v>
      </c>
      <c r="N2109">
        <v>2.1066356414988299</v>
      </c>
      <c r="O2109">
        <v>8.1876214265889509</v>
      </c>
      <c r="P2109">
        <v>91.648936170212707</v>
      </c>
      <c r="Q2109">
        <v>0.202990463602717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D2110" t="s">
        <v>143</v>
      </c>
      <c r="E2110">
        <v>295.24100060000001</v>
      </c>
      <c r="F2110">
        <v>279</v>
      </c>
      <c r="G2110">
        <v>310.09839102291397</v>
      </c>
      <c r="H2110">
        <v>12.260051963946999</v>
      </c>
      <c r="I2110">
        <v>9.7270374140370706</v>
      </c>
      <c r="J2110">
        <v>0.38817225362359797</v>
      </c>
      <c r="K2110">
        <v>265.44449072497599</v>
      </c>
      <c r="L2110">
        <v>227.26303261552599</v>
      </c>
      <c r="M2110">
        <v>51.110582517490101</v>
      </c>
      <c r="N2110">
        <v>0.236831556225233</v>
      </c>
      <c r="O2110">
        <v>29.1039426523297</v>
      </c>
      <c r="P2110">
        <v>369.69696969696901</v>
      </c>
      <c r="Q2110">
        <v>0.21343419895865101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239</v>
      </c>
      <c r="E2111">
        <v>294.17675100000002</v>
      </c>
      <c r="F2111">
        <v>1345.3</v>
      </c>
      <c r="G2111">
        <v>102.272708317321</v>
      </c>
      <c r="H2111">
        <v>4.0516913885955903</v>
      </c>
      <c r="I2111">
        <v>33.128972067445503</v>
      </c>
      <c r="J2111">
        <v>0.79271770816905696</v>
      </c>
      <c r="K2111">
        <v>1274.8116582241801</v>
      </c>
      <c r="L2111">
        <v>1038.59423838062</v>
      </c>
      <c r="M2111">
        <v>42.652575136180602</v>
      </c>
      <c r="N2111">
        <v>0.54575551417694901</v>
      </c>
      <c r="O2111">
        <v>12.9859510889764</v>
      </c>
      <c r="P2111">
        <v>132.32881443744</v>
      </c>
      <c r="Q2111">
        <v>0.117194649655816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297</v>
      </c>
      <c r="E2112">
        <v>294.13235100000003</v>
      </c>
      <c r="F2112">
        <v>147.05000000000001</v>
      </c>
      <c r="G2112">
        <v>24.1907797683883</v>
      </c>
      <c r="H2112">
        <v>18.820044381966799</v>
      </c>
      <c r="I2112">
        <v>-6.1149308537747702</v>
      </c>
      <c r="J2112">
        <v>6.3406774728302997</v>
      </c>
      <c r="K2112">
        <v>133.06067176176001</v>
      </c>
      <c r="L2112">
        <v>117.164103311964</v>
      </c>
      <c r="M2112">
        <v>48.147502101805003</v>
      </c>
      <c r="N2112">
        <v>0.70857437742500995</v>
      </c>
      <c r="O2112">
        <v>13.362801768105999</v>
      </c>
      <c r="P2112">
        <v>73.510324483775804</v>
      </c>
      <c r="Q2112">
        <v>-3.9396714802310004E-3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986</v>
      </c>
      <c r="E2113">
        <v>293.88147795999998</v>
      </c>
      <c r="F2113">
        <v>61.67</v>
      </c>
      <c r="G2113">
        <v>52.893382548630903</v>
      </c>
      <c r="H2113">
        <v>5.2837021231969103</v>
      </c>
      <c r="I2113">
        <v>51.573608394141999</v>
      </c>
      <c r="J2113">
        <v>9.3752610240702108</v>
      </c>
      <c r="K2113">
        <v>51.8185589674585</v>
      </c>
      <c r="L2113">
        <v>44.148980216045402</v>
      </c>
      <c r="M2113">
        <v>81.460959911911999</v>
      </c>
      <c r="N2113">
        <v>0.74760832427298995</v>
      </c>
      <c r="O2113">
        <v>1.6377493108480501</v>
      </c>
      <c r="P2113">
        <v>90.633693972179202</v>
      </c>
      <c r="Q2113">
        <v>5.0779729963476003E-2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65</v>
      </c>
      <c r="E2114">
        <v>293.81009840799999</v>
      </c>
      <c r="F2114">
        <v>238.78</v>
      </c>
      <c r="G2114">
        <v>-7.9732991438479504</v>
      </c>
      <c r="H2114">
        <v>-1.8239721990245099</v>
      </c>
      <c r="I2114">
        <v>-4.0922127920762801</v>
      </c>
      <c r="J2114">
        <v>-4.0110212947634896</v>
      </c>
      <c r="K2114">
        <v>236.287262802648</v>
      </c>
      <c r="L2114">
        <v>222.561125047144</v>
      </c>
      <c r="M2114">
        <v>55.858988493267603</v>
      </c>
      <c r="N2114">
        <v>0.55021197976087499</v>
      </c>
      <c r="O2114">
        <v>36.108551805008801</v>
      </c>
      <c r="P2114">
        <v>34.1460674157303</v>
      </c>
      <c r="Q2114">
        <v>4.8677463146336003E-2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D2115" t="s">
        <v>4390</v>
      </c>
      <c r="E2115">
        <v>293.727824</v>
      </c>
      <c r="F2115">
        <v>520</v>
      </c>
      <c r="G2115">
        <v>129.79364333269299</v>
      </c>
      <c r="H2115">
        <v>45.640233692907998</v>
      </c>
      <c r="I2115">
        <v>43.291688641489301</v>
      </c>
      <c r="J2115">
        <v>15.465395607323501</v>
      </c>
      <c r="K2115">
        <v>371.61403133229101</v>
      </c>
      <c r="M2115">
        <v>88.021355446156505</v>
      </c>
      <c r="N2115">
        <v>2.2550676836391101</v>
      </c>
      <c r="O2115">
        <v>3.7980769230769198</v>
      </c>
      <c r="P2115">
        <v>213.536328007235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E2116">
        <v>292.93869999999998</v>
      </c>
      <c r="F2116">
        <v>214.45</v>
      </c>
      <c r="G2116">
        <v>59.473784077189897</v>
      </c>
      <c r="H2116">
        <v>22.156631935276099</v>
      </c>
      <c r="I2116">
        <v>10.4674066746881</v>
      </c>
      <c r="J2116">
        <v>9.7206965254682594</v>
      </c>
      <c r="K2116">
        <v>194.902024126654</v>
      </c>
      <c r="L2116">
        <v>184.603945441224</v>
      </c>
      <c r="M2116">
        <v>59.134385035168798</v>
      </c>
      <c r="N2116">
        <v>1.71424807076981</v>
      </c>
      <c r="O2116">
        <v>17.416647237118202</v>
      </c>
      <c r="P2116">
        <v>94.600725952812994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D2117" t="s">
        <v>505</v>
      </c>
      <c r="E2117">
        <v>292.46516694000002</v>
      </c>
      <c r="F2117">
        <v>226.23</v>
      </c>
      <c r="G2117">
        <v>140.88394540673599</v>
      </c>
      <c r="H2117">
        <v>-9.6878948261050297</v>
      </c>
      <c r="I2117">
        <v>77.9733463330154</v>
      </c>
      <c r="J2117">
        <v>-3.31192983396337</v>
      </c>
      <c r="K2117">
        <v>220.158316405904</v>
      </c>
      <c r="L2117">
        <v>167.82064148185401</v>
      </c>
      <c r="M2117">
        <v>39.427739198480403</v>
      </c>
      <c r="N2117">
        <v>0.99672272499627201</v>
      </c>
      <c r="O2117">
        <v>22.8837908323387</v>
      </c>
      <c r="P2117">
        <v>164.90632318501099</v>
      </c>
      <c r="Q2117">
        <v>0.10749695513136701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D2118" t="s">
        <v>120</v>
      </c>
      <c r="E2118">
        <v>292.44301168999999</v>
      </c>
      <c r="F2118">
        <v>365.15</v>
      </c>
      <c r="G2118">
        <v>-1.40557124645517</v>
      </c>
      <c r="H2118">
        <v>1.7193756893937899</v>
      </c>
      <c r="I2118">
        <v>-25.606776522258599</v>
      </c>
      <c r="J2118">
        <v>4.2649328170038796</v>
      </c>
      <c r="K2118">
        <v>357.18893107090099</v>
      </c>
      <c r="L2118">
        <v>353.75027064373</v>
      </c>
      <c r="M2118">
        <v>51.296713809617302</v>
      </c>
      <c r="N2118">
        <v>0.88637849690093795</v>
      </c>
      <c r="O2118">
        <v>28.714227029987601</v>
      </c>
      <c r="P2118">
        <v>25.913793103448199</v>
      </c>
      <c r="Q2118">
        <v>1.2053915309048001E-2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49</v>
      </c>
      <c r="E2119">
        <v>292.37050699999998</v>
      </c>
      <c r="F2119">
        <v>1.69</v>
      </c>
      <c r="G2119">
        <v>-26.192466553396098</v>
      </c>
      <c r="H2119">
        <v>3.0778984669970799</v>
      </c>
      <c r="I2119">
        <v>-56.387879406146403</v>
      </c>
      <c r="J2119">
        <v>2.7745358899872401</v>
      </c>
      <c r="K2119">
        <v>1.6829614205988299</v>
      </c>
      <c r="L2119">
        <v>1.92457519319901</v>
      </c>
      <c r="M2119">
        <v>72.2804210165055</v>
      </c>
      <c r="N2119">
        <v>2.1491156860543401</v>
      </c>
      <c r="O2119">
        <v>108.28402366863899</v>
      </c>
      <c r="P2119">
        <v>45.564168819982697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E2120">
        <v>292.29123750000002</v>
      </c>
      <c r="F2120">
        <v>12.99</v>
      </c>
      <c r="G2120">
        <v>302.68291058746098</v>
      </c>
      <c r="H2120">
        <v>14.2693026958957</v>
      </c>
      <c r="I2120">
        <v>15.565528947484101</v>
      </c>
      <c r="J2120">
        <v>-5.8362242350376903</v>
      </c>
      <c r="K2120">
        <v>12.446414794133201</v>
      </c>
      <c r="L2120">
        <v>10.7255901939617</v>
      </c>
      <c r="M2120">
        <v>63.662296922794098</v>
      </c>
      <c r="N2120">
        <v>2.0186113099498901</v>
      </c>
      <c r="O2120">
        <v>47.036181678214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214</v>
      </c>
      <c r="E2121">
        <v>291.82406400000002</v>
      </c>
      <c r="F2121">
        <v>230.5</v>
      </c>
      <c r="G2121">
        <v>206.41595944671701</v>
      </c>
      <c r="H2121">
        <v>12.2226861670572</v>
      </c>
      <c r="I2121">
        <v>56.075023124485803</v>
      </c>
      <c r="J2121">
        <v>-6.8903409846655999</v>
      </c>
      <c r="K2121">
        <v>196.88608782682999</v>
      </c>
      <c r="L2121">
        <v>145.243306060311</v>
      </c>
      <c r="M2121">
        <v>50.3506364362201</v>
      </c>
      <c r="N2121">
        <v>0.47759609238466699</v>
      </c>
      <c r="O2121">
        <v>14.750542299349201</v>
      </c>
      <c r="P2121">
        <v>236.49635036496301</v>
      </c>
      <c r="Q2121">
        <v>0.167421893734431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934</v>
      </c>
      <c r="E2122">
        <v>291.60978375000002</v>
      </c>
      <c r="F2122">
        <v>86.25</v>
      </c>
      <c r="G2122">
        <v>30.107209631472799</v>
      </c>
      <c r="H2122">
        <v>-1.90908344062431</v>
      </c>
      <c r="I2122">
        <v>39.420605097084596</v>
      </c>
      <c r="J2122">
        <v>-3.7205596707368001</v>
      </c>
      <c r="K2122">
        <v>88.812349465536201</v>
      </c>
      <c r="L2122">
        <v>76.926132362919304</v>
      </c>
      <c r="M2122">
        <v>47.383213770596697</v>
      </c>
      <c r="N2122">
        <v>1.75866866244793</v>
      </c>
      <c r="O2122">
        <v>37.623188405797102</v>
      </c>
      <c r="P2122">
        <v>89.560439560439505</v>
      </c>
      <c r="Q2122">
        <v>2.3426111061039998E-3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75</v>
      </c>
      <c r="E2123">
        <v>291.13655337</v>
      </c>
      <c r="F2123">
        <v>198.9</v>
      </c>
      <c r="G2123">
        <v>366.46649203349199</v>
      </c>
      <c r="H2123">
        <v>27.154083363742402</v>
      </c>
      <c r="I2123">
        <v>222.427026987354</v>
      </c>
      <c r="J2123">
        <v>1.1789885801542099</v>
      </c>
      <c r="K2123">
        <v>167.58956088682501</v>
      </c>
      <c r="L2123">
        <v>112.883535741172</v>
      </c>
      <c r="M2123">
        <v>68.509684293380204</v>
      </c>
      <c r="N2123">
        <v>0.51601481456867204</v>
      </c>
      <c r="O2123">
        <v>4.55002513826041</v>
      </c>
      <c r="P2123">
        <v>541.61290322580601</v>
      </c>
      <c r="Q2123">
        <v>0.211874750050595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125</v>
      </c>
      <c r="E2124">
        <v>291.1284</v>
      </c>
      <c r="F2124">
        <v>284</v>
      </c>
      <c r="G2124">
        <v>216.51468401362999</v>
      </c>
      <c r="H2124">
        <v>8.8236595595477798</v>
      </c>
      <c r="I2124">
        <v>112.29753659470499</v>
      </c>
      <c r="J2124">
        <v>9.5091180683449004</v>
      </c>
      <c r="K2124">
        <v>231.622715332301</v>
      </c>
      <c r="L2124">
        <v>174.08443345640899</v>
      </c>
      <c r="M2124">
        <v>90.681479130210505</v>
      </c>
      <c r="N2124">
        <v>1.21151439770842</v>
      </c>
      <c r="O2124">
        <v>5.2816901408436701E-2</v>
      </c>
      <c r="P2124">
        <v>249.32349323493199</v>
      </c>
      <c r="Q2124">
        <v>0.14328527250238399</v>
      </c>
    </row>
    <row r="2125" spans="1:17" hidden="1" x14ac:dyDescent="0.3">
      <c r="A2125" t="s">
        <v>4409</v>
      </c>
      <c r="B2125" t="s">
        <v>4410</v>
      </c>
      <c r="C2125" t="str">
        <f>IFERROR(VLOOKUP(Table1[[#This Row],[Ticker]],[1]!Table1[[Symbol]:[Industry]],2,FALSE),"-")</f>
        <v>-</v>
      </c>
      <c r="D2125" t="s">
        <v>934</v>
      </c>
      <c r="E2125">
        <v>291.08604000000003</v>
      </c>
      <c r="F2125">
        <v>212.1</v>
      </c>
      <c r="G2125">
        <v>35.739759360225101</v>
      </c>
      <c r="H2125">
        <v>52.476645940936102</v>
      </c>
      <c r="I2125">
        <v>48.5007111978803</v>
      </c>
      <c r="J2125">
        <v>9.0391623526335003</v>
      </c>
      <c r="K2125">
        <v>178.00713574958499</v>
      </c>
      <c r="M2125">
        <v>50.527102772720397</v>
      </c>
      <c r="N2125">
        <v>1.1451488060683399</v>
      </c>
      <c r="O2125">
        <v>17.821782178217799</v>
      </c>
      <c r="P2125">
        <v>84.274543874891293</v>
      </c>
    </row>
    <row r="2126" spans="1:17" hidden="1" x14ac:dyDescent="0.3">
      <c r="A2126" t="s">
        <v>4411</v>
      </c>
      <c r="B2126" t="s">
        <v>4412</v>
      </c>
      <c r="C2126" t="str">
        <f>IFERROR(VLOOKUP(Table1[[#This Row],[Ticker]],[1]!Table1[[Symbol]:[Industry]],2,FALSE),"-")</f>
        <v>-</v>
      </c>
      <c r="D2126" t="s">
        <v>414</v>
      </c>
      <c r="E2126">
        <v>290.98218050000003</v>
      </c>
      <c r="F2126">
        <v>257.64999999999998</v>
      </c>
      <c r="G2126">
        <v>-41.8941334212642</v>
      </c>
      <c r="H2126">
        <v>-4.0059508810031996</v>
      </c>
      <c r="I2126">
        <v>-41.170198908205599</v>
      </c>
      <c r="J2126">
        <v>1.9637008052932201</v>
      </c>
      <c r="K2126">
        <v>262.58727070401397</v>
      </c>
      <c r="L2126">
        <v>289.79303232383302</v>
      </c>
      <c r="M2126">
        <v>57.935359389339403</v>
      </c>
      <c r="N2126">
        <v>0.87476260641073</v>
      </c>
      <c r="O2126">
        <v>57.170580244517701</v>
      </c>
      <c r="P2126">
        <v>19.837209302325501</v>
      </c>
      <c r="Q2126">
        <v>7.5745556202862996E-2</v>
      </c>
    </row>
    <row r="2127" spans="1:17" hidden="1" x14ac:dyDescent="0.3">
      <c r="A2127" t="s">
        <v>4413</v>
      </c>
      <c r="B2127" t="s">
        <v>4414</v>
      </c>
      <c r="C2127" t="str">
        <f>IFERROR(VLOOKUP(Table1[[#This Row],[Ticker]],[1]!Table1[[Symbol]:[Industry]],2,FALSE),"-")</f>
        <v>-</v>
      </c>
      <c r="D2127" t="s">
        <v>153</v>
      </c>
      <c r="E2127">
        <v>290.94963999999999</v>
      </c>
      <c r="F2127">
        <v>2.5</v>
      </c>
      <c r="G2127">
        <v>364.33583779159699</v>
      </c>
      <c r="H2127">
        <v>10.9153440402917</v>
      </c>
      <c r="I2127">
        <v>28.143649050987602</v>
      </c>
      <c r="J2127">
        <v>-4.63541265203677</v>
      </c>
      <c r="K2127">
        <v>2.4368201699986498</v>
      </c>
      <c r="L2127">
        <v>1.9935159728523699</v>
      </c>
      <c r="M2127">
        <v>53.103856227035301</v>
      </c>
      <c r="N2127">
        <v>0.97859903146359695</v>
      </c>
      <c r="O2127">
        <v>54.4</v>
      </c>
      <c r="P2127">
        <v>410.20408163265301</v>
      </c>
    </row>
    <row r="2128" spans="1:17" hidden="1" x14ac:dyDescent="0.3">
      <c r="A2128" t="s">
        <v>4415</v>
      </c>
      <c r="B2128" t="s">
        <v>4416</v>
      </c>
      <c r="C2128" t="str">
        <f>IFERROR(VLOOKUP(Table1[[#This Row],[Ticker]],[1]!Table1[[Symbol]:[Industry]],2,FALSE),"-")</f>
        <v>-</v>
      </c>
      <c r="E2128">
        <v>290.43470789000003</v>
      </c>
      <c r="F2128">
        <v>129.1</v>
      </c>
      <c r="G2128">
        <v>44.394162491340502</v>
      </c>
      <c r="H2128">
        <v>21.2330532122478</v>
      </c>
      <c r="I2128">
        <v>55.328630310730901</v>
      </c>
      <c r="J2128">
        <v>5.8235392475459804</v>
      </c>
      <c r="K2128">
        <v>100.868630521844</v>
      </c>
      <c r="M2128">
        <v>85.795175813535593</v>
      </c>
      <c r="N2128">
        <v>1.80325871783158</v>
      </c>
      <c r="O2128">
        <v>2.51742835011619</v>
      </c>
      <c r="P2128">
        <v>96.409554237030207</v>
      </c>
    </row>
    <row r="2129" spans="1:17" hidden="1" x14ac:dyDescent="0.3">
      <c r="A2129" t="s">
        <v>4417</v>
      </c>
      <c r="B2129" t="s">
        <v>4418</v>
      </c>
      <c r="C2129" t="str">
        <f>IFERROR(VLOOKUP(Table1[[#This Row],[Ticker]],[1]!Table1[[Symbol]:[Industry]],2,FALSE),"-")</f>
        <v>-</v>
      </c>
      <c r="D2129" t="s">
        <v>403</v>
      </c>
      <c r="E2129">
        <v>290.37266899999997</v>
      </c>
      <c r="F2129">
        <v>293</v>
      </c>
      <c r="G2129">
        <v>59.991231831415902</v>
      </c>
      <c r="H2129">
        <v>29.1670922920399</v>
      </c>
      <c r="I2129">
        <v>-21.893063121185701</v>
      </c>
      <c r="J2129">
        <v>0.41271582923503503</v>
      </c>
      <c r="K2129">
        <v>273.80601047189202</v>
      </c>
      <c r="L2129">
        <v>250.60585581826601</v>
      </c>
      <c r="M2129">
        <v>54.347702345827599</v>
      </c>
      <c r="N2129">
        <v>1.6107149645796299</v>
      </c>
      <c r="O2129">
        <v>40.716723549488002</v>
      </c>
      <c r="P2129">
        <v>98.913781398506401</v>
      </c>
      <c r="Q2129">
        <v>5.4178563543895997E-2</v>
      </c>
    </row>
    <row r="2130" spans="1:17" hidden="1" x14ac:dyDescent="0.3">
      <c r="A2130" t="s">
        <v>4419</v>
      </c>
      <c r="B2130" t="s">
        <v>4420</v>
      </c>
      <c r="C2130" t="str">
        <f>IFERROR(VLOOKUP(Table1[[#This Row],[Ticker]],[1]!Table1[[Symbol]:[Industry]],2,FALSE),"-")</f>
        <v>-</v>
      </c>
      <c r="D2130" t="s">
        <v>624</v>
      </c>
      <c r="E2130">
        <v>289.56421151999899</v>
      </c>
      <c r="F2130">
        <v>298.8</v>
      </c>
      <c r="G2130">
        <v>40.463165984216197</v>
      </c>
      <c r="H2130">
        <v>42.197395322342999</v>
      </c>
      <c r="I2130">
        <v>25.812845089093699</v>
      </c>
      <c r="J2130">
        <v>29.095978160796601</v>
      </c>
      <c r="K2130">
        <v>231.917379460636</v>
      </c>
      <c r="L2130">
        <v>213.88346737473299</v>
      </c>
      <c r="M2130">
        <v>70.469307634639407</v>
      </c>
      <c r="N2130">
        <v>3.1097178683385498</v>
      </c>
      <c r="O2130">
        <v>10.9939759036144</v>
      </c>
      <c r="P2130">
        <v>95.294117647058798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130</v>
      </c>
      <c r="E2131">
        <v>288.92068799999998</v>
      </c>
      <c r="F2131">
        <v>569.1</v>
      </c>
      <c r="G2131">
        <v>590.25904965844995</v>
      </c>
      <c r="H2131">
        <v>80.995124940506003</v>
      </c>
      <c r="I2131">
        <v>101.736498287348</v>
      </c>
      <c r="J2131">
        <v>-10.833273493295501</v>
      </c>
      <c r="K2131">
        <v>445.22930301008603</v>
      </c>
      <c r="L2131">
        <v>304.20694867498298</v>
      </c>
      <c r="M2131">
        <v>47.1000543598105</v>
      </c>
      <c r="N2131">
        <v>1.3400488938801201</v>
      </c>
      <c r="O2131">
        <v>32.173607450360201</v>
      </c>
      <c r="P2131">
        <v>693.06020066889596</v>
      </c>
      <c r="Q2131">
        <v>0.16309324976869799</v>
      </c>
    </row>
    <row r="2132" spans="1:17" hidden="1" x14ac:dyDescent="0.3">
      <c r="A2132" t="s">
        <v>4423</v>
      </c>
      <c r="B2132" t="s">
        <v>4424</v>
      </c>
      <c r="C2132" t="str">
        <f>IFERROR(VLOOKUP(Table1[[#This Row],[Ticker]],[1]!Table1[[Symbol]:[Industry]],2,FALSE),"-")</f>
        <v>-</v>
      </c>
      <c r="D2132" t="s">
        <v>403</v>
      </c>
      <c r="E2132">
        <v>288.72187638000003</v>
      </c>
      <c r="F2132">
        <v>790.05</v>
      </c>
      <c r="G2132">
        <v>88.827259360225099</v>
      </c>
      <c r="H2132">
        <v>3.4286878393497902</v>
      </c>
      <c r="I2132">
        <v>10.336380286232799</v>
      </c>
      <c r="J2132">
        <v>-4.5886866234628902</v>
      </c>
      <c r="K2132">
        <v>763.67192613408201</v>
      </c>
      <c r="L2132">
        <v>675.90715168732004</v>
      </c>
      <c r="M2132">
        <v>54.164018484679403</v>
      </c>
      <c r="N2132">
        <v>0.917615952951642</v>
      </c>
      <c r="O2132">
        <v>17.733054869944901</v>
      </c>
      <c r="P2132">
        <v>125.728571428571</v>
      </c>
      <c r="Q2132">
        <v>3.8156907287783003E-2</v>
      </c>
    </row>
    <row r="2133" spans="1:17" hidden="1" x14ac:dyDescent="0.3">
      <c r="A2133" t="s">
        <v>4425</v>
      </c>
      <c r="B2133" t="s">
        <v>4426</v>
      </c>
      <c r="C2133" t="str">
        <f>IFERROR(VLOOKUP(Table1[[#This Row],[Ticker]],[1]!Table1[[Symbol]:[Industry]],2,FALSE),"-")</f>
        <v>-</v>
      </c>
      <c r="D2133" t="s">
        <v>189</v>
      </c>
      <c r="E2133">
        <v>287.53812249999999</v>
      </c>
      <c r="F2133">
        <v>744.05</v>
      </c>
      <c r="G2133">
        <v>-12.2734915366529</v>
      </c>
      <c r="H2133">
        <v>-1.4919021788356901</v>
      </c>
      <c r="I2133">
        <v>-10.8875984387705</v>
      </c>
      <c r="J2133">
        <v>-4.4185902314737602</v>
      </c>
      <c r="K2133">
        <v>727.73193601280104</v>
      </c>
      <c r="L2133">
        <v>728.10895021449699</v>
      </c>
      <c r="M2133">
        <v>59.3276877807414</v>
      </c>
      <c r="N2133">
        <v>0.79471504634194401</v>
      </c>
      <c r="O2133">
        <v>20.8252133593172</v>
      </c>
      <c r="P2133">
        <v>15.8956386292834</v>
      </c>
      <c r="Q2133">
        <v>1.5898955501681002E-2</v>
      </c>
    </row>
    <row r="2134" spans="1:17" hidden="1" x14ac:dyDescent="0.3">
      <c r="A2134" t="s">
        <v>4427</v>
      </c>
      <c r="B2134" t="s">
        <v>4428</v>
      </c>
      <c r="C2134" t="str">
        <f>IFERROR(VLOOKUP(Table1[[#This Row],[Ticker]],[1]!Table1[[Symbol]:[Industry]],2,FALSE),"-")</f>
        <v>-</v>
      </c>
      <c r="D2134" t="s">
        <v>4429</v>
      </c>
      <c r="E2134">
        <v>287.42948730000001</v>
      </c>
      <c r="F2134">
        <v>27.88</v>
      </c>
      <c r="G2134">
        <v>-21.048210564586899</v>
      </c>
      <c r="H2134">
        <v>-1.41218110491297</v>
      </c>
      <c r="I2134">
        <v>-19.698953793744401</v>
      </c>
      <c r="J2134">
        <v>8.86366244970203</v>
      </c>
      <c r="K2134">
        <v>27.415375644554</v>
      </c>
      <c r="L2134">
        <v>29.863308326518901</v>
      </c>
      <c r="M2134">
        <v>64.865423567101203</v>
      </c>
      <c r="N2134">
        <v>0.70295918177476402</v>
      </c>
      <c r="O2134">
        <v>30.2008608321377</v>
      </c>
      <c r="P2134">
        <v>18.8912579957356</v>
      </c>
      <c r="Q2134">
        <v>0.104109559609021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629</v>
      </c>
      <c r="E2135">
        <v>287.20467497999999</v>
      </c>
      <c r="F2135">
        <v>596.29999999999995</v>
      </c>
      <c r="G2135">
        <v>-35.900219518857597</v>
      </c>
      <c r="H2135">
        <v>2.2874854124330901</v>
      </c>
      <c r="I2135">
        <v>-22.6754507552624</v>
      </c>
      <c r="J2135">
        <v>0.77639165494446305</v>
      </c>
      <c r="K2135">
        <v>584.93451381530201</v>
      </c>
      <c r="L2135">
        <v>614.08975833611896</v>
      </c>
      <c r="M2135">
        <v>56.762541345176203</v>
      </c>
      <c r="N2135">
        <v>1.1314540522313301</v>
      </c>
      <c r="O2135">
        <v>29.951366761697098</v>
      </c>
      <c r="P2135">
        <v>23.151590251961899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629</v>
      </c>
      <c r="E2136">
        <v>287.13224924999997</v>
      </c>
      <c r="F2136">
        <v>71.13</v>
      </c>
      <c r="G2136">
        <v>-8.1702142777361999</v>
      </c>
      <c r="H2136">
        <v>-7.3417545658001702</v>
      </c>
      <c r="I2136">
        <v>-39.133950847180301</v>
      </c>
      <c r="J2136">
        <v>-0.57076745531611395</v>
      </c>
      <c r="K2136">
        <v>75.113949361434805</v>
      </c>
      <c r="L2136">
        <v>76.144360883113507</v>
      </c>
      <c r="M2136">
        <v>41.100802177542</v>
      </c>
      <c r="N2136">
        <v>0.75252051931038999</v>
      </c>
      <c r="O2136">
        <v>75.664276676507797</v>
      </c>
      <c r="P2136">
        <v>23.4895833333333</v>
      </c>
      <c r="Q2136">
        <v>0.12581241746456501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150</v>
      </c>
      <c r="E2137">
        <v>286.90912600000001</v>
      </c>
      <c r="F2137">
        <v>956.3</v>
      </c>
      <c r="G2137">
        <v>259.04617916300202</v>
      </c>
      <c r="H2137">
        <v>-4.1940318859949102</v>
      </c>
      <c r="I2137">
        <v>43.684054094839098</v>
      </c>
      <c r="J2137">
        <v>7.3734663712706503</v>
      </c>
      <c r="K2137">
        <v>900.83861322571295</v>
      </c>
      <c r="L2137">
        <v>737.78756003484796</v>
      </c>
      <c r="M2137">
        <v>81.110161191098499</v>
      </c>
      <c r="N2137">
        <v>0.44183250380306099</v>
      </c>
      <c r="O2137">
        <v>43.783331590505</v>
      </c>
      <c r="P2137">
        <v>299.79096989966501</v>
      </c>
      <c r="Q2137">
        <v>0.178251924488184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713</v>
      </c>
      <c r="E2138">
        <v>286.83496256799998</v>
      </c>
      <c r="F2138">
        <v>258.61</v>
      </c>
      <c r="G2138">
        <v>1.4348615015000401</v>
      </c>
      <c r="H2138">
        <v>-0.15371112814233401</v>
      </c>
      <c r="I2138">
        <v>0.75560245437415896</v>
      </c>
      <c r="J2138">
        <v>0.50202238687332401</v>
      </c>
      <c r="K2138">
        <v>246.468262973294</v>
      </c>
      <c r="L2138">
        <v>229.983256983666</v>
      </c>
      <c r="M2138">
        <v>58.2466499100683</v>
      </c>
      <c r="N2138">
        <v>0.82497583509254102</v>
      </c>
      <c r="O2138">
        <v>2.9155871776033102</v>
      </c>
      <c r="P2138">
        <v>29.993968030561899</v>
      </c>
      <c r="Q2138">
        <v>4.1697795445031001E-2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629</v>
      </c>
      <c r="E2139">
        <v>286.15699999999998</v>
      </c>
      <c r="F2139">
        <v>854.2</v>
      </c>
      <c r="G2139">
        <v>6630.0452711712396</v>
      </c>
      <c r="H2139">
        <v>20.1744838945698</v>
      </c>
      <c r="I2139">
        <v>576.605999853512</v>
      </c>
      <c r="J2139">
        <v>10.259096166667</v>
      </c>
      <c r="K2139">
        <v>670.72194018868697</v>
      </c>
      <c r="L2139">
        <v>383.45069593687901</v>
      </c>
      <c r="M2139">
        <v>84.956735597064593</v>
      </c>
      <c r="N2139">
        <v>0.817547422363048</v>
      </c>
      <c r="O2139">
        <v>0.444860688363379</v>
      </c>
      <c r="P2139">
        <v>8652.0491803278692</v>
      </c>
      <c r="Q2139">
        <v>0.43211612022175899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46</v>
      </c>
      <c r="E2140">
        <v>285.86869012800003</v>
      </c>
      <c r="F2140">
        <v>111.24</v>
      </c>
      <c r="G2140">
        <v>355.69820091866598</v>
      </c>
      <c r="H2140">
        <v>12.4158885927502</v>
      </c>
      <c r="I2140">
        <v>74.489244081522799</v>
      </c>
      <c r="J2140">
        <v>25.570390064173701</v>
      </c>
      <c r="K2140">
        <v>93.684564304011403</v>
      </c>
      <c r="L2140">
        <v>69.029043120658898</v>
      </c>
      <c r="M2140">
        <v>82.501729945327796</v>
      </c>
      <c r="N2140">
        <v>1.26986139875284</v>
      </c>
      <c r="O2140">
        <v>5.1959726717008197</v>
      </c>
      <c r="P2140">
        <v>473.40206185567001</v>
      </c>
      <c r="Q2140">
        <v>0.13719085727455699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D2141" t="s">
        <v>539</v>
      </c>
      <c r="E2141">
        <v>285.60000000000002</v>
      </c>
      <c r="F2141">
        <v>2.72</v>
      </c>
      <c r="G2141">
        <v>19.614053350087499</v>
      </c>
      <c r="H2141">
        <v>5.3226486480253303</v>
      </c>
      <c r="I2141">
        <v>-39.687400183858799</v>
      </c>
      <c r="J2141">
        <v>-6.3980004802319597</v>
      </c>
      <c r="K2141">
        <v>2.5639188780519402</v>
      </c>
      <c r="L2141">
        <v>2.43688202532311</v>
      </c>
      <c r="M2141">
        <v>47.162170128685098</v>
      </c>
      <c r="N2141">
        <v>2.5230604406841199</v>
      </c>
      <c r="O2141">
        <v>37.986780077884703</v>
      </c>
      <c r="P2141">
        <v>57.019872877946703</v>
      </c>
      <c r="Q2141">
        <v>-9.1702946456109994E-3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539</v>
      </c>
      <c r="E2142">
        <v>285.55</v>
      </c>
      <c r="F2142">
        <v>285.55</v>
      </c>
      <c r="G2142">
        <v>-8.3499525739312492</v>
      </c>
      <c r="H2142">
        <v>-13.0797131113919</v>
      </c>
      <c r="I2142">
        <v>8.8524515352709106</v>
      </c>
      <c r="J2142">
        <v>0.47411810328516302</v>
      </c>
      <c r="K2142">
        <v>296.90684620706998</v>
      </c>
      <c r="L2142">
        <v>287.39051382659801</v>
      </c>
      <c r="M2142">
        <v>57.031247279026303</v>
      </c>
      <c r="N2142">
        <v>0.63925947805999705</v>
      </c>
      <c r="O2142">
        <v>30.730169847662399</v>
      </c>
      <c r="P2142">
        <v>39.1569200779727</v>
      </c>
      <c r="Q2142">
        <v>0.119089698365844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189</v>
      </c>
      <c r="E2143">
        <v>285</v>
      </c>
      <c r="F2143">
        <v>570</v>
      </c>
      <c r="G2143">
        <v>7.0068922273579801</v>
      </c>
      <c r="H2143">
        <v>-11.5933469400508</v>
      </c>
      <c r="I2143">
        <v>-26.8075622106428</v>
      </c>
      <c r="J2143">
        <v>-2.0593801939288401</v>
      </c>
      <c r="K2143">
        <v>590.36689012358897</v>
      </c>
      <c r="L2143">
        <v>570.63152850544702</v>
      </c>
      <c r="M2143">
        <v>47.021943912922701</v>
      </c>
      <c r="N2143">
        <v>1.16847241718652</v>
      </c>
      <c r="O2143">
        <v>34.210526315789402</v>
      </c>
      <c r="P2143">
        <v>41.158989598811203</v>
      </c>
      <c r="Q2143">
        <v>8.2342502976761003E-2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239</v>
      </c>
      <c r="E2144">
        <v>284.17553835899997</v>
      </c>
      <c r="F2144">
        <v>11.93</v>
      </c>
      <c r="G2144">
        <v>2.41932925269822</v>
      </c>
      <c r="H2144">
        <v>19.345057616322102</v>
      </c>
      <c r="I2144">
        <v>-20.258821876049598</v>
      </c>
      <c r="J2144">
        <v>-5.5238324083810504</v>
      </c>
      <c r="K2144">
        <v>11.108163596966699</v>
      </c>
      <c r="L2144">
        <v>10.740342582874399</v>
      </c>
      <c r="M2144">
        <v>46.220228178455599</v>
      </c>
      <c r="N2144">
        <v>1.03789046155557</v>
      </c>
      <c r="O2144">
        <v>24.308466051969798</v>
      </c>
      <c r="P2144">
        <v>41.183431952662701</v>
      </c>
      <c r="Q2144">
        <v>4.6938942045553003E-2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46</v>
      </c>
      <c r="E2145">
        <v>283.86938268</v>
      </c>
      <c r="F2145">
        <v>10.53</v>
      </c>
      <c r="G2145">
        <v>69.888373038598502</v>
      </c>
      <c r="H2145">
        <v>-7.1594383202049103</v>
      </c>
      <c r="I2145">
        <v>-34.983561799152298</v>
      </c>
      <c r="J2145">
        <v>-5.4981913827400302</v>
      </c>
      <c r="K2145">
        <v>10.928223940425999</v>
      </c>
      <c r="L2145">
        <v>9.8821896817835899</v>
      </c>
      <c r="M2145">
        <v>40.052255537905303</v>
      </c>
      <c r="N2145">
        <v>1.8287515690043901</v>
      </c>
      <c r="O2145">
        <v>42.450142450142401</v>
      </c>
      <c r="P2145">
        <v>103.67504835589899</v>
      </c>
      <c r="Q2145">
        <v>5.5085495984589998E-2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542</v>
      </c>
      <c r="E2146">
        <v>282.63087000000002</v>
      </c>
      <c r="F2146">
        <v>144.44999999999999</v>
      </c>
      <c r="G2146">
        <v>-58.281293271353803</v>
      </c>
      <c r="H2146">
        <v>16.9100390005039</v>
      </c>
      <c r="I2146">
        <v>-25.073694652211</v>
      </c>
      <c r="J2146">
        <v>18.866063410086099</v>
      </c>
      <c r="K2146">
        <v>129.91260971991301</v>
      </c>
      <c r="M2146">
        <v>63.181874348509297</v>
      </c>
      <c r="N2146">
        <v>2.2987522281639898</v>
      </c>
      <c r="O2146">
        <v>63.378331602630603</v>
      </c>
      <c r="P2146">
        <v>44.449999999999903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E2147">
        <v>282.29311200000001</v>
      </c>
      <c r="F2147">
        <v>2.71</v>
      </c>
      <c r="G2147">
        <v>152.80299843477499</v>
      </c>
      <c r="H2147">
        <v>-26.691493566545802</v>
      </c>
      <c r="I2147">
        <v>59.815051603048602</v>
      </c>
      <c r="J2147">
        <v>-10.617925307351999</v>
      </c>
      <c r="K2147">
        <v>3.18851947341631</v>
      </c>
      <c r="L2147">
        <v>2.5194805331364898</v>
      </c>
      <c r="M2147">
        <v>38.062284749302698</v>
      </c>
      <c r="N2147">
        <v>2.4262717749389799</v>
      </c>
      <c r="O2147">
        <v>52.398523985239798</v>
      </c>
      <c r="P2147">
        <v>519.42857142857099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D2148" t="s">
        <v>65</v>
      </c>
      <c r="E2148">
        <v>282.20493850000003</v>
      </c>
      <c r="F2148">
        <v>282.2</v>
      </c>
      <c r="G2148">
        <v>-46.2666877315758</v>
      </c>
      <c r="H2148">
        <v>0.70763740800407404</v>
      </c>
      <c r="I2148">
        <v>-43.152579172673597</v>
      </c>
      <c r="J2148">
        <v>4.0221091152763302</v>
      </c>
      <c r="K2148">
        <v>278.67438761600499</v>
      </c>
      <c r="L2148">
        <v>328.99731350391397</v>
      </c>
      <c r="M2148">
        <v>66.211814832011598</v>
      </c>
      <c r="N2148">
        <v>0.89412206645305004</v>
      </c>
      <c r="O2148">
        <v>66.123316796598104</v>
      </c>
      <c r="P2148">
        <v>17.5833333333333</v>
      </c>
      <c r="Q2148">
        <v>-0.158411825800715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171</v>
      </c>
      <c r="E2149">
        <v>282.02401600000002</v>
      </c>
      <c r="F2149">
        <v>272</v>
      </c>
      <c r="G2149">
        <v>106.61839183885699</v>
      </c>
      <c r="H2149">
        <v>-11.952264541602499</v>
      </c>
      <c r="I2149">
        <v>31.2360786693582</v>
      </c>
      <c r="J2149">
        <v>3.0342761497274902</v>
      </c>
      <c r="K2149">
        <v>263.90948366676702</v>
      </c>
      <c r="L2149">
        <v>209.21773931331501</v>
      </c>
      <c r="M2149">
        <v>41.614373891607499</v>
      </c>
      <c r="N2149">
        <v>0.70747144726141198</v>
      </c>
      <c r="O2149">
        <v>20.588235294117599</v>
      </c>
      <c r="P2149">
        <v>159.04761904761901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388</v>
      </c>
      <c r="E2150">
        <v>281.70085875000001</v>
      </c>
      <c r="F2150">
        <v>211.65</v>
      </c>
      <c r="G2150">
        <v>11.263180157115301</v>
      </c>
      <c r="H2150">
        <v>10.7635621205539</v>
      </c>
      <c r="I2150">
        <v>-10.8282088311121</v>
      </c>
      <c r="J2150">
        <v>10.3056849439789</v>
      </c>
      <c r="K2150">
        <v>203.047283654712</v>
      </c>
      <c r="L2150">
        <v>206.371101976848</v>
      </c>
      <c r="M2150">
        <v>61.0621147597749</v>
      </c>
      <c r="N2150">
        <v>1.8728544183089599</v>
      </c>
      <c r="O2150">
        <v>39.097566737538301</v>
      </c>
      <c r="P2150">
        <v>48.5263157894736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150</v>
      </c>
      <c r="E2151">
        <v>281.31119954000002</v>
      </c>
      <c r="F2151">
        <v>268.60000000000002</v>
      </c>
      <c r="G2151">
        <v>-11.049383619043899</v>
      </c>
      <c r="H2151">
        <v>-3.3097959594158399</v>
      </c>
      <c r="I2151">
        <v>-17.084990321333201</v>
      </c>
      <c r="J2151">
        <v>1.1703808425806601</v>
      </c>
      <c r="K2151">
        <v>264.18155776611502</v>
      </c>
      <c r="L2151">
        <v>259.42259648470502</v>
      </c>
      <c r="M2151">
        <v>69.028519245531399</v>
      </c>
      <c r="N2151">
        <v>0.77630192884507698</v>
      </c>
      <c r="O2151">
        <v>21.5189873417721</v>
      </c>
      <c r="P2151">
        <v>20.7191011235955</v>
      </c>
      <c r="Q2151">
        <v>6.5924571842780999E-2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242</v>
      </c>
      <c r="E2152">
        <v>280.99692599999997</v>
      </c>
      <c r="F2152">
        <v>396.2</v>
      </c>
      <c r="G2152">
        <v>-17.575494877063001</v>
      </c>
      <c r="H2152">
        <v>-0.34703467332235699</v>
      </c>
      <c r="I2152">
        <v>-10.8673187337413</v>
      </c>
      <c r="J2152">
        <v>1.6999757632944099</v>
      </c>
      <c r="K2152">
        <v>397.53691265003602</v>
      </c>
      <c r="L2152">
        <v>383.35037014707001</v>
      </c>
      <c r="M2152">
        <v>45.861850166318902</v>
      </c>
      <c r="N2152">
        <v>0.62717922657567104</v>
      </c>
      <c r="O2152">
        <v>29.7198384654215</v>
      </c>
      <c r="P2152">
        <v>21.720430107526798</v>
      </c>
      <c r="Q2152">
        <v>0.108707389610864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65</v>
      </c>
      <c r="E2153">
        <v>280.718076</v>
      </c>
      <c r="F2153">
        <v>113.35</v>
      </c>
      <c r="G2153">
        <v>-3.5840809849744502</v>
      </c>
      <c r="H2153">
        <v>18.315538782258599</v>
      </c>
      <c r="I2153">
        <v>9.1768708526807696</v>
      </c>
      <c r="J2153">
        <v>21.664488043097201</v>
      </c>
      <c r="K2153">
        <v>97.167587072185796</v>
      </c>
      <c r="M2153">
        <v>70.368340314238097</v>
      </c>
      <c r="N2153">
        <v>1.02637294446168</v>
      </c>
      <c r="O2153">
        <v>7.4988972209969003</v>
      </c>
      <c r="P2153">
        <v>38.316046369737599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E2154">
        <v>280.60870599999998</v>
      </c>
      <c r="F2154">
        <v>32.9</v>
      </c>
      <c r="G2154">
        <v>36.849947292964899</v>
      </c>
      <c r="H2154">
        <v>2.8755562418832201</v>
      </c>
      <c r="I2154">
        <v>-4.0869558133403303E-2</v>
      </c>
      <c r="J2154">
        <v>-2.3491695185283001</v>
      </c>
      <c r="K2154">
        <v>30.709244073791901</v>
      </c>
      <c r="L2154">
        <v>29.1061833513842</v>
      </c>
      <c r="M2154">
        <v>62.398767518942499</v>
      </c>
      <c r="N2154">
        <v>0.97346733873115399</v>
      </c>
      <c r="O2154">
        <v>26.4437689969605</v>
      </c>
      <c r="P2154">
        <v>72.431865828092199</v>
      </c>
      <c r="Q2154">
        <v>6.5576660830269001E-2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D2155" t="s">
        <v>95</v>
      </c>
      <c r="E2155">
        <v>279.50244572999998</v>
      </c>
      <c r="F2155">
        <v>31.03</v>
      </c>
      <c r="G2155">
        <v>74.787008551163595</v>
      </c>
      <c r="H2155">
        <v>17.3702589883573</v>
      </c>
      <c r="I2155">
        <v>20.939588087729099</v>
      </c>
      <c r="J2155">
        <v>7.4164331231888099</v>
      </c>
      <c r="K2155">
        <v>27.397374952788201</v>
      </c>
      <c r="L2155">
        <v>24.7628374665479</v>
      </c>
      <c r="M2155">
        <v>63.131413600060398</v>
      </c>
      <c r="N2155">
        <v>2.4511295704960099</v>
      </c>
      <c r="O2155">
        <v>31.485659039639</v>
      </c>
      <c r="P2155">
        <v>114</v>
      </c>
      <c r="Q2155">
        <v>1.0472276932543E-2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629</v>
      </c>
      <c r="E2156">
        <v>278.89795079999999</v>
      </c>
      <c r="F2156">
        <v>69.33</v>
      </c>
      <c r="G2156">
        <v>2.7611471754285</v>
      </c>
      <c r="H2156">
        <v>-5.9703435387482404</v>
      </c>
      <c r="I2156">
        <v>-4.2780676437457696</v>
      </c>
      <c r="J2156">
        <v>-3.1313312924756702</v>
      </c>
      <c r="K2156">
        <v>68.929048732798506</v>
      </c>
      <c r="L2156">
        <v>65.827894646183196</v>
      </c>
      <c r="M2156">
        <v>53.104713092127703</v>
      </c>
      <c r="N2156">
        <v>1.59841494517364</v>
      </c>
      <c r="O2156">
        <v>13.947785951247599</v>
      </c>
      <c r="P2156">
        <v>37.9701492537313</v>
      </c>
      <c r="Q2156">
        <v>4.9558574170228999E-2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1151</v>
      </c>
      <c r="E2157">
        <v>278.54361599999999</v>
      </c>
      <c r="F2157">
        <v>10.41</v>
      </c>
      <c r="G2157">
        <v>-40.532371787315803</v>
      </c>
      <c r="H2157">
        <v>-4.4692713443236602</v>
      </c>
      <c r="I2157">
        <v>-15.0766899320631</v>
      </c>
      <c r="J2157">
        <v>-0.86182774637639603</v>
      </c>
      <c r="M2157">
        <v>3.4927125174464799</v>
      </c>
      <c r="O2157">
        <v>18.155619596541701</v>
      </c>
      <c r="P2157">
        <v>0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D2158" t="s">
        <v>46</v>
      </c>
      <c r="E2158">
        <v>277.99627199999998</v>
      </c>
      <c r="F2158">
        <v>95.8</v>
      </c>
      <c r="G2158">
        <v>108.484182060812</v>
      </c>
      <c r="H2158">
        <v>6.2125468374945196</v>
      </c>
      <c r="I2158">
        <v>34.172040944229302</v>
      </c>
      <c r="J2158">
        <v>-9.32047436291775</v>
      </c>
      <c r="K2158">
        <v>88.789805562981698</v>
      </c>
      <c r="L2158">
        <v>71.342831581625305</v>
      </c>
      <c r="M2158">
        <v>45.7876642471211</v>
      </c>
      <c r="N2158">
        <v>3.3467373830431799</v>
      </c>
      <c r="O2158">
        <v>19.415448851774499</v>
      </c>
      <c r="P2158">
        <v>146.589446589446</v>
      </c>
      <c r="Q2158">
        <v>0.14040481691552001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E2159">
        <v>277.93124999999998</v>
      </c>
      <c r="F2159">
        <v>1235.25</v>
      </c>
      <c r="G2159">
        <v>202.355362944832</v>
      </c>
      <c r="H2159">
        <v>-7.5399235182366997</v>
      </c>
      <c r="I2159">
        <v>39.231454816082298</v>
      </c>
      <c r="J2159">
        <v>3.7861186073536901</v>
      </c>
      <c r="K2159">
        <v>1153.80270162638</v>
      </c>
      <c r="L2159">
        <v>851.95245873602505</v>
      </c>
      <c r="M2159">
        <v>45.728536624197602</v>
      </c>
      <c r="N2159">
        <v>0.55509879225832504</v>
      </c>
      <c r="O2159">
        <v>16.555353167374999</v>
      </c>
      <c r="P2159">
        <v>267.36059479553899</v>
      </c>
      <c r="Q2159">
        <v>0.19629195711053801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140</v>
      </c>
      <c r="E2160">
        <v>277.37634915799998</v>
      </c>
      <c r="F2160">
        <v>45.23</v>
      </c>
      <c r="G2160">
        <v>50.131977259057798</v>
      </c>
      <c r="H2160">
        <v>-8.8404053649422103</v>
      </c>
      <c r="I2160">
        <v>-18.9681753786024</v>
      </c>
      <c r="J2160">
        <v>-1.46191347290874</v>
      </c>
      <c r="K2160">
        <v>47.5192289839135</v>
      </c>
      <c r="L2160">
        <v>43.6521651252054</v>
      </c>
      <c r="M2160">
        <v>36.220866000807398</v>
      </c>
      <c r="N2160">
        <v>1.4373002741568</v>
      </c>
      <c r="O2160">
        <v>41.277912889674901</v>
      </c>
      <c r="P2160">
        <v>99.690949227372997</v>
      </c>
      <c r="Q2160">
        <v>6.1755918728242001E-2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D2161" t="s">
        <v>75</v>
      </c>
      <c r="E2161">
        <v>277.27319875000001</v>
      </c>
      <c r="F2161">
        <v>47.5</v>
      </c>
      <c r="G2161">
        <v>157.789048459751</v>
      </c>
      <c r="H2161">
        <v>11.977165654260499</v>
      </c>
      <c r="I2161">
        <v>5.7101159002315303</v>
      </c>
      <c r="J2161">
        <v>-3.1390554691486701</v>
      </c>
      <c r="K2161">
        <v>45.538553918514701</v>
      </c>
      <c r="L2161">
        <v>38.164289294945902</v>
      </c>
      <c r="M2161">
        <v>38.667172499487798</v>
      </c>
      <c r="N2161">
        <v>0.75526274952630301</v>
      </c>
      <c r="O2161">
        <v>23.789473684210499</v>
      </c>
      <c r="P2161">
        <v>216.24500665778899</v>
      </c>
      <c r="Q2161">
        <v>9.3697934828141996E-2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1654</v>
      </c>
      <c r="E2162">
        <v>277.24898949999999</v>
      </c>
      <c r="F2162">
        <v>252.5</v>
      </c>
      <c r="G2162">
        <v>-9.0432154258030994</v>
      </c>
      <c r="H2162">
        <v>-1.6265294088397799</v>
      </c>
      <c r="I2162">
        <v>-4.9622438342395601</v>
      </c>
      <c r="J2162">
        <v>-1.7362933507292899</v>
      </c>
      <c r="K2162">
        <v>266.77164360433898</v>
      </c>
      <c r="L2162">
        <v>257.37817037124398</v>
      </c>
      <c r="M2162">
        <v>48.406254740845299</v>
      </c>
      <c r="N2162">
        <v>1.2483156553728101</v>
      </c>
      <c r="O2162">
        <v>45.386138613861398</v>
      </c>
      <c r="P2162">
        <v>25</v>
      </c>
      <c r="Q2162">
        <v>8.5015427589649001E-2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D2163" t="s">
        <v>100</v>
      </c>
      <c r="E2163">
        <v>275.98454344800001</v>
      </c>
      <c r="F2163">
        <v>8.2799999999999994</v>
      </c>
      <c r="G2163">
        <v>-13.1230524279764</v>
      </c>
      <c r="H2163">
        <v>-28.7495016706192</v>
      </c>
      <c r="I2163">
        <v>-52.954378593841099</v>
      </c>
      <c r="J2163">
        <v>1.3402447924837</v>
      </c>
      <c r="K2163">
        <v>9.8466241796816298</v>
      </c>
      <c r="L2163">
        <v>10.152729738798801</v>
      </c>
      <c r="M2163">
        <v>53.659986091051799</v>
      </c>
      <c r="N2163">
        <v>2.12354467159075</v>
      </c>
      <c r="O2163">
        <v>96.504383781391795</v>
      </c>
      <c r="P2163">
        <v>18.285714285714199</v>
      </c>
      <c r="Q2163">
        <v>6.569554022264E-2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1093</v>
      </c>
      <c r="E2164">
        <v>275.65499999999997</v>
      </c>
      <c r="F2164">
        <v>11.73</v>
      </c>
      <c r="G2164">
        <v>0.84246206292782899</v>
      </c>
      <c r="H2164">
        <v>-5.94831818080681</v>
      </c>
      <c r="I2164">
        <v>-24.2356524384832</v>
      </c>
      <c r="J2164">
        <v>-3.7768075034614101</v>
      </c>
      <c r="K2164">
        <v>12.192391359879</v>
      </c>
      <c r="L2164">
        <v>11.886971138044601</v>
      </c>
      <c r="M2164">
        <v>34.438534503871303</v>
      </c>
      <c r="N2164">
        <v>1.2305522700403999</v>
      </c>
      <c r="O2164">
        <v>50.468883205456002</v>
      </c>
      <c r="P2164">
        <v>38.816568047337199</v>
      </c>
      <c r="Q2164">
        <v>2.7234828933981998E-2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E2165">
        <v>275.64129545999998</v>
      </c>
      <c r="F2165">
        <v>22.74</v>
      </c>
      <c r="G2165">
        <v>-12.4736272531614</v>
      </c>
      <c r="H2165">
        <v>-1.83290770796003</v>
      </c>
      <c r="I2165">
        <v>-43.130058032888797</v>
      </c>
      <c r="J2165">
        <v>-6.7784944130430702</v>
      </c>
      <c r="K2165">
        <v>23.015833093856902</v>
      </c>
      <c r="L2165">
        <v>24.0293908103551</v>
      </c>
      <c r="M2165">
        <v>43.472903909894399</v>
      </c>
      <c r="N2165">
        <v>0.70390482685217004</v>
      </c>
      <c r="O2165">
        <v>61.829375549692102</v>
      </c>
      <c r="P2165">
        <v>28.112676056338</v>
      </c>
      <c r="Q2165">
        <v>4.9633909665528997E-2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388</v>
      </c>
      <c r="E2166">
        <v>274.74360865199998</v>
      </c>
      <c r="F2166">
        <v>28.79</v>
      </c>
      <c r="G2166">
        <v>23.2306684511342</v>
      </c>
      <c r="H2166">
        <v>16.618043317949802</v>
      </c>
      <c r="I2166">
        <v>-16.1632618660927</v>
      </c>
      <c r="J2166">
        <v>11.9980570904758</v>
      </c>
      <c r="K2166">
        <v>26.241287932971499</v>
      </c>
      <c r="L2166">
        <v>26.188184664683298</v>
      </c>
      <c r="M2166">
        <v>68.950214120951401</v>
      </c>
      <c r="N2166">
        <v>1.84711994338726</v>
      </c>
      <c r="O2166">
        <v>29.9062174366099</v>
      </c>
      <c r="P2166">
        <v>59.501385041551202</v>
      </c>
      <c r="Q2166">
        <v>6.5982913091347004E-2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629</v>
      </c>
      <c r="E2167">
        <v>273.566307609999</v>
      </c>
      <c r="F2167">
        <v>31.94</v>
      </c>
      <c r="G2167">
        <v>-14.3768200464066</v>
      </c>
      <c r="H2167">
        <v>2.9225943754955801</v>
      </c>
      <c r="I2167">
        <v>-11.054560367614799</v>
      </c>
      <c r="J2167">
        <v>3.0095428436954101</v>
      </c>
      <c r="K2167">
        <v>33.009234202142302</v>
      </c>
      <c r="L2167">
        <v>32.721454248942003</v>
      </c>
      <c r="M2167">
        <v>45.795853272677697</v>
      </c>
      <c r="N2167">
        <v>0.91344587006714795</v>
      </c>
      <c r="O2167">
        <v>41.515341264871601</v>
      </c>
      <c r="P2167">
        <v>30.9016393442623</v>
      </c>
      <c r="Q2167">
        <v>-1.0174179759425001E-2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E2168">
        <v>272.422304</v>
      </c>
      <c r="F2168">
        <v>202.4</v>
      </c>
      <c r="G2168">
        <v>47.084964839677099</v>
      </c>
      <c r="H2168">
        <v>6.78072865567633</v>
      </c>
      <c r="I2168">
        <v>6.6640248073478103</v>
      </c>
      <c r="J2168">
        <v>11.009680633511801</v>
      </c>
      <c r="K2168">
        <v>185.014454192394</v>
      </c>
      <c r="L2168">
        <v>171.996959579822</v>
      </c>
      <c r="M2168">
        <v>82.008617599121393</v>
      </c>
      <c r="N2168">
        <v>1.77115376091485</v>
      </c>
      <c r="O2168">
        <v>6.4723320158102702</v>
      </c>
      <c r="P2168">
        <v>90.943396226415103</v>
      </c>
      <c r="Q2168">
        <v>0.199196180633991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333</v>
      </c>
      <c r="E2169">
        <v>271.98899999999998</v>
      </c>
      <c r="F2169">
        <v>160.75</v>
      </c>
      <c r="G2169">
        <v>261.02303252508602</v>
      </c>
      <c r="H2169">
        <v>4.2669165009801802</v>
      </c>
      <c r="I2169">
        <v>39.704893707385999</v>
      </c>
      <c r="J2169">
        <v>10.057510048621801</v>
      </c>
      <c r="K2169">
        <v>143.92999232387601</v>
      </c>
      <c r="L2169">
        <v>115.82781175975499</v>
      </c>
      <c r="M2169">
        <v>78.4693342232042</v>
      </c>
      <c r="N2169">
        <v>1.28141977544367</v>
      </c>
      <c r="O2169">
        <v>16.951788491446301</v>
      </c>
      <c r="P2169">
        <v>309.033078880407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21</v>
      </c>
      <c r="E2170">
        <v>271.45477260000001</v>
      </c>
      <c r="F2170">
        <v>183.26</v>
      </c>
      <c r="G2170">
        <v>142.048068815812</v>
      </c>
      <c r="H2170">
        <v>13.0545381794858</v>
      </c>
      <c r="I2170">
        <v>-21.629361175466201</v>
      </c>
      <c r="J2170">
        <v>0.28571323723015701</v>
      </c>
      <c r="K2170">
        <v>175.99001944321901</v>
      </c>
      <c r="L2170">
        <v>158.585290396049</v>
      </c>
      <c r="M2170">
        <v>61.132122361547502</v>
      </c>
      <c r="N2170">
        <v>1.2211509545272601</v>
      </c>
      <c r="O2170">
        <v>21.494052166321001</v>
      </c>
      <c r="P2170">
        <v>177.666666666666</v>
      </c>
      <c r="Q2170">
        <v>9.5448032336746993E-2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46</v>
      </c>
      <c r="E2171">
        <v>270.61077631999899</v>
      </c>
      <c r="F2171">
        <v>54.4</v>
      </c>
      <c r="G2171">
        <v>51.419856206244198</v>
      </c>
      <c r="H2171">
        <v>-2.4084273796524198</v>
      </c>
      <c r="I2171">
        <v>4.1513099039603398</v>
      </c>
      <c r="J2171">
        <v>-3.6655660641334</v>
      </c>
      <c r="K2171">
        <v>53.526100726102101</v>
      </c>
      <c r="L2171">
        <v>43.507060871819697</v>
      </c>
      <c r="M2171">
        <v>50.170546448632798</v>
      </c>
      <c r="N2171">
        <v>0.21386800334168701</v>
      </c>
      <c r="O2171">
        <v>23.161764705882302</v>
      </c>
      <c r="P2171">
        <v>114.92396496032799</v>
      </c>
      <c r="Q2171">
        <v>0.19929745060964699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D2172" t="s">
        <v>1025</v>
      </c>
      <c r="E2172">
        <v>270.07618216700001</v>
      </c>
      <c r="F2172">
        <v>8.2100000000000009</v>
      </c>
      <c r="G2172">
        <v>172.68521390567901</v>
      </c>
      <c r="H2172">
        <v>89.575393668083194</v>
      </c>
      <c r="I2172">
        <v>21.490875132306599</v>
      </c>
      <c r="J2172">
        <v>17.6230207384721</v>
      </c>
      <c r="K2172">
        <v>5.4305570723447802</v>
      </c>
      <c r="L2172">
        <v>4.8037171322272902</v>
      </c>
      <c r="M2172">
        <v>90.723663624738705</v>
      </c>
      <c r="N2172">
        <v>2.1602114687423799</v>
      </c>
      <c r="O2172">
        <v>0</v>
      </c>
      <c r="Q2172">
        <v>3.7942858449806001E-2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21</v>
      </c>
      <c r="E2173">
        <v>270.06594999999999</v>
      </c>
      <c r="F2173">
        <v>296.45</v>
      </c>
      <c r="G2173">
        <v>-34.490229852288302</v>
      </c>
      <c r="H2173">
        <v>50.768823893771497</v>
      </c>
      <c r="I2173">
        <v>-21.729278014633099</v>
      </c>
      <c r="J2173">
        <v>47.996619742207997</v>
      </c>
      <c r="K2173">
        <v>238.57718092899299</v>
      </c>
      <c r="M2173">
        <v>75.284326595929599</v>
      </c>
      <c r="N2173">
        <v>2.0278761160465701</v>
      </c>
      <c r="O2173">
        <v>13.3412042502951</v>
      </c>
      <c r="P2173">
        <v>61.070361314860001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117</v>
      </c>
      <c r="E2174">
        <v>269.68379099999999</v>
      </c>
      <c r="F2174">
        <v>264.3</v>
      </c>
      <c r="G2174">
        <v>51.999786278125498</v>
      </c>
      <c r="H2174">
        <v>-14.3487087187375</v>
      </c>
      <c r="I2174">
        <v>46.2135502575548</v>
      </c>
      <c r="J2174">
        <v>-1.2136144525419099</v>
      </c>
      <c r="K2174">
        <v>273.54450840215299</v>
      </c>
      <c r="L2174">
        <v>223.365665527451</v>
      </c>
      <c r="M2174">
        <v>29.407561594536801</v>
      </c>
      <c r="N2174">
        <v>0.56436067118957101</v>
      </c>
      <c r="O2174">
        <v>29.171396140749099</v>
      </c>
      <c r="P2174">
        <v>165.49472626820599</v>
      </c>
      <c r="Q2174">
        <v>0.106941267280963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21</v>
      </c>
      <c r="E2175">
        <v>269.07415359300001</v>
      </c>
      <c r="F2175">
        <v>119.67</v>
      </c>
      <c r="G2175">
        <v>-36.073484186351699</v>
      </c>
      <c r="H2175">
        <v>4.3331497538172696</v>
      </c>
      <c r="I2175">
        <v>-35.818048892529703</v>
      </c>
      <c r="J2175">
        <v>10.669815579274999</v>
      </c>
      <c r="K2175">
        <v>117.530955162174</v>
      </c>
      <c r="L2175">
        <v>124.220331522435</v>
      </c>
      <c r="M2175">
        <v>50.356386785433699</v>
      </c>
      <c r="N2175">
        <v>1.9525811690953301</v>
      </c>
      <c r="O2175">
        <v>46.026573075958801</v>
      </c>
      <c r="P2175">
        <v>27.3085106382978</v>
      </c>
      <c r="Q2175">
        <v>0.120129924974324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E2176">
        <v>269.04930000000002</v>
      </c>
      <c r="F2176">
        <v>745</v>
      </c>
      <c r="G2176">
        <v>-49.056116928434598</v>
      </c>
      <c r="H2176">
        <v>3.44798971131114</v>
      </c>
      <c r="I2176">
        <v>-30.601088259514</v>
      </c>
      <c r="J2176">
        <v>8.7758534130438903</v>
      </c>
      <c r="K2176">
        <v>728.85739118204594</v>
      </c>
      <c r="L2176">
        <v>834.51151507288603</v>
      </c>
      <c r="M2176">
        <v>62.303384733205199</v>
      </c>
      <c r="N2176">
        <v>1.3982636463426801</v>
      </c>
      <c r="O2176">
        <v>46.953020134228098</v>
      </c>
      <c r="P2176">
        <v>40.037593984962399</v>
      </c>
      <c r="Q2176">
        <v>0.125702495396118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E2177">
        <v>268.983</v>
      </c>
      <c r="F2177">
        <v>114.95</v>
      </c>
      <c r="G2177">
        <v>111.15006863857499</v>
      </c>
      <c r="H2177">
        <v>46.780728655676299</v>
      </c>
      <c r="I2177">
        <v>73.750516139362801</v>
      </c>
      <c r="J2177">
        <v>2.64544342556542</v>
      </c>
      <c r="K2177">
        <v>91.242647526767001</v>
      </c>
      <c r="L2177">
        <v>74.053245874959799</v>
      </c>
      <c r="M2177">
        <v>62.566058025109498</v>
      </c>
      <c r="N2177">
        <v>1.58400288886882</v>
      </c>
      <c r="O2177">
        <v>10.091344062635899</v>
      </c>
      <c r="P2177">
        <v>166.334569045412</v>
      </c>
      <c r="Q2177">
        <v>2.9388402970883E-2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E2178">
        <v>268.20755038499999</v>
      </c>
      <c r="F2178">
        <v>196.55</v>
      </c>
      <c r="G2178">
        <v>-33.322575856347299</v>
      </c>
      <c r="H2178">
        <v>-10.3135827215691</v>
      </c>
      <c r="I2178">
        <v>-47.363502848942296</v>
      </c>
      <c r="J2178">
        <v>-4.03916764785422</v>
      </c>
      <c r="K2178">
        <v>217.11207165138401</v>
      </c>
      <c r="L2178">
        <v>244.27173394493201</v>
      </c>
      <c r="M2178">
        <v>43.459905783531802</v>
      </c>
      <c r="N2178">
        <v>0.93339333933393298</v>
      </c>
      <c r="O2178">
        <v>75.527855507504398</v>
      </c>
      <c r="P2178">
        <v>9.1944444444444606</v>
      </c>
      <c r="Q2178">
        <v>0.105935910152608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268.08784200000002</v>
      </c>
      <c r="F2179">
        <v>18.149999999999999</v>
      </c>
      <c r="G2179">
        <v>-65.5490853931678</v>
      </c>
      <c r="H2179">
        <v>-3.2664282606713799</v>
      </c>
      <c r="I2179">
        <v>-18.1725105594418</v>
      </c>
      <c r="J2179">
        <v>-3.4407751147974399</v>
      </c>
      <c r="K2179">
        <v>18.6259583059345</v>
      </c>
      <c r="L2179">
        <v>19.362508287760701</v>
      </c>
      <c r="M2179">
        <v>35.296226644809899</v>
      </c>
      <c r="N2179">
        <v>0.24580845081136299</v>
      </c>
      <c r="O2179">
        <v>78.732782369145994</v>
      </c>
      <c r="P2179">
        <v>28.7234042553191</v>
      </c>
      <c r="Q2179">
        <v>0.192660616592396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214</v>
      </c>
      <c r="E2180">
        <v>267.704944775</v>
      </c>
      <c r="F2180">
        <v>140.05000000000001</v>
      </c>
      <c r="G2180">
        <v>-3.1841218980823598</v>
      </c>
      <c r="H2180">
        <v>7.4466542821920898</v>
      </c>
      <c r="I2180">
        <v>-6.8801003303714303</v>
      </c>
      <c r="J2180">
        <v>9.2734148948328201</v>
      </c>
      <c r="K2180">
        <v>127.941862798415</v>
      </c>
      <c r="L2180">
        <v>124.60762488908399</v>
      </c>
      <c r="M2180">
        <v>71.3019703377459</v>
      </c>
      <c r="N2180">
        <v>2.3606296033442198</v>
      </c>
      <c r="O2180">
        <v>11.6744019992859</v>
      </c>
      <c r="P2180">
        <v>34.211787254432203</v>
      </c>
      <c r="Q2180">
        <v>-2.5253436712378001E-2</v>
      </c>
    </row>
    <row r="2181" spans="1:17" hidden="1" x14ac:dyDescent="0.3">
      <c r="A2181" t="s">
        <v>4522</v>
      </c>
      <c r="B2181" t="s">
        <v>4523</v>
      </c>
      <c r="C2181" t="str">
        <f>IFERROR(VLOOKUP(Table1[[#This Row],[Ticker]],[1]!Table1[[Symbol]:[Industry]],2,FALSE),"-")</f>
        <v>-</v>
      </c>
      <c r="D2181" t="s">
        <v>692</v>
      </c>
      <c r="E2181">
        <v>267.460017534999</v>
      </c>
      <c r="F2181">
        <v>230</v>
      </c>
      <c r="G2181">
        <v>4.2096465624792598</v>
      </c>
      <c r="H2181">
        <v>0.93489627646864704</v>
      </c>
      <c r="I2181">
        <v>4.5915643178988601</v>
      </c>
      <c r="J2181">
        <v>8.1154709763956404E-2</v>
      </c>
      <c r="K2181">
        <v>223.42201583647</v>
      </c>
      <c r="L2181">
        <v>211.497348433735</v>
      </c>
      <c r="M2181">
        <v>55.499566926699401</v>
      </c>
      <c r="N2181">
        <v>1.0704485551348999</v>
      </c>
      <c r="O2181">
        <v>29.238964487221999</v>
      </c>
      <c r="P2181">
        <v>33.333746359652402</v>
      </c>
      <c r="Q2181">
        <v>-4.9910708400874998E-2</v>
      </c>
    </row>
    <row r="2182" spans="1:17" hidden="1" x14ac:dyDescent="0.3">
      <c r="A2182" t="s">
        <v>4524</v>
      </c>
      <c r="B2182" t="s">
        <v>4525</v>
      </c>
      <c r="C2182" t="str">
        <f>IFERROR(VLOOKUP(Table1[[#This Row],[Ticker]],[1]!Table1[[Symbol]:[Industry]],2,FALSE),"-")</f>
        <v>-</v>
      </c>
      <c r="D2182" t="s">
        <v>539</v>
      </c>
      <c r="E2182">
        <v>267.41240475000001</v>
      </c>
      <c r="F2182">
        <v>324.14999999999998</v>
      </c>
      <c r="G2182">
        <v>393.19500355558102</v>
      </c>
      <c r="H2182">
        <v>26.5919531454722</v>
      </c>
      <c r="I2182">
        <v>131.54222063184201</v>
      </c>
      <c r="J2182">
        <v>-11.169090316208701</v>
      </c>
      <c r="K2182">
        <v>280.23964254170897</v>
      </c>
      <c r="L2182">
        <v>202.34226764038499</v>
      </c>
      <c r="M2182">
        <v>61.025012731533899</v>
      </c>
      <c r="N2182">
        <v>1.4706132065459601</v>
      </c>
      <c r="O2182">
        <v>12.1394416165355</v>
      </c>
      <c r="P2182">
        <v>440.25</v>
      </c>
      <c r="Q2182">
        <v>0.18446175565841</v>
      </c>
    </row>
    <row r="2183" spans="1:17" hidden="1" x14ac:dyDescent="0.3">
      <c r="A2183" t="s">
        <v>4526</v>
      </c>
      <c r="B2183" t="s">
        <v>4527</v>
      </c>
      <c r="C2183" t="str">
        <f>IFERROR(VLOOKUP(Table1[[#This Row],[Ticker]],[1]!Table1[[Symbol]:[Industry]],2,FALSE),"-")</f>
        <v>-</v>
      </c>
      <c r="E2183">
        <v>267.20757284000001</v>
      </c>
      <c r="F2183">
        <v>2276.3000000000002</v>
      </c>
      <c r="G2183">
        <v>414.31536448599599</v>
      </c>
      <c r="H2183">
        <v>98.390990664409898</v>
      </c>
      <c r="I2183">
        <v>61.745169297580802</v>
      </c>
      <c r="J2183">
        <v>7.3744257484977798</v>
      </c>
      <c r="K2183">
        <v>1540.5333321476801</v>
      </c>
      <c r="L2183">
        <v>1070.1181179124301</v>
      </c>
      <c r="M2183">
        <v>77.672232688540902</v>
      </c>
      <c r="N2183">
        <v>1.44696041763553</v>
      </c>
      <c r="O2183">
        <v>4.1229187716908804</v>
      </c>
      <c r="P2183">
        <v>496.984002098085</v>
      </c>
      <c r="Q2183">
        <v>0.18463676990532099</v>
      </c>
    </row>
    <row r="2184" spans="1:17" hidden="1" x14ac:dyDescent="0.3">
      <c r="A2184" t="s">
        <v>4528</v>
      </c>
      <c r="B2184" t="s">
        <v>4529</v>
      </c>
      <c r="C2184" t="str">
        <f>IFERROR(VLOOKUP(Table1[[#This Row],[Ticker]],[1]!Table1[[Symbol]:[Industry]],2,FALSE),"-")</f>
        <v>-</v>
      </c>
      <c r="D2184" t="s">
        <v>46</v>
      </c>
      <c r="E2184">
        <v>266.8125</v>
      </c>
      <c r="F2184">
        <v>213.45</v>
      </c>
      <c r="G2184">
        <v>53.358902937051297</v>
      </c>
      <c r="H2184">
        <v>-17.903006284082601</v>
      </c>
      <c r="I2184">
        <v>25.324835711498999</v>
      </c>
      <c r="J2184">
        <v>-4.2026349212642797</v>
      </c>
      <c r="K2184">
        <v>196.58231813658301</v>
      </c>
      <c r="L2184">
        <v>165.02585405260399</v>
      </c>
      <c r="M2184">
        <v>47.223010499841799</v>
      </c>
      <c r="N2184">
        <v>0.76565269824305404</v>
      </c>
      <c r="O2184">
        <v>19.325368938861502</v>
      </c>
      <c r="P2184">
        <v>113.343328335832</v>
      </c>
      <c r="Q2184">
        <v>0.16095479755147801</v>
      </c>
    </row>
    <row r="2185" spans="1:17" hidden="1" x14ac:dyDescent="0.3">
      <c r="A2185" t="s">
        <v>4530</v>
      </c>
      <c r="B2185" t="s">
        <v>4531</v>
      </c>
      <c r="C2185" t="str">
        <f>IFERROR(VLOOKUP(Table1[[#This Row],[Ticker]],[1]!Table1[[Symbol]:[Industry]],2,FALSE),"-")</f>
        <v>-</v>
      </c>
      <c r="E2185">
        <v>266.64659999999998</v>
      </c>
      <c r="F2185">
        <v>4.95</v>
      </c>
      <c r="G2185">
        <v>15.203340298386101</v>
      </c>
      <c r="H2185">
        <v>13.9078169611655</v>
      </c>
      <c r="I2185">
        <v>-3.0992888021196401</v>
      </c>
      <c r="J2185">
        <v>-1.66182774637639</v>
      </c>
      <c r="K2185">
        <v>4.38226107893174</v>
      </c>
      <c r="L2185">
        <v>4.11214232446802</v>
      </c>
      <c r="M2185">
        <v>62.957002108509897</v>
      </c>
      <c r="N2185">
        <v>1.67362419498764</v>
      </c>
      <c r="O2185">
        <v>34.343434343434303</v>
      </c>
      <c r="P2185">
        <v>105.39419087136901</v>
      </c>
      <c r="Q2185">
        <v>-5.2534344268273997E-2</v>
      </c>
    </row>
    <row r="2186" spans="1:17" hidden="1" x14ac:dyDescent="0.3">
      <c r="A2186" t="s">
        <v>4532</v>
      </c>
      <c r="B2186" t="s">
        <v>4533</v>
      </c>
      <c r="C2186" t="str">
        <f>IFERROR(VLOOKUP(Table1[[#This Row],[Ticker]],[1]!Table1[[Symbol]:[Industry]],2,FALSE),"-")</f>
        <v>-</v>
      </c>
      <c r="D2186" t="s">
        <v>505</v>
      </c>
      <c r="E2186">
        <v>266.5137982</v>
      </c>
      <c r="F2186">
        <v>124.15</v>
      </c>
      <c r="G2186">
        <v>-44.343497369912697</v>
      </c>
      <c r="H2186">
        <v>-20.178948763678498</v>
      </c>
      <c r="I2186">
        <v>-31.582545532257502</v>
      </c>
      <c r="J2186">
        <v>-16.5715051657312</v>
      </c>
      <c r="M2186">
        <v>0</v>
      </c>
      <c r="O2186">
        <v>31.091421667337801</v>
      </c>
      <c r="P2186">
        <v>0</v>
      </c>
    </row>
    <row r="2187" spans="1:17" hidden="1" x14ac:dyDescent="0.3">
      <c r="A2187" t="s">
        <v>4534</v>
      </c>
      <c r="B2187" t="s">
        <v>4535</v>
      </c>
      <c r="C2187" t="str">
        <f>IFERROR(VLOOKUP(Table1[[#This Row],[Ticker]],[1]!Table1[[Symbol]:[Industry]],2,FALSE),"-")</f>
        <v>-</v>
      </c>
      <c r="E2187">
        <v>266.392088</v>
      </c>
      <c r="F2187">
        <v>164</v>
      </c>
      <c r="G2187">
        <v>64.284686896457004</v>
      </c>
      <c r="H2187">
        <v>-5.6145395781994898</v>
      </c>
      <c r="I2187">
        <v>10.394687101494799</v>
      </c>
      <c r="J2187">
        <v>1.6381722536236001</v>
      </c>
      <c r="K2187">
        <v>160.27535093683201</v>
      </c>
      <c r="L2187">
        <v>141.71319491214501</v>
      </c>
      <c r="M2187">
        <v>60.5233621147677</v>
      </c>
      <c r="N2187">
        <v>1.38636363636363</v>
      </c>
      <c r="O2187">
        <v>7.3170731707317103</v>
      </c>
      <c r="P2187">
        <v>104.99999999999901</v>
      </c>
      <c r="Q2187">
        <v>0.142225102360619</v>
      </c>
    </row>
    <row r="2188" spans="1:17" hidden="1" x14ac:dyDescent="0.3">
      <c r="A2188" t="s">
        <v>4536</v>
      </c>
      <c r="B2188" t="s">
        <v>4537</v>
      </c>
      <c r="C2188" t="str">
        <f>IFERROR(VLOOKUP(Table1[[#This Row],[Ticker]],[1]!Table1[[Symbol]:[Industry]],2,FALSE),"-")</f>
        <v>-</v>
      </c>
      <c r="D2188" t="s">
        <v>130</v>
      </c>
      <c r="E2188">
        <v>263.7695655</v>
      </c>
      <c r="F2188">
        <v>286.05</v>
      </c>
      <c r="G2188">
        <v>6.4112275042694398</v>
      </c>
      <c r="H2188">
        <v>3.4220370494973098</v>
      </c>
      <c r="I2188">
        <v>-22.976415456183901</v>
      </c>
      <c r="J2188">
        <v>2.9154726474653501</v>
      </c>
      <c r="K2188">
        <v>279.15581608043101</v>
      </c>
      <c r="L2188">
        <v>267.71180127071</v>
      </c>
      <c r="M2188">
        <v>58.6256049749285</v>
      </c>
      <c r="N2188">
        <v>2.48705802629995</v>
      </c>
      <c r="O2188">
        <v>23.404999126026901</v>
      </c>
      <c r="P2188">
        <v>44.105793450881599</v>
      </c>
      <c r="Q2188">
        <v>4.5238194233589999E-3</v>
      </c>
    </row>
    <row r="2189" spans="1:17" hidden="1" x14ac:dyDescent="0.3">
      <c r="A2189" t="s">
        <v>4538</v>
      </c>
      <c r="B2189" t="s">
        <v>4539</v>
      </c>
      <c r="C2189" t="str">
        <f>IFERROR(VLOOKUP(Table1[[#This Row],[Ticker]],[1]!Table1[[Symbol]:[Industry]],2,FALSE),"-")</f>
        <v>-</v>
      </c>
      <c r="D2189" t="s">
        <v>214</v>
      </c>
      <c r="E2189">
        <v>263.71934399999998</v>
      </c>
      <c r="F2189">
        <v>192.64</v>
      </c>
      <c r="G2189">
        <v>-57.666314161351799</v>
      </c>
      <c r="H2189">
        <v>-11.450626076445401</v>
      </c>
      <c r="I2189">
        <v>-44.470859874438801</v>
      </c>
      <c r="J2189">
        <v>-0.88212201324600203</v>
      </c>
      <c r="K2189">
        <v>213.62288088897401</v>
      </c>
      <c r="L2189">
        <v>229.24412670276701</v>
      </c>
      <c r="M2189">
        <v>32.325405503624999</v>
      </c>
      <c r="N2189">
        <v>1.2966944501148601</v>
      </c>
      <c r="O2189">
        <v>132.558139534883</v>
      </c>
      <c r="P2189">
        <v>0.91147197485592601</v>
      </c>
      <c r="Q2189">
        <v>5.2103110156016999E-2</v>
      </c>
    </row>
    <row r="2190" spans="1:17" hidden="1" x14ac:dyDescent="0.3">
      <c r="A2190" t="s">
        <v>4540</v>
      </c>
      <c r="B2190" t="s">
        <v>4541</v>
      </c>
      <c r="C2190" t="str">
        <f>IFERROR(VLOOKUP(Table1[[#This Row],[Ticker]],[1]!Table1[[Symbol]:[Industry]],2,FALSE),"-")</f>
        <v>-</v>
      </c>
      <c r="E2190">
        <v>263.51669463899998</v>
      </c>
      <c r="F2190">
        <v>2.5299999999999998</v>
      </c>
      <c r="G2190">
        <v>-13.4708601088014</v>
      </c>
      <c r="H2190">
        <v>3.61583503865505</v>
      </c>
      <c r="I2190">
        <v>3.49057294903242</v>
      </c>
      <c r="J2190">
        <v>7.2232786366023198</v>
      </c>
      <c r="K2190">
        <v>2.4017179578480601</v>
      </c>
      <c r="L2190">
        <v>2.3012912137747499</v>
      </c>
      <c r="M2190">
        <v>70.294903709720899</v>
      </c>
      <c r="N2190">
        <v>1.49744778133116</v>
      </c>
      <c r="O2190">
        <v>35.177865612648198</v>
      </c>
      <c r="P2190">
        <v>63.225806451612797</v>
      </c>
      <c r="Q2190">
        <v>-6.8388245965740002E-2</v>
      </c>
    </row>
    <row r="2191" spans="1:17" hidden="1" x14ac:dyDescent="0.3">
      <c r="A2191" t="s">
        <v>4542</v>
      </c>
      <c r="B2191" t="s">
        <v>4543</v>
      </c>
      <c r="C2191" t="str">
        <f>IFERROR(VLOOKUP(Table1[[#This Row],[Ticker]],[1]!Table1[[Symbol]:[Industry]],2,FALSE),"-")</f>
        <v>-</v>
      </c>
      <c r="D2191" t="s">
        <v>189</v>
      </c>
      <c r="E2191">
        <v>262.738</v>
      </c>
      <c r="F2191">
        <v>26.81</v>
      </c>
      <c r="G2191">
        <v>210.19239093917199</v>
      </c>
      <c r="H2191">
        <v>44.019100748699501</v>
      </c>
      <c r="I2191">
        <v>43.2272418101252</v>
      </c>
      <c r="J2191">
        <v>14.442912659944099</v>
      </c>
      <c r="K2191">
        <v>20.8872070544104</v>
      </c>
      <c r="L2191">
        <v>16.885860157000199</v>
      </c>
      <c r="M2191">
        <v>68.657709135863001</v>
      </c>
      <c r="N2191">
        <v>0.65039259256976301</v>
      </c>
      <c r="O2191">
        <v>5.1846325997761902</v>
      </c>
      <c r="P2191">
        <v>297.18518518518499</v>
      </c>
      <c r="Q2191">
        <v>0.12737238928647901</v>
      </c>
    </row>
    <row r="2192" spans="1:17" hidden="1" x14ac:dyDescent="0.3">
      <c r="A2192" t="s">
        <v>4544</v>
      </c>
      <c r="B2192" t="s">
        <v>4545</v>
      </c>
      <c r="C2192" t="str">
        <f>IFERROR(VLOOKUP(Table1[[#This Row],[Ticker]],[1]!Table1[[Symbol]:[Industry]],2,FALSE),"-")</f>
        <v>-</v>
      </c>
      <c r="D2192" t="s">
        <v>445</v>
      </c>
      <c r="E2192">
        <v>262.3347</v>
      </c>
      <c r="F2192">
        <v>104.85</v>
      </c>
      <c r="G2192">
        <v>-53.047740639774801</v>
      </c>
      <c r="H2192">
        <v>-4.8026046776569897</v>
      </c>
      <c r="I2192">
        <v>-21.326859918093302</v>
      </c>
      <c r="J2192">
        <v>-4.8085923172804703</v>
      </c>
      <c r="K2192">
        <v>107.464379812518</v>
      </c>
      <c r="L2192">
        <v>114.82067769055899</v>
      </c>
      <c r="M2192">
        <v>41.867913894483102</v>
      </c>
      <c r="N2192">
        <v>3.1367003543921599</v>
      </c>
      <c r="O2192">
        <v>52.074391988555</v>
      </c>
      <c r="P2192">
        <v>9.2187499999999805</v>
      </c>
    </row>
    <row r="2193" spans="1:17" hidden="1" x14ac:dyDescent="0.3">
      <c r="A2193" t="s">
        <v>4546</v>
      </c>
      <c r="B2193" t="s">
        <v>4547</v>
      </c>
      <c r="C2193" t="str">
        <f>IFERROR(VLOOKUP(Table1[[#This Row],[Ticker]],[1]!Table1[[Symbol]:[Industry]],2,FALSE),"-")</f>
        <v>-</v>
      </c>
      <c r="D2193" t="s">
        <v>1025</v>
      </c>
      <c r="E2193">
        <v>261.97636781400001</v>
      </c>
      <c r="F2193">
        <v>14.07</v>
      </c>
      <c r="G2193">
        <v>84.139759360225099</v>
      </c>
      <c r="H2193">
        <v>14.6270628415245</v>
      </c>
      <c r="I2193">
        <v>0.82783670395323306</v>
      </c>
      <c r="J2193">
        <v>5.3739136984905196</v>
      </c>
      <c r="K2193">
        <v>11.3516366775296</v>
      </c>
      <c r="L2193">
        <v>10.0473638745061</v>
      </c>
      <c r="M2193">
        <v>70.759983631910004</v>
      </c>
      <c r="N2193">
        <v>1.3155833497364</v>
      </c>
      <c r="O2193">
        <v>9.4527363184079505</v>
      </c>
      <c r="Q2193">
        <v>6.3848167124835001E-2</v>
      </c>
    </row>
    <row r="2194" spans="1:17" hidden="1" x14ac:dyDescent="0.3">
      <c r="A2194" t="s">
        <v>4548</v>
      </c>
      <c r="B2194" t="s">
        <v>4549</v>
      </c>
      <c r="C2194" t="str">
        <f>IFERROR(VLOOKUP(Table1[[#This Row],[Ticker]],[1]!Table1[[Symbol]:[Industry]],2,FALSE),"-")</f>
        <v>-</v>
      </c>
      <c r="D2194" t="s">
        <v>140</v>
      </c>
      <c r="E2194">
        <v>259.85591899999997</v>
      </c>
      <c r="F2194">
        <v>150.35</v>
      </c>
      <c r="G2194">
        <v>142.14332442261301</v>
      </c>
      <c r="H2194">
        <v>-11.6343803785915</v>
      </c>
      <c r="I2194">
        <v>56.137541454521497</v>
      </c>
      <c r="J2194">
        <v>-8.2864937917320898</v>
      </c>
      <c r="K2194">
        <v>150.60621605464701</v>
      </c>
      <c r="L2194">
        <v>119.854469518073</v>
      </c>
      <c r="M2194">
        <v>48.452920416487203</v>
      </c>
      <c r="N2194">
        <v>1.0795168537052899</v>
      </c>
      <c r="O2194">
        <v>26.3052876621217</v>
      </c>
      <c r="P2194">
        <v>219.14667798768801</v>
      </c>
      <c r="Q2194">
        <v>0.132347862292227</v>
      </c>
    </row>
    <row r="2195" spans="1:17" hidden="1" x14ac:dyDescent="0.3">
      <c r="A2195" t="s">
        <v>4550</v>
      </c>
      <c r="B2195" t="s">
        <v>4551</v>
      </c>
      <c r="C2195" t="str">
        <f>IFERROR(VLOOKUP(Table1[[#This Row],[Ticker]],[1]!Table1[[Symbol]:[Industry]],2,FALSE),"-")</f>
        <v>-</v>
      </c>
      <c r="D2195" t="s">
        <v>542</v>
      </c>
      <c r="E2195">
        <v>259.79042165999999</v>
      </c>
      <c r="F2195">
        <v>323.39999999999998</v>
      </c>
      <c r="G2195">
        <v>7.2809697348648701</v>
      </c>
      <c r="H2195">
        <v>18.837540221754299</v>
      </c>
      <c r="I2195">
        <v>0.65378893266753602</v>
      </c>
      <c r="J2195">
        <v>-3.2131417159476299</v>
      </c>
      <c r="K2195">
        <v>288.73946223581203</v>
      </c>
      <c r="L2195">
        <v>277.18637230580998</v>
      </c>
      <c r="M2195">
        <v>68.744958913229695</v>
      </c>
      <c r="N2195">
        <v>2.5657532628355302</v>
      </c>
      <c r="O2195">
        <v>13.0179344465058</v>
      </c>
      <c r="P2195">
        <v>39.848648648648599</v>
      </c>
      <c r="Q2195">
        <v>-4.7236219412651E-2</v>
      </c>
    </row>
    <row r="2196" spans="1:17" hidden="1" x14ac:dyDescent="0.3">
      <c r="A2196" t="s">
        <v>4552</v>
      </c>
      <c r="B2196" t="s">
        <v>4553</v>
      </c>
      <c r="C2196" t="str">
        <f>IFERROR(VLOOKUP(Table1[[#This Row],[Ticker]],[1]!Table1[[Symbol]:[Industry]],2,FALSE),"-")</f>
        <v>-</v>
      </c>
      <c r="D2196" t="s">
        <v>65</v>
      </c>
      <c r="E2196">
        <v>259.70184161999998</v>
      </c>
      <c r="F2196">
        <v>187.15</v>
      </c>
      <c r="G2196">
        <v>87.562042402761307</v>
      </c>
      <c r="H2196">
        <v>0.16760016405623099</v>
      </c>
      <c r="I2196">
        <v>19.819745288789399</v>
      </c>
      <c r="J2196">
        <v>-4.8105456950943397</v>
      </c>
      <c r="K2196">
        <v>183.58145315672999</v>
      </c>
      <c r="L2196">
        <v>149.44603182741699</v>
      </c>
      <c r="M2196">
        <v>40.594132980771498</v>
      </c>
      <c r="N2196">
        <v>0.93657149246932703</v>
      </c>
      <c r="O2196">
        <v>24.4456318461127</v>
      </c>
      <c r="P2196">
        <v>117.464559609574</v>
      </c>
      <c r="Q2196">
        <v>0.105912120732328</v>
      </c>
    </row>
    <row r="2197" spans="1:17" hidden="1" x14ac:dyDescent="0.3">
      <c r="A2197" t="s">
        <v>4554</v>
      </c>
      <c r="B2197" t="s">
        <v>4555</v>
      </c>
      <c r="C2197" t="str">
        <f>IFERROR(VLOOKUP(Table1[[#This Row],[Ticker]],[1]!Table1[[Symbol]:[Industry]],2,FALSE),"-")</f>
        <v>-</v>
      </c>
      <c r="D2197" t="s">
        <v>65</v>
      </c>
      <c r="E2197">
        <v>258.97777400000001</v>
      </c>
      <c r="F2197">
        <v>724.9</v>
      </c>
      <c r="G2197">
        <v>174.96963487889701</v>
      </c>
      <c r="H2197">
        <v>31.9066976479244</v>
      </c>
      <c r="I2197">
        <v>45.765493139585303</v>
      </c>
      <c r="J2197">
        <v>8.0700607985152502</v>
      </c>
      <c r="K2197">
        <v>550.67736717968103</v>
      </c>
      <c r="L2197">
        <v>427.95413692216999</v>
      </c>
      <c r="M2197">
        <v>83.6864036774341</v>
      </c>
      <c r="N2197">
        <v>0.96349292145401499</v>
      </c>
      <c r="O2197">
        <v>1.9244033659815101</v>
      </c>
      <c r="P2197">
        <v>215.173913043478</v>
      </c>
      <c r="Q2197">
        <v>3.8321617836671998E-2</v>
      </c>
    </row>
    <row r="2198" spans="1:17" hidden="1" x14ac:dyDescent="0.3">
      <c r="A2198" t="s">
        <v>4556</v>
      </c>
      <c r="B2198" t="s">
        <v>4557</v>
      </c>
      <c r="C2198" t="str">
        <f>IFERROR(VLOOKUP(Table1[[#This Row],[Ticker]],[1]!Table1[[Symbol]:[Industry]],2,FALSE),"-")</f>
        <v>-</v>
      </c>
      <c r="D2198" t="s">
        <v>65</v>
      </c>
      <c r="E2198">
        <v>258.80724500000002</v>
      </c>
      <c r="F2198">
        <v>221.5</v>
      </c>
      <c r="G2198">
        <v>204.73677428559799</v>
      </c>
      <c r="H2198">
        <v>23.3748697250733</v>
      </c>
      <c r="I2198">
        <v>15.455557396371301</v>
      </c>
      <c r="J2198">
        <v>7.2170373654293298</v>
      </c>
      <c r="K2198">
        <v>189.049487488545</v>
      </c>
      <c r="L2198">
        <v>155.65135363507099</v>
      </c>
      <c r="M2198">
        <v>72.410962698549</v>
      </c>
      <c r="N2198">
        <v>1.3401240183199199</v>
      </c>
      <c r="O2198">
        <v>5.12415349887132</v>
      </c>
      <c r="P2198">
        <v>257.25806451612902</v>
      </c>
      <c r="Q2198">
        <v>0.16465286034271401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934</v>
      </c>
      <c r="E2199">
        <v>258.76846107</v>
      </c>
      <c r="F2199">
        <v>4159.8500000000004</v>
      </c>
      <c r="G2199">
        <v>-4.8622621933169397</v>
      </c>
      <c r="H2199">
        <v>2.9557094199748701</v>
      </c>
      <c r="I2199">
        <v>-3.8882097787539198</v>
      </c>
      <c r="J2199">
        <v>-2.1928053671066601</v>
      </c>
      <c r="K2199">
        <v>3957.1356993424702</v>
      </c>
      <c r="L2199">
        <v>3757.12277663842</v>
      </c>
      <c r="M2199">
        <v>58.182000193778897</v>
      </c>
      <c r="N2199">
        <v>2.3470708603485502</v>
      </c>
      <c r="O2199">
        <v>5.7249660444486903</v>
      </c>
      <c r="P2199">
        <v>32.0587301587301</v>
      </c>
      <c r="Q2199">
        <v>1.8686624311548002E-2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393</v>
      </c>
      <c r="E2200">
        <v>258.44266820399997</v>
      </c>
      <c r="F2200">
        <v>65.31</v>
      </c>
      <c r="G2200">
        <v>29.4548604303797</v>
      </c>
      <c r="H2200">
        <v>5.2478667588377199</v>
      </c>
      <c r="I2200">
        <v>0.56238888670736498</v>
      </c>
      <c r="J2200">
        <v>5.3217471328506498</v>
      </c>
      <c r="K2200">
        <v>63.408873822232998</v>
      </c>
      <c r="L2200">
        <v>58.444043812603198</v>
      </c>
      <c r="M2200">
        <v>54.222294977997301</v>
      </c>
      <c r="N2200">
        <v>0.95061467521615906</v>
      </c>
      <c r="O2200">
        <v>21.711835859745801</v>
      </c>
      <c r="P2200">
        <v>71.868421052631504</v>
      </c>
      <c r="Q2200">
        <v>8.4162974274831007E-2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242</v>
      </c>
      <c r="E2201">
        <v>258.2055125</v>
      </c>
      <c r="F2201">
        <v>50.44</v>
      </c>
      <c r="G2201">
        <v>159.03470541360301</v>
      </c>
      <c r="H2201">
        <v>-3.1319459950222601</v>
      </c>
      <c r="I2201">
        <v>-27.968487114355899</v>
      </c>
      <c r="J2201">
        <v>-0.90120557665793999</v>
      </c>
      <c r="K2201">
        <v>51.535504003836301</v>
      </c>
      <c r="L2201">
        <v>45.482659157552497</v>
      </c>
      <c r="M2201">
        <v>38.754626298609402</v>
      </c>
      <c r="N2201">
        <v>0.89115074241083103</v>
      </c>
      <c r="O2201">
        <v>38.1839809674861</v>
      </c>
      <c r="P2201">
        <v>189.71855255600201</v>
      </c>
      <c r="Q2201">
        <v>0.100418492739436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336</v>
      </c>
      <c r="E2202">
        <v>257.87727599999999</v>
      </c>
      <c r="F2202">
        <v>75.08</v>
      </c>
      <c r="G2202">
        <v>13.2197223117533</v>
      </c>
      <c r="H2202">
        <v>-12.364008186428901</v>
      </c>
      <c r="I2202">
        <v>-16.117588048621201</v>
      </c>
      <c r="J2202">
        <v>-1.0112639642815699</v>
      </c>
      <c r="K2202">
        <v>75.760394473449395</v>
      </c>
      <c r="L2202">
        <v>75.130689418868897</v>
      </c>
      <c r="M2202">
        <v>63.518036556761203</v>
      </c>
      <c r="N2202">
        <v>1.1986886541858599</v>
      </c>
      <c r="O2202">
        <v>72.482685135854993</v>
      </c>
      <c r="P2202">
        <v>51.117074807111599</v>
      </c>
      <c r="Q2202">
        <v>2.8741757961141E-2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49</v>
      </c>
      <c r="E2203">
        <v>257.75531606999999</v>
      </c>
      <c r="F2203">
        <v>226.99</v>
      </c>
      <c r="G2203">
        <v>-62.259792334927504</v>
      </c>
      <c r="H2203">
        <v>23.0802881270419</v>
      </c>
      <c r="I2203">
        <v>-41.448404963735797</v>
      </c>
      <c r="J2203">
        <v>8.4698063516128297</v>
      </c>
      <c r="K2203">
        <v>215.03934617810299</v>
      </c>
      <c r="L2203">
        <v>267.98143524399501</v>
      </c>
      <c r="M2203">
        <v>75.9693086074126</v>
      </c>
      <c r="N2203">
        <v>0.47110527538821401</v>
      </c>
      <c r="O2203">
        <v>108.44530596061399</v>
      </c>
      <c r="P2203">
        <v>31.0565819861432</v>
      </c>
      <c r="Q2203">
        <v>-0.11891358890008299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1535</v>
      </c>
      <c r="E2204">
        <v>257.61325275000002</v>
      </c>
      <c r="F2204">
        <v>7.75</v>
      </c>
      <c r="G2204">
        <v>116.327259360225</v>
      </c>
      <c r="H2204">
        <v>4.3583148625728798</v>
      </c>
      <c r="I2204">
        <v>-20.284917544634599</v>
      </c>
      <c r="J2204">
        <v>1.60570472115606</v>
      </c>
      <c r="K2204">
        <v>7.2236120100105001</v>
      </c>
      <c r="L2204">
        <v>6.7271238904640001</v>
      </c>
      <c r="M2204">
        <v>59.578675742680701</v>
      </c>
      <c r="N2204">
        <v>0.925638765075388</v>
      </c>
      <c r="O2204">
        <v>25.161290322580601</v>
      </c>
      <c r="P2204">
        <v>187.03703703703701</v>
      </c>
      <c r="Q2204">
        <v>-3.7010416128794001E-2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629</v>
      </c>
      <c r="E2205">
        <v>257.01327400000002</v>
      </c>
      <c r="F2205">
        <v>145.46</v>
      </c>
      <c r="G2205">
        <v>131.819121627718</v>
      </c>
      <c r="H2205">
        <v>5.1369119460701604</v>
      </c>
      <c r="I2205">
        <v>44.495510764510897</v>
      </c>
      <c r="J2205">
        <v>-2.8368112881802099</v>
      </c>
      <c r="K2205">
        <v>139.849026771198</v>
      </c>
      <c r="L2205">
        <v>113.41227807746201</v>
      </c>
      <c r="M2205">
        <v>48.924045104388703</v>
      </c>
      <c r="N2205">
        <v>0.76913120117723699</v>
      </c>
      <c r="O2205">
        <v>12.2301663687611</v>
      </c>
      <c r="P2205">
        <v>168.376383763837</v>
      </c>
      <c r="Q2205">
        <v>0.128478807267567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49</v>
      </c>
      <c r="E2206">
        <v>256.97430000000003</v>
      </c>
      <c r="F2206">
        <v>833.25</v>
      </c>
      <c r="G2206">
        <v>13.258216660500601</v>
      </c>
      <c r="H2206">
        <v>-10.5756698612609</v>
      </c>
      <c r="I2206">
        <v>-43.912590583163301</v>
      </c>
      <c r="J2206">
        <v>-2.5441806875528599</v>
      </c>
      <c r="K2206">
        <v>887.24921011647598</v>
      </c>
      <c r="L2206">
        <v>902.82337838204</v>
      </c>
      <c r="M2206">
        <v>38.459220360773799</v>
      </c>
      <c r="N2206">
        <v>0.98001276805344895</v>
      </c>
      <c r="O2206">
        <v>77.605760576057605</v>
      </c>
      <c r="P2206">
        <v>46.785085143863697</v>
      </c>
      <c r="Q2206">
        <v>2.3736494311946001E-2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629</v>
      </c>
      <c r="E2207">
        <v>256.91462999999999</v>
      </c>
      <c r="F2207">
        <v>210</v>
      </c>
      <c r="G2207">
        <v>736.56275730683603</v>
      </c>
      <c r="H2207">
        <v>24.3650844838971</v>
      </c>
      <c r="I2207">
        <v>718.58387951471195</v>
      </c>
      <c r="J2207">
        <v>-2.7309866248810599</v>
      </c>
      <c r="K2207">
        <v>167.669818433437</v>
      </c>
      <c r="L2207">
        <v>91.523390136255202</v>
      </c>
      <c r="M2207">
        <v>59.658470838601701</v>
      </c>
      <c r="N2207">
        <v>0.64926392472302297</v>
      </c>
      <c r="O2207">
        <v>3.5714285714285801</v>
      </c>
      <c r="P2207">
        <v>881.30841121495303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130</v>
      </c>
      <c r="E2208">
        <v>256.32997640999997</v>
      </c>
      <c r="F2208">
        <v>230.85</v>
      </c>
      <c r="G2208">
        <v>-27.911631593268101</v>
      </c>
      <c r="H2208">
        <v>-3.89613190890879</v>
      </c>
      <c r="I2208">
        <v>-30.446227577629799</v>
      </c>
      <c r="J2208">
        <v>-0.29729092317906802</v>
      </c>
      <c r="K2208">
        <v>237.202397390691</v>
      </c>
      <c r="L2208">
        <v>244.161668294278</v>
      </c>
      <c r="M2208">
        <v>40.416442234826597</v>
      </c>
      <c r="N2208">
        <v>0.62108022243363104</v>
      </c>
      <c r="O2208">
        <v>44.097899068659203</v>
      </c>
      <c r="P2208">
        <v>20.642801149725599</v>
      </c>
      <c r="Q2208">
        <v>1.0879198532427E-2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1576</v>
      </c>
      <c r="E2209">
        <v>256.060992</v>
      </c>
      <c r="F2209">
        <v>20.46</v>
      </c>
      <c r="G2209">
        <v>11.455195601835801</v>
      </c>
      <c r="H2209">
        <v>-8.0153706351037997</v>
      </c>
      <c r="I2209">
        <v>-22.206352329440801</v>
      </c>
      <c r="J2209">
        <v>-1.3496326244251799</v>
      </c>
      <c r="K2209">
        <v>21.279699984649898</v>
      </c>
      <c r="L2209">
        <v>21.998521784641898</v>
      </c>
      <c r="M2209">
        <v>44.144127738982903</v>
      </c>
      <c r="N2209">
        <v>0.52474815532451102</v>
      </c>
      <c r="O2209">
        <v>90.127077223851401</v>
      </c>
      <c r="P2209">
        <v>56.183206106870202</v>
      </c>
      <c r="Q2209">
        <v>9.2485334544038997E-2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E2210">
        <v>254.77234312499999</v>
      </c>
      <c r="F2210">
        <v>836.25</v>
      </c>
      <c r="G2210">
        <v>788.57387636405201</v>
      </c>
      <c r="H2210">
        <v>-2.6246654192258401</v>
      </c>
      <c r="I2210">
        <v>801.33482820170696</v>
      </c>
      <c r="J2210">
        <v>-8.5307466652953092</v>
      </c>
      <c r="K2210">
        <v>748.04485155857105</v>
      </c>
      <c r="M2210">
        <v>35.908642953867698</v>
      </c>
      <c r="N2210">
        <v>1.09588428780347</v>
      </c>
      <c r="O2210">
        <v>17.070254110612801</v>
      </c>
      <c r="P2210">
        <v>860.10332950631403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297</v>
      </c>
      <c r="E2211">
        <v>254.35224460800001</v>
      </c>
      <c r="F2211">
        <v>98.56</v>
      </c>
      <c r="G2211">
        <v>-73.230074241492503</v>
      </c>
      <c r="H2211">
        <v>-1.67515369726484</v>
      </c>
      <c r="I2211">
        <v>-60.3934064491784</v>
      </c>
      <c r="J2211">
        <v>2.3007275983421298</v>
      </c>
      <c r="K2211">
        <v>105.489816781108</v>
      </c>
      <c r="L2211">
        <v>145.733378902087</v>
      </c>
      <c r="M2211">
        <v>67.551258231659403</v>
      </c>
      <c r="N2211">
        <v>0.66883832806022503</v>
      </c>
      <c r="O2211">
        <v>130.26582792207699</v>
      </c>
      <c r="P2211">
        <v>10.7415730337078</v>
      </c>
      <c r="Q2211">
        <v>2.0898197780822001E-2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E2212">
        <v>254.09167962999999</v>
      </c>
      <c r="F2212">
        <v>162.35</v>
      </c>
      <c r="G2212">
        <v>-3.9575525484698901</v>
      </c>
      <c r="H2212">
        <v>3.45370845365612</v>
      </c>
      <c r="I2212">
        <v>8.8033992891853394</v>
      </c>
      <c r="J2212">
        <v>2.8385058902629599</v>
      </c>
      <c r="K2212">
        <v>154.950558089043</v>
      </c>
      <c r="M2212">
        <v>47.2159404618872</v>
      </c>
      <c r="N2212">
        <v>0.92001447701773398</v>
      </c>
      <c r="O2212">
        <v>10.070834616569099</v>
      </c>
      <c r="P2212">
        <v>42.162872154115497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297</v>
      </c>
      <c r="E2213">
        <v>254.00123596799901</v>
      </c>
      <c r="F2213">
        <v>55.78</v>
      </c>
      <c r="G2213">
        <v>-41.854216543389299</v>
      </c>
      <c r="H2213">
        <v>18.7125468374945</v>
      </c>
      <c r="I2213">
        <v>-23.247484678408298</v>
      </c>
      <c r="J2213">
        <v>-10.1107513630244</v>
      </c>
      <c r="K2213">
        <v>55.807774743681797</v>
      </c>
      <c r="L2213">
        <v>59.253174626584901</v>
      </c>
      <c r="M2213">
        <v>37.2027116120721</v>
      </c>
      <c r="N2213">
        <v>3.0972731823994302</v>
      </c>
      <c r="O2213">
        <v>78.737898888490406</v>
      </c>
      <c r="P2213">
        <v>25.630630630630598</v>
      </c>
      <c r="Q2213">
        <v>0.13808631954356601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239</v>
      </c>
      <c r="E2214">
        <v>253.40625</v>
      </c>
      <c r="F2214">
        <v>662.5</v>
      </c>
      <c r="G2214">
        <v>8.5892773713869701</v>
      </c>
      <c r="H2214">
        <v>-3.0846559597082699</v>
      </c>
      <c r="I2214">
        <v>-3.1042697086446198</v>
      </c>
      <c r="J2214">
        <v>2.4216139901646301</v>
      </c>
      <c r="K2214">
        <v>638.807120689724</v>
      </c>
      <c r="L2214">
        <v>600.78072932977898</v>
      </c>
      <c r="M2214">
        <v>73.180270796221293</v>
      </c>
      <c r="N2214">
        <v>0.94518234745570395</v>
      </c>
      <c r="O2214">
        <v>10.188679245283</v>
      </c>
      <c r="P2214">
        <v>39.034627492130099</v>
      </c>
      <c r="Q2214">
        <v>1.5882739933389001E-2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E2215">
        <v>253.20480000000001</v>
      </c>
      <c r="F2215">
        <v>197.2</v>
      </c>
      <c r="G2215">
        <v>2.8231961455893599</v>
      </c>
      <c r="H2215">
        <v>40.297967017594402</v>
      </c>
      <c r="I2215">
        <v>15.747493295234101</v>
      </c>
      <c r="J2215">
        <v>-0.95844610386431395</v>
      </c>
      <c r="M2215">
        <v>54.8230627683945</v>
      </c>
      <c r="O2215">
        <v>11.815415821501</v>
      </c>
      <c r="P2215">
        <v>86.919431279620795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629</v>
      </c>
      <c r="E2216">
        <v>253.11804069999999</v>
      </c>
      <c r="F2216">
        <v>117.74</v>
      </c>
      <c r="G2216">
        <v>32.712149932615603</v>
      </c>
      <c r="H2216">
        <v>8.4069191318668004</v>
      </c>
      <c r="I2216">
        <v>0.33038364489383898</v>
      </c>
      <c r="J2216">
        <v>0.872077833022741</v>
      </c>
      <c r="K2216">
        <v>110.992393872203</v>
      </c>
      <c r="L2216">
        <v>104.364715389807</v>
      </c>
      <c r="M2216">
        <v>59.434962137072198</v>
      </c>
      <c r="N2216">
        <v>2.1094993803236801</v>
      </c>
      <c r="O2216">
        <v>9.1387803635128293</v>
      </c>
      <c r="P2216">
        <v>62.176308539944898</v>
      </c>
      <c r="Q2216">
        <v>5.1725820826412E-2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65</v>
      </c>
      <c r="E2217">
        <v>252.836355</v>
      </c>
      <c r="F2217">
        <v>214.6</v>
      </c>
      <c r="G2217">
        <v>1.00940168951864</v>
      </c>
      <c r="H2217">
        <v>-2.7860483862662599</v>
      </c>
      <c r="I2217">
        <v>-6.9142318995961398</v>
      </c>
      <c r="J2217">
        <v>-3.3234476510878799</v>
      </c>
      <c r="K2217">
        <v>193.073814675026</v>
      </c>
      <c r="L2217">
        <v>196.78633679362301</v>
      </c>
      <c r="M2217">
        <v>83.949588290806901</v>
      </c>
      <c r="N2217">
        <v>2.5720781588486301</v>
      </c>
      <c r="O2217">
        <v>5.5452003727865797</v>
      </c>
      <c r="P2217">
        <v>34.125</v>
      </c>
      <c r="Q2217">
        <v>0.10685430768604701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65</v>
      </c>
      <c r="E2218">
        <v>252.82237537500001</v>
      </c>
      <c r="F2218">
        <v>836.25</v>
      </c>
      <c r="G2218">
        <v>36.597263002769999</v>
      </c>
      <c r="H2218">
        <v>5.0992565744580602</v>
      </c>
      <c r="I2218">
        <v>24.895760702830799</v>
      </c>
      <c r="J2218">
        <v>3.2124926717377697E-2</v>
      </c>
      <c r="K2218">
        <v>762.39096904192195</v>
      </c>
      <c r="L2218">
        <v>651.00231702401402</v>
      </c>
      <c r="M2218">
        <v>54.575978122764603</v>
      </c>
      <c r="N2218">
        <v>0.42300618240502202</v>
      </c>
      <c r="O2218">
        <v>13.363228699551501</v>
      </c>
      <c r="P2218">
        <v>77.152843978392099</v>
      </c>
      <c r="Q2218">
        <v>-2.0008151200605999E-2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388</v>
      </c>
      <c r="E2219">
        <v>252.779436</v>
      </c>
      <c r="F2219">
        <v>220.46</v>
      </c>
      <c r="G2219">
        <v>-5.2584900927289304</v>
      </c>
      <c r="H2219">
        <v>-3.32916145421378</v>
      </c>
      <c r="I2219">
        <v>-25.9781664942753</v>
      </c>
      <c r="J2219">
        <v>-8.2454755451185395</v>
      </c>
      <c r="K2219">
        <v>223.86075550375</v>
      </c>
      <c r="L2219">
        <v>206.53113866783801</v>
      </c>
      <c r="M2219">
        <v>36.783938653464297</v>
      </c>
      <c r="N2219">
        <v>1.9949125420945799</v>
      </c>
      <c r="O2219">
        <v>20.2032114669327</v>
      </c>
      <c r="P2219">
        <v>42.232258064516103</v>
      </c>
      <c r="Q2219">
        <v>0.10576983262218501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65</v>
      </c>
      <c r="E2220">
        <v>251.46721841499999</v>
      </c>
      <c r="F2220">
        <v>53.15</v>
      </c>
      <c r="G2220">
        <v>25.1769858450219</v>
      </c>
      <c r="H2220">
        <v>-12.9829286696163</v>
      </c>
      <c r="I2220">
        <v>28.6340445312136</v>
      </c>
      <c r="J2220">
        <v>0.87387245086225196</v>
      </c>
      <c r="K2220">
        <v>50.806659495642997</v>
      </c>
      <c r="L2220">
        <v>44.992811524020901</v>
      </c>
      <c r="M2220">
        <v>55.174340877664697</v>
      </c>
      <c r="N2220">
        <v>0.59706592678296599</v>
      </c>
      <c r="O2220">
        <v>9.8777046095954901</v>
      </c>
      <c r="P2220">
        <v>66.145670522038102</v>
      </c>
      <c r="Q2220">
        <v>4.8264596993269999E-3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336</v>
      </c>
      <c r="E2221">
        <v>251.39197999999999</v>
      </c>
      <c r="F2221">
        <v>85.4</v>
      </c>
      <c r="G2221">
        <v>56.2168471546576</v>
      </c>
      <c r="H2221">
        <v>-14.161130598956101</v>
      </c>
      <c r="I2221">
        <v>6.0081031086195402</v>
      </c>
      <c r="J2221">
        <v>-5.3432195103050297</v>
      </c>
      <c r="K2221">
        <v>84.381589569851101</v>
      </c>
      <c r="L2221">
        <v>72.022115683629707</v>
      </c>
      <c r="M2221">
        <v>38.257080761991503</v>
      </c>
      <c r="N2221">
        <v>0.92162619800702095</v>
      </c>
      <c r="O2221">
        <v>13.992974238875799</v>
      </c>
      <c r="P2221">
        <v>100.70505287896501</v>
      </c>
      <c r="Q2221">
        <v>4.1309043014657001E-2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140</v>
      </c>
      <c r="E2222">
        <v>251.16346619999999</v>
      </c>
      <c r="F2222">
        <v>62.32</v>
      </c>
      <c r="G2222">
        <v>48.217971650727897</v>
      </c>
      <c r="H2222">
        <v>6.8227792234929101</v>
      </c>
      <c r="I2222">
        <v>-10.1760848384532</v>
      </c>
      <c r="J2222">
        <v>0.88156108809960798</v>
      </c>
      <c r="K2222">
        <v>48.143861303256898</v>
      </c>
      <c r="L2222">
        <v>46.787048192233897</v>
      </c>
      <c r="M2222">
        <v>82.737521607569406</v>
      </c>
      <c r="N2222">
        <v>3.4297391815037099</v>
      </c>
      <c r="O2222">
        <v>19.544287548138598</v>
      </c>
      <c r="P2222">
        <v>81.426491994177496</v>
      </c>
      <c r="Q2222">
        <v>-1.5856952436902001E-2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287</v>
      </c>
      <c r="E2223">
        <v>251.14949999999999</v>
      </c>
      <c r="F2223">
        <v>140.69999999999999</v>
      </c>
      <c r="G2223">
        <v>-32.060240639774797</v>
      </c>
      <c r="H2223">
        <v>37.374046628026498</v>
      </c>
      <c r="I2223">
        <v>-4.95171001657007</v>
      </c>
      <c r="J2223">
        <v>12.7175080469815</v>
      </c>
      <c r="K2223">
        <v>118.89252319127201</v>
      </c>
      <c r="L2223">
        <v>129.151271670689</v>
      </c>
      <c r="M2223">
        <v>67.162807609216699</v>
      </c>
      <c r="N2223">
        <v>3.4398230409399102</v>
      </c>
      <c r="O2223">
        <v>34.328358208955201</v>
      </c>
      <c r="P2223">
        <v>55.900277008310198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403</v>
      </c>
      <c r="E2224">
        <v>251.1022907</v>
      </c>
      <c r="F2224">
        <v>139</v>
      </c>
      <c r="G2224">
        <v>21.229706450172198</v>
      </c>
      <c r="H2224">
        <v>45.207452793607303</v>
      </c>
      <c r="I2224">
        <v>33.990658287827401</v>
      </c>
      <c r="J2224">
        <v>11.835941016301</v>
      </c>
      <c r="M2224">
        <v>66.905785742570501</v>
      </c>
      <c r="O2224">
        <v>8.6330935251798397</v>
      </c>
      <c r="P2224">
        <v>65.181224004753403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1407</v>
      </c>
      <c r="E2225">
        <v>250.841568</v>
      </c>
      <c r="F2225">
        <v>141.6</v>
      </c>
      <c r="G2225">
        <v>3.3368396521959198</v>
      </c>
      <c r="H2225">
        <v>-1.3810360502060199</v>
      </c>
      <c r="I2225">
        <v>-14.800087136031401</v>
      </c>
      <c r="J2225">
        <v>-0.43202831944230302</v>
      </c>
      <c r="K2225">
        <v>139.831976148873</v>
      </c>
      <c r="L2225">
        <v>133.725851792583</v>
      </c>
      <c r="M2225">
        <v>53.922473936294601</v>
      </c>
      <c r="N2225">
        <v>0.52554857663732102</v>
      </c>
      <c r="O2225">
        <v>30.649717514124301</v>
      </c>
      <c r="P2225">
        <v>45.904173106645999</v>
      </c>
      <c r="Q2225">
        <v>3.8580860406985003E-2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E2226">
        <v>250.68059715000001</v>
      </c>
      <c r="F2226">
        <v>339.55</v>
      </c>
      <c r="G2226">
        <v>245.84200347626199</v>
      </c>
      <c r="H2226">
        <v>42.433575862805199</v>
      </c>
      <c r="I2226">
        <v>3.9869180944320699</v>
      </c>
      <c r="J2226">
        <v>35.9323434740243</v>
      </c>
      <c r="K2226">
        <v>251.02131970828</v>
      </c>
      <c r="M2226">
        <v>79.900203997618306</v>
      </c>
      <c r="N2226">
        <v>1.8870255957634501</v>
      </c>
      <c r="O2226">
        <v>6.0226770725960703</v>
      </c>
      <c r="P2226">
        <v>294.36701509872199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986</v>
      </c>
      <c r="E2227">
        <v>250.67085939</v>
      </c>
      <c r="F2227">
        <v>75.650000000000006</v>
      </c>
      <c r="G2227">
        <v>56.648806404857197</v>
      </c>
      <c r="H2227">
        <v>13.6596594732863</v>
      </c>
      <c r="I2227">
        <v>-9.7522942666005097</v>
      </c>
      <c r="J2227">
        <v>-0.94162559183457195</v>
      </c>
      <c r="K2227">
        <v>70.922223679368003</v>
      </c>
      <c r="L2227">
        <v>63.897866080100997</v>
      </c>
      <c r="M2227">
        <v>47.914128290558303</v>
      </c>
      <c r="N2227">
        <v>1.0976985552155201</v>
      </c>
      <c r="O2227">
        <v>34.699272967614</v>
      </c>
      <c r="P2227">
        <v>90.554156171284603</v>
      </c>
      <c r="Q2227">
        <v>7.4288379958102002E-2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629</v>
      </c>
      <c r="E2228">
        <v>250.25807569</v>
      </c>
      <c r="F2228">
        <v>9.17</v>
      </c>
      <c r="G2228">
        <v>18.891140575694699</v>
      </c>
      <c r="H2228">
        <v>-13.5872098973464</v>
      </c>
      <c r="I2228">
        <v>43.786938742790497</v>
      </c>
      <c r="J2228">
        <v>-9.1618277463763906</v>
      </c>
      <c r="K2228">
        <v>9.5662892198918996</v>
      </c>
      <c r="L2228">
        <v>7.6575817723807704</v>
      </c>
      <c r="M2228">
        <v>24.496457753263101</v>
      </c>
      <c r="N2228">
        <v>0.69710109975039303</v>
      </c>
      <c r="O2228">
        <v>34.133042529989098</v>
      </c>
      <c r="P2228">
        <v>87.525562372188105</v>
      </c>
      <c r="Q2228">
        <v>0.1146472168309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547</v>
      </c>
      <c r="E2229">
        <v>250.20134999999999</v>
      </c>
      <c r="F2229">
        <v>226.94</v>
      </c>
      <c r="G2229">
        <v>-17.9785838350411</v>
      </c>
      <c r="H2229">
        <v>0.46276749062779099</v>
      </c>
      <c r="I2229">
        <v>-24.950133626357299</v>
      </c>
      <c r="J2229">
        <v>0.98033950921841895</v>
      </c>
      <c r="K2229">
        <v>216.64451961997599</v>
      </c>
      <c r="L2229">
        <v>221.45557487208799</v>
      </c>
      <c r="M2229">
        <v>65.583123816267303</v>
      </c>
      <c r="N2229">
        <v>1.0237076311847</v>
      </c>
      <c r="O2229">
        <v>21.177403719044602</v>
      </c>
      <c r="P2229">
        <v>19.442105263157799</v>
      </c>
      <c r="Q2229">
        <v>1.515605349474E-2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21</v>
      </c>
      <c r="E2230">
        <v>249.68249986999999</v>
      </c>
      <c r="F2230">
        <v>129.69999999999999</v>
      </c>
      <c r="G2230">
        <v>72.155026535797603</v>
      </c>
      <c r="H2230">
        <v>43.589552185088003</v>
      </c>
      <c r="I2230">
        <v>48.722295726888397</v>
      </c>
      <c r="J2230">
        <v>-2.27193350430825</v>
      </c>
      <c r="K2230">
        <v>101.47262160254</v>
      </c>
      <c r="L2230">
        <v>86.805618331852003</v>
      </c>
      <c r="M2230">
        <v>75.883068331865701</v>
      </c>
      <c r="N2230">
        <v>4.4090023966806102</v>
      </c>
      <c r="O2230">
        <v>4.0092521202775799</v>
      </c>
      <c r="P2230">
        <v>143.79699248120201</v>
      </c>
      <c r="Q2230">
        <v>6.1114791729835E-2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934</v>
      </c>
      <c r="E2231">
        <v>249.25085200000001</v>
      </c>
      <c r="F2231">
        <v>418.15</v>
      </c>
      <c r="G2231">
        <v>123.483826146152</v>
      </c>
      <c r="H2231">
        <v>81.628859496797801</v>
      </c>
      <c r="I2231">
        <v>33.852037854004003</v>
      </c>
      <c r="J2231">
        <v>90.742694745805395</v>
      </c>
      <c r="K2231">
        <v>242.18631835007201</v>
      </c>
      <c r="L2231">
        <v>214.93678586678001</v>
      </c>
      <c r="M2231">
        <v>94.599661965789196</v>
      </c>
      <c r="N2231">
        <v>1.48394629305312</v>
      </c>
      <c r="O2231">
        <v>0</v>
      </c>
      <c r="P2231">
        <v>214.39849624060099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140</v>
      </c>
      <c r="E2232">
        <v>248.38779</v>
      </c>
      <c r="F2232">
        <v>15.72</v>
      </c>
      <c r="G2232">
        <v>-108.037111388074</v>
      </c>
      <c r="H2232">
        <v>1.2852043590011299</v>
      </c>
      <c r="I2232">
        <v>-76.058760998161105</v>
      </c>
      <c r="J2232">
        <v>9.5520574338639097</v>
      </c>
      <c r="K2232">
        <v>16.421257151793501</v>
      </c>
      <c r="L2232">
        <v>33.533783640143199</v>
      </c>
      <c r="M2232">
        <v>52.2470366969875</v>
      </c>
      <c r="N2232">
        <v>2.1492202243844298</v>
      </c>
      <c r="O2232">
        <v>502.67175572519</v>
      </c>
      <c r="P2232">
        <v>52.7696793002915</v>
      </c>
      <c r="Q2232">
        <v>1.3644339567782E-2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448</v>
      </c>
      <c r="E2233">
        <v>248.05362405</v>
      </c>
      <c r="F2233">
        <v>109.5</v>
      </c>
      <c r="G2233">
        <v>37.572595181120597</v>
      </c>
      <c r="H2233">
        <v>-9.8154588991001699</v>
      </c>
      <c r="I2233">
        <v>0.96321119788035303</v>
      </c>
      <c r="J2233">
        <v>5.3850979791523699</v>
      </c>
      <c r="K2233">
        <v>109.152154154858</v>
      </c>
      <c r="L2233">
        <v>94.977908103029506</v>
      </c>
      <c r="M2233">
        <v>47.161865513241302</v>
      </c>
      <c r="N2233">
        <v>0.39967239967239898</v>
      </c>
      <c r="O2233">
        <v>40.730593607305899</v>
      </c>
      <c r="P2233">
        <v>63.432835820895498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934</v>
      </c>
      <c r="E2234">
        <v>247.96809218999999</v>
      </c>
      <c r="F2234">
        <v>30.81</v>
      </c>
      <c r="G2234">
        <v>-15.7714306930608</v>
      </c>
      <c r="H2234">
        <v>3.7116054247477899</v>
      </c>
      <c r="I2234">
        <v>-15.630133471528</v>
      </c>
      <c r="J2234">
        <v>3.7792407010359499</v>
      </c>
      <c r="K2234">
        <v>29.377911122478402</v>
      </c>
      <c r="L2234">
        <v>30.513313263006101</v>
      </c>
      <c r="M2234">
        <v>57.346858418778801</v>
      </c>
      <c r="N2234">
        <v>1.2378821421771</v>
      </c>
      <c r="O2234">
        <v>29.1139240506329</v>
      </c>
      <c r="P2234">
        <v>28.374999999999901</v>
      </c>
      <c r="Q2234">
        <v>3.6239408782356E-2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21</v>
      </c>
      <c r="E2235">
        <v>247.810396</v>
      </c>
      <c r="F2235">
        <v>102.5</v>
      </c>
      <c r="G2235">
        <v>-9.9386101927531403</v>
      </c>
      <c r="H2235">
        <v>-10.679892406429801</v>
      </c>
      <c r="I2235">
        <v>-10.9567875564793</v>
      </c>
      <c r="J2235">
        <v>-8.6494383658454197</v>
      </c>
      <c r="K2235">
        <v>109.795573144729</v>
      </c>
      <c r="L2235">
        <v>103.442143483967</v>
      </c>
      <c r="M2235">
        <v>32.009130338285601</v>
      </c>
      <c r="N2235">
        <v>1.43169331521282</v>
      </c>
      <c r="O2235">
        <v>27.658536585365798</v>
      </c>
      <c r="P2235">
        <v>24.695863746958601</v>
      </c>
      <c r="Q2235">
        <v>8.6819766988598002E-2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E2236">
        <v>247.3</v>
      </c>
      <c r="F2236">
        <v>247.3</v>
      </c>
      <c r="G2236">
        <v>652.54706184684699</v>
      </c>
      <c r="H2236">
        <v>27.798094317537402</v>
      </c>
      <c r="I2236">
        <v>180.85055073193399</v>
      </c>
      <c r="J2236">
        <v>5.1465756149681399</v>
      </c>
      <c r="K2236">
        <v>198.50567432451899</v>
      </c>
      <c r="L2236">
        <v>114.536430519232</v>
      </c>
      <c r="M2236">
        <v>72.145290544476595</v>
      </c>
      <c r="N2236">
        <v>0.87275162305689702</v>
      </c>
      <c r="O2236">
        <v>6.1059441973311701</v>
      </c>
      <c r="P2236">
        <v>678.40730248662203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120</v>
      </c>
      <c r="E2237">
        <v>247.1839488</v>
      </c>
      <c r="F2237">
        <v>112.34</v>
      </c>
      <c r="G2237">
        <v>60.133136843668801</v>
      </c>
      <c r="H2237">
        <v>24.2529384019148</v>
      </c>
      <c r="I2237">
        <v>32.607585387244796</v>
      </c>
      <c r="J2237">
        <v>1.49531511076646</v>
      </c>
      <c r="K2237">
        <v>97.167045448016907</v>
      </c>
      <c r="L2237">
        <v>84.254299218204096</v>
      </c>
      <c r="M2237">
        <v>64.919445616762303</v>
      </c>
      <c r="N2237">
        <v>2.52754518548889</v>
      </c>
      <c r="O2237">
        <v>8.5988962079401805</v>
      </c>
      <c r="P2237">
        <v>88.806722689075599</v>
      </c>
      <c r="Q2237">
        <v>1.2277944457398E-2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109</v>
      </c>
      <c r="E2238">
        <v>246.93561632999999</v>
      </c>
      <c r="F2238">
        <v>162.35</v>
      </c>
      <c r="G2238">
        <v>47.776122996588697</v>
      </c>
      <c r="H2238">
        <v>0.90572865567633198</v>
      </c>
      <c r="I2238">
        <v>-4.1029813163861704</v>
      </c>
      <c r="J2238">
        <v>-2.8385719324229099</v>
      </c>
      <c r="K2238">
        <v>178.141247040357</v>
      </c>
      <c r="L2238">
        <v>165.29838756997901</v>
      </c>
      <c r="M2238">
        <v>34.899626527458601</v>
      </c>
      <c r="N2238">
        <v>1.0714822204507399</v>
      </c>
      <c r="O2238">
        <v>121.250384970742</v>
      </c>
      <c r="P2238">
        <v>97.002790923431604</v>
      </c>
      <c r="Q2238">
        <v>9.8642596144639993E-2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1215</v>
      </c>
      <c r="E2239">
        <v>246.63426527999999</v>
      </c>
      <c r="F2239">
        <v>106.8</v>
      </c>
      <c r="G2239">
        <v>-56.666848997403598</v>
      </c>
      <c r="H2239">
        <v>28.181331065314801</v>
      </c>
      <c r="I2239">
        <v>-19.905571524632698</v>
      </c>
      <c r="J2239">
        <v>-8.3795709763129694E-2</v>
      </c>
      <c r="K2239">
        <v>98.806536531884106</v>
      </c>
      <c r="L2239">
        <v>108.00971929452901</v>
      </c>
      <c r="M2239">
        <v>48.978952984931297</v>
      </c>
      <c r="N2239">
        <v>1.72399382795422</v>
      </c>
      <c r="O2239">
        <v>58.099250936329597</v>
      </c>
      <c r="P2239">
        <v>45.207341944255603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304</v>
      </c>
      <c r="E2240">
        <v>246.04354238400001</v>
      </c>
      <c r="F2240">
        <v>142.29</v>
      </c>
      <c r="G2240">
        <v>-14.565754914315299</v>
      </c>
      <c r="H2240">
        <v>-8.3937487549777501</v>
      </c>
      <c r="I2240">
        <v>-17.794533276332601</v>
      </c>
      <c r="J2240">
        <v>-1.2393973170658199</v>
      </c>
      <c r="K2240">
        <v>144.086145267202</v>
      </c>
      <c r="L2240">
        <v>144.08367791405701</v>
      </c>
      <c r="M2240">
        <v>46.7920168674653</v>
      </c>
      <c r="N2240">
        <v>0.52367756930842002</v>
      </c>
      <c r="O2240">
        <v>28.540305010893199</v>
      </c>
      <c r="P2240">
        <v>18.921855411617098</v>
      </c>
      <c r="Q2240">
        <v>2.7654766295760001E-2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75</v>
      </c>
      <c r="E2241">
        <v>245.12481</v>
      </c>
      <c r="F2241">
        <v>19.23</v>
      </c>
      <c r="G2241">
        <v>-7.0098080068947697</v>
      </c>
      <c r="H2241">
        <v>2.4521018561193002</v>
      </c>
      <c r="I2241">
        <v>-11.942003162982299</v>
      </c>
      <c r="J2241">
        <v>2.84386505706075</v>
      </c>
      <c r="K2241">
        <v>19.365518462096201</v>
      </c>
      <c r="L2241">
        <v>19.555517857373101</v>
      </c>
      <c r="M2241">
        <v>48.588247982652497</v>
      </c>
      <c r="N2241">
        <v>0.95509505914838499</v>
      </c>
      <c r="O2241">
        <v>58.346333853354103</v>
      </c>
      <c r="P2241">
        <v>43.507462686567102</v>
      </c>
      <c r="Q2241">
        <v>5.4755768268244E-2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629</v>
      </c>
      <c r="E2242">
        <v>244.74757607999999</v>
      </c>
      <c r="F2242">
        <v>70.38</v>
      </c>
      <c r="G2242">
        <v>209.28261650308201</v>
      </c>
      <c r="H2242">
        <v>38.020688495033703</v>
      </c>
      <c r="I2242">
        <v>222.04356834073701</v>
      </c>
      <c r="J2242">
        <v>8.3074030228543592</v>
      </c>
      <c r="K2242">
        <v>58.637826778773999</v>
      </c>
      <c r="M2242">
        <v>76.625084719569898</v>
      </c>
      <c r="N2242">
        <v>1.23001357616742</v>
      </c>
      <c r="O2242">
        <v>7.2747939755612503</v>
      </c>
      <c r="P2242">
        <v>235.142857142857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455</v>
      </c>
      <c r="E2243">
        <v>244.584</v>
      </c>
      <c r="F2243">
        <v>509.55</v>
      </c>
      <c r="G2243">
        <v>6.7278264341884704</v>
      </c>
      <c r="H2243">
        <v>-4.8770383346149302</v>
      </c>
      <c r="I2243">
        <v>-5.1323431510972801</v>
      </c>
      <c r="J2243">
        <v>-5.5183943417848997</v>
      </c>
      <c r="K2243">
        <v>522.28356500687903</v>
      </c>
      <c r="L2243">
        <v>485.71490617433102</v>
      </c>
      <c r="M2243">
        <v>33.458161085834398</v>
      </c>
      <c r="N2243">
        <v>0.81566735229467902</v>
      </c>
      <c r="O2243">
        <v>17.8098322048866</v>
      </c>
      <c r="P2243">
        <v>34.890800794176002</v>
      </c>
      <c r="Q2243">
        <v>-6.9919999890576998E-2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189</v>
      </c>
      <c r="E2244">
        <v>244.580815175</v>
      </c>
      <c r="F2244">
        <v>192.95</v>
      </c>
      <c r="G2244">
        <v>14.671441807420999</v>
      </c>
      <c r="H2244">
        <v>9.2612251095770404</v>
      </c>
      <c r="I2244">
        <v>-21.218336421167201</v>
      </c>
      <c r="J2244">
        <v>1.4085804168889</v>
      </c>
      <c r="K2244">
        <v>188.59747782974301</v>
      </c>
      <c r="L2244">
        <v>167.92468062275401</v>
      </c>
      <c r="M2244">
        <v>38.873628832982597</v>
      </c>
      <c r="N2244">
        <v>0.97381952196675203</v>
      </c>
      <c r="O2244">
        <v>15.340761855402899</v>
      </c>
      <c r="P2244">
        <v>63.378492802709502</v>
      </c>
      <c r="Q2244">
        <v>6.5255151501229999E-3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934</v>
      </c>
      <c r="E2245">
        <v>244.309775</v>
      </c>
      <c r="F2245">
        <v>205</v>
      </c>
      <c r="G2245">
        <v>-25.860240639774801</v>
      </c>
      <c r="H2245">
        <v>-2.9841228294721698</v>
      </c>
      <c r="I2245">
        <v>-67.695080607213697</v>
      </c>
      <c r="J2245">
        <v>-2.3041354386840802</v>
      </c>
      <c r="K2245">
        <v>213.74838340556099</v>
      </c>
      <c r="L2245">
        <v>275.20721026723902</v>
      </c>
      <c r="M2245">
        <v>43.970615523148197</v>
      </c>
      <c r="N2245">
        <v>0.94011790257523997</v>
      </c>
      <c r="O2245">
        <v>137.46341463414601</v>
      </c>
      <c r="P2245">
        <v>10.2150537634408</v>
      </c>
      <c r="Q2245">
        <v>4.0523438212195E-2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E2246">
        <v>243.92409660000001</v>
      </c>
      <c r="F2246">
        <v>14.72</v>
      </c>
      <c r="G2246">
        <v>22.421091398753301</v>
      </c>
      <c r="H2246">
        <v>-14.529512308178999</v>
      </c>
      <c r="I2246">
        <v>-34.086943123107297</v>
      </c>
      <c r="J2246">
        <v>3.8366294766250002</v>
      </c>
      <c r="K2246">
        <v>16.0479562973123</v>
      </c>
      <c r="L2246">
        <v>15.3593356405826</v>
      </c>
      <c r="M2246">
        <v>33.892610056399398</v>
      </c>
      <c r="N2246">
        <v>1.28708171526586</v>
      </c>
      <c r="O2246">
        <v>33.152173913043399</v>
      </c>
      <c r="P2246">
        <v>53.841881989972897</v>
      </c>
      <c r="Q2246">
        <v>5.9658099672404999E-2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189</v>
      </c>
      <c r="E2247">
        <v>243.41711247800001</v>
      </c>
      <c r="F2247">
        <v>106.57</v>
      </c>
      <c r="G2247">
        <v>27.863548225011701</v>
      </c>
      <c r="H2247">
        <v>4.78072865567633</v>
      </c>
      <c r="I2247">
        <v>8.2788433163313702</v>
      </c>
      <c r="J2247">
        <v>-0.86182774637639603</v>
      </c>
      <c r="K2247">
        <v>104.26286668657001</v>
      </c>
      <c r="L2247">
        <v>96.5523827476473</v>
      </c>
      <c r="M2247">
        <v>47.219393686870603</v>
      </c>
      <c r="N2247">
        <v>1.39981184624893</v>
      </c>
      <c r="O2247">
        <v>32.025898470488798</v>
      </c>
      <c r="P2247">
        <v>55.123726346433699</v>
      </c>
      <c r="Q2247">
        <v>3.4818137316100999E-2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1654</v>
      </c>
      <c r="E2248">
        <v>243.40167</v>
      </c>
      <c r="F2248">
        <v>26.61</v>
      </c>
      <c r="G2248">
        <v>-80.053326280285503</v>
      </c>
      <c r="H2248">
        <v>-3.7468378842476202</v>
      </c>
      <c r="I2248">
        <v>-57.078236170540698</v>
      </c>
      <c r="J2248">
        <v>-1.6483446003089799</v>
      </c>
      <c r="K2248">
        <v>28.3451072207911</v>
      </c>
      <c r="L2248">
        <v>37.921094283233302</v>
      </c>
      <c r="M2248">
        <v>44.167749958095698</v>
      </c>
      <c r="N2248">
        <v>0.90980750673628696</v>
      </c>
      <c r="O2248">
        <v>137.379431291494</v>
      </c>
      <c r="P2248">
        <v>14.451612903225801</v>
      </c>
      <c r="Q2248">
        <v>9.9078442879265996E-2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629</v>
      </c>
      <c r="E2249">
        <v>242.998842</v>
      </c>
      <c r="F2249">
        <v>236.1</v>
      </c>
      <c r="G2249">
        <v>402.327678823312</v>
      </c>
      <c r="H2249">
        <v>-11.8447126938725</v>
      </c>
      <c r="I2249">
        <v>68.306781117204196</v>
      </c>
      <c r="J2249">
        <v>-10.2284304335165</v>
      </c>
      <c r="K2249">
        <v>253.61727744411999</v>
      </c>
      <c r="L2249">
        <v>182.93307287758</v>
      </c>
      <c r="M2249">
        <v>31.801385067603</v>
      </c>
      <c r="N2249">
        <v>0.56538461538461504</v>
      </c>
      <c r="O2249">
        <v>63.490046590427703</v>
      </c>
      <c r="P2249">
        <v>490.25</v>
      </c>
      <c r="Q2249">
        <v>0.14598506472846601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713</v>
      </c>
      <c r="E2250">
        <v>242.86609717499999</v>
      </c>
      <c r="F2250">
        <v>533.04999999999995</v>
      </c>
      <c r="G2250">
        <v>-8.2577490334840196</v>
      </c>
      <c r="H2250">
        <v>0.75967991121546996</v>
      </c>
      <c r="I2250">
        <v>-2.0495190056570798</v>
      </c>
      <c r="J2250">
        <v>-0.391726204443339</v>
      </c>
      <c r="K2250">
        <v>510.08929748625599</v>
      </c>
      <c r="L2250">
        <v>479.751262081108</v>
      </c>
      <c r="M2250">
        <v>76.378610990004603</v>
      </c>
      <c r="N2250">
        <v>0.84745862752696699</v>
      </c>
      <c r="O2250">
        <v>3.9864928243129101</v>
      </c>
      <c r="P2250">
        <v>24.9970688240121</v>
      </c>
      <c r="Q2250">
        <v>-1.6014498322345E-2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49</v>
      </c>
      <c r="E2251">
        <v>242.59198964000001</v>
      </c>
      <c r="F2251">
        <v>172.15</v>
      </c>
      <c r="G2251">
        <v>-21.342168350618199</v>
      </c>
      <c r="H2251">
        <v>7.4109071132926401</v>
      </c>
      <c r="I2251">
        <v>4.3290877326689001</v>
      </c>
      <c r="J2251">
        <v>3.5454761256273999</v>
      </c>
      <c r="K2251">
        <v>157.57428474124001</v>
      </c>
      <c r="L2251">
        <v>142.37295712080899</v>
      </c>
      <c r="M2251">
        <v>55.333797737618099</v>
      </c>
      <c r="N2251">
        <v>0.49772335414938101</v>
      </c>
      <c r="O2251">
        <v>6.8835318036595901</v>
      </c>
      <c r="P2251">
        <v>63.330170777988599</v>
      </c>
      <c r="Q2251">
        <v>3.4936171257983997E-2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242</v>
      </c>
      <c r="E2252">
        <v>241.985647142</v>
      </c>
      <c r="F2252">
        <v>234.34</v>
      </c>
      <c r="G2252">
        <v>16.250129281389398</v>
      </c>
      <c r="H2252">
        <v>13.9241812170585</v>
      </c>
      <c r="I2252">
        <v>-28.682862289151299</v>
      </c>
      <c r="J2252">
        <v>0.70888011236390602</v>
      </c>
      <c r="K2252">
        <v>183.81154033853801</v>
      </c>
      <c r="L2252">
        <v>183.89195002909</v>
      </c>
      <c r="M2252">
        <v>82.967832437465105</v>
      </c>
      <c r="N2252">
        <v>1.25072622813246</v>
      </c>
      <c r="O2252">
        <v>23.751813604164798</v>
      </c>
      <c r="P2252">
        <v>74.425009304056502</v>
      </c>
      <c r="Q2252">
        <v>2.2457900481498001E-2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400</v>
      </c>
      <c r="E2253">
        <v>241.26552581999999</v>
      </c>
      <c r="F2253">
        <v>96.35</v>
      </c>
      <c r="G2253">
        <v>15.208573415862</v>
      </c>
      <c r="H2253">
        <v>-4.74619442124673</v>
      </c>
      <c r="I2253">
        <v>-5.3252395851174201</v>
      </c>
      <c r="J2253">
        <v>-4.4990923648104904</v>
      </c>
      <c r="K2253">
        <v>97.148027781803094</v>
      </c>
      <c r="L2253">
        <v>90.783585732608202</v>
      </c>
      <c r="M2253">
        <v>39.873929616508399</v>
      </c>
      <c r="N2253">
        <v>0.30313834259694</v>
      </c>
      <c r="O2253">
        <v>24.5978204462895</v>
      </c>
      <c r="P2253">
        <v>49.033255993812801</v>
      </c>
      <c r="Q2253">
        <v>1.7610243800015E-2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542</v>
      </c>
      <c r="E2254">
        <v>240.10810803000001</v>
      </c>
      <c r="F2254">
        <v>396.9</v>
      </c>
      <c r="G2254">
        <v>-31.186536225187499</v>
      </c>
      <c r="H2254">
        <v>-2.82070904400417</v>
      </c>
      <c r="I2254">
        <v>-22.524208929915101</v>
      </c>
      <c r="J2254">
        <v>2.4905631060144402</v>
      </c>
      <c r="K2254">
        <v>390.45797816620097</v>
      </c>
      <c r="L2254">
        <v>392.89358102739601</v>
      </c>
      <c r="M2254">
        <v>57.1784037342548</v>
      </c>
      <c r="N2254">
        <v>0.79878203428794503</v>
      </c>
      <c r="O2254">
        <v>30.498866213151899</v>
      </c>
      <c r="P2254">
        <v>24.031249999999901</v>
      </c>
      <c r="Q2254">
        <v>6.9519407614671999E-2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336</v>
      </c>
      <c r="E2255">
        <v>239.45581035000001</v>
      </c>
      <c r="F2255">
        <v>393.95</v>
      </c>
      <c r="G2255">
        <v>122.363109614032</v>
      </c>
      <c r="H2255">
        <v>-10.035536404564599</v>
      </c>
      <c r="I2255">
        <v>-19.502234870069199</v>
      </c>
      <c r="J2255">
        <v>-7.1058468851323804</v>
      </c>
      <c r="K2255">
        <v>405.571096560618</v>
      </c>
      <c r="L2255">
        <v>356.76808932551802</v>
      </c>
      <c r="M2255">
        <v>38.707043454787602</v>
      </c>
      <c r="N2255">
        <v>1.05280417836527</v>
      </c>
      <c r="O2255">
        <v>34.103312603122198</v>
      </c>
      <c r="P2255">
        <v>162.45836109260401</v>
      </c>
      <c r="Q2255">
        <v>0.13703368990789899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821</v>
      </c>
      <c r="E2256">
        <v>239.0073845</v>
      </c>
      <c r="F2256">
        <v>105.1</v>
      </c>
      <c r="G2256">
        <v>-49.562599986417297</v>
      </c>
      <c r="H2256">
        <v>16.611809736757401</v>
      </c>
      <c r="I2256">
        <v>-36.801648148762098</v>
      </c>
      <c r="J2256">
        <v>14.602089779396699</v>
      </c>
      <c r="K2256">
        <v>94.136099275104996</v>
      </c>
      <c r="M2256">
        <v>59.913300623801597</v>
      </c>
      <c r="N2256">
        <v>1.93740579263845</v>
      </c>
      <c r="O2256">
        <v>37.963843958135101</v>
      </c>
      <c r="P2256">
        <v>60.335621662852702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1407</v>
      </c>
      <c r="E2257">
        <v>238.78977499999999</v>
      </c>
      <c r="F2257">
        <v>202.45</v>
      </c>
      <c r="G2257">
        <v>-19.8654762418691</v>
      </c>
      <c r="H2257">
        <v>3.6164046931596001</v>
      </c>
      <c r="I2257">
        <v>3.21786144206304</v>
      </c>
      <c r="J2257">
        <v>-4.4673673834346603</v>
      </c>
      <c r="K2257">
        <v>191.03593390438499</v>
      </c>
      <c r="L2257">
        <v>194.098003919766</v>
      </c>
      <c r="M2257">
        <v>70.330095215999407</v>
      </c>
      <c r="N2257">
        <v>1.96217788168917</v>
      </c>
      <c r="O2257">
        <v>46.604099777722901</v>
      </c>
      <c r="P2257">
        <v>26.294447910168401</v>
      </c>
      <c r="Q2257">
        <v>8.4937131124449994E-3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65</v>
      </c>
      <c r="E2258">
        <v>238.02408</v>
      </c>
      <c r="F2258">
        <v>145.25</v>
      </c>
      <c r="G2258">
        <v>-27.285418787043199</v>
      </c>
      <c r="H2258">
        <v>16.579115752450502</v>
      </c>
      <c r="I2258">
        <v>-14.524466949388</v>
      </c>
      <c r="J2258">
        <v>2.6554136329339402</v>
      </c>
      <c r="M2258">
        <v>46.166454164751599</v>
      </c>
      <c r="O2258">
        <v>35.490533562822698</v>
      </c>
      <c r="P2258">
        <v>42.401960784313701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242</v>
      </c>
      <c r="E2259">
        <v>237.89071200000001</v>
      </c>
      <c r="F2259">
        <v>92.22</v>
      </c>
      <c r="G2259">
        <v>-30.689962002003899</v>
      </c>
      <c r="H2259">
        <v>-6.0109820095823796</v>
      </c>
      <c r="I2259">
        <v>-42.756039374201997</v>
      </c>
      <c r="J2259">
        <v>1.4310960056806299</v>
      </c>
      <c r="K2259">
        <v>94.278074585035597</v>
      </c>
      <c r="L2259">
        <v>99.144450712113596</v>
      </c>
      <c r="M2259">
        <v>46.4566932287063</v>
      </c>
      <c r="N2259">
        <v>0.97904946379653901</v>
      </c>
      <c r="O2259">
        <v>45.630015181088702</v>
      </c>
      <c r="P2259">
        <v>11.849605821710099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1093</v>
      </c>
      <c r="E2260">
        <v>236.8134</v>
      </c>
      <c r="F2260">
        <v>213</v>
      </c>
      <c r="G2260">
        <v>126.06169904088701</v>
      </c>
      <c r="H2260">
        <v>-3.9680182114915801</v>
      </c>
      <c r="I2260">
        <v>77.0792826264517</v>
      </c>
      <c r="J2260">
        <v>-19.0250930524988</v>
      </c>
      <c r="K2260">
        <v>191.21496700923799</v>
      </c>
      <c r="L2260">
        <v>136.60163515590301</v>
      </c>
      <c r="M2260">
        <v>48.318155560808201</v>
      </c>
      <c r="N2260">
        <v>1.7479338842975201</v>
      </c>
      <c r="O2260">
        <v>17.065727699530498</v>
      </c>
      <c r="P2260">
        <v>229.721362229102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150</v>
      </c>
      <c r="E2261">
        <v>235.97923599999999</v>
      </c>
      <c r="F2261">
        <v>554.15</v>
      </c>
      <c r="G2261">
        <v>-13.8802907650881</v>
      </c>
      <c r="H2261">
        <v>54.219341715579098</v>
      </c>
      <c r="I2261">
        <v>-1.9915193785607499</v>
      </c>
      <c r="J2261">
        <v>3.7823003675026099</v>
      </c>
      <c r="M2261">
        <v>52.905492077596698</v>
      </c>
      <c r="O2261">
        <v>20.2923396192366</v>
      </c>
      <c r="P2261">
        <v>69.594491201224102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713</v>
      </c>
      <c r="E2262">
        <v>235.24006722999999</v>
      </c>
      <c r="F2262">
        <v>21.08</v>
      </c>
      <c r="G2262">
        <v>8.1374742262908804</v>
      </c>
      <c r="H2262">
        <v>-1.0869184031471799</v>
      </c>
      <c r="I2262">
        <v>0.62535513400463305</v>
      </c>
      <c r="J2262">
        <v>0.97303463894469899</v>
      </c>
      <c r="K2262">
        <v>20.182961197053402</v>
      </c>
      <c r="L2262">
        <v>18.738152842010201</v>
      </c>
      <c r="M2262">
        <v>52.769297021364501</v>
      </c>
      <c r="N2262">
        <v>0.72873483014458496</v>
      </c>
      <c r="O2262">
        <v>10.294117647058799</v>
      </c>
      <c r="P2262">
        <v>36.6612641815234</v>
      </c>
      <c r="Q2262">
        <v>2.7288076423579999E-3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E2263">
        <v>235.141854</v>
      </c>
      <c r="F2263">
        <v>136.65</v>
      </c>
      <c r="G2263">
        <v>32.501099028784601</v>
      </c>
      <c r="H2263">
        <v>11.530728655676301</v>
      </c>
      <c r="I2263">
        <v>11.127983925153</v>
      </c>
      <c r="J2263">
        <v>-8.1685902404769695E-2</v>
      </c>
      <c r="K2263">
        <v>129.79654244174901</v>
      </c>
      <c r="L2263">
        <v>107.223481646389</v>
      </c>
      <c r="M2263">
        <v>41.642564472454701</v>
      </c>
      <c r="N2263">
        <v>0.78589427245946397</v>
      </c>
      <c r="O2263">
        <v>31.284302963776</v>
      </c>
      <c r="P2263">
        <v>75.439722685839001</v>
      </c>
      <c r="Q2263">
        <v>0.253720796280411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103</v>
      </c>
      <c r="E2264">
        <v>235.08705807999999</v>
      </c>
      <c r="F2264">
        <v>177.2</v>
      </c>
      <c r="G2264">
        <v>98.870260311398198</v>
      </c>
      <c r="H2264">
        <v>-7.8600140784463797</v>
      </c>
      <c r="I2264">
        <v>0.71662744169818904</v>
      </c>
      <c r="J2264">
        <v>-5.8882827728314204</v>
      </c>
      <c r="K2264">
        <v>181.04163168654301</v>
      </c>
      <c r="L2264">
        <v>143.635779391444</v>
      </c>
      <c r="M2264">
        <v>40.356868699678699</v>
      </c>
      <c r="N2264">
        <v>0.44717358559735998</v>
      </c>
      <c r="O2264">
        <v>47.742663656884801</v>
      </c>
      <c r="P2264">
        <v>160.54991912953901</v>
      </c>
      <c r="Q2264">
        <v>0.11298014593526599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65</v>
      </c>
      <c r="E2265">
        <v>234.53307000000001</v>
      </c>
      <c r="F2265">
        <v>186.3</v>
      </c>
      <c r="G2265">
        <v>271.62667035498902</v>
      </c>
      <c r="H2265">
        <v>22.061340900574201</v>
      </c>
      <c r="I2265">
        <v>37.082089674301102</v>
      </c>
      <c r="J2265">
        <v>1.3359744514258001</v>
      </c>
      <c r="K2265">
        <v>165.28095905997901</v>
      </c>
      <c r="L2265">
        <v>129.08609613898</v>
      </c>
      <c r="M2265">
        <v>58.532996904049</v>
      </c>
      <c r="N2265">
        <v>1.108359192685</v>
      </c>
      <c r="O2265">
        <v>7.3537305421363204</v>
      </c>
      <c r="P2265">
        <v>363.43283582089498</v>
      </c>
      <c r="Q2265">
        <v>0.132752751046537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46</v>
      </c>
      <c r="E2266">
        <v>234.35483564099999</v>
      </c>
      <c r="F2266">
        <v>33.51</v>
      </c>
      <c r="G2266">
        <v>147.69077976838801</v>
      </c>
      <c r="H2266">
        <v>16.047970034986601</v>
      </c>
      <c r="I2266">
        <v>22.843916066034499</v>
      </c>
      <c r="J2266">
        <v>13.5782508390853</v>
      </c>
      <c r="K2266">
        <v>30.346151609015301</v>
      </c>
      <c r="L2266">
        <v>24.340437551281202</v>
      </c>
      <c r="M2266">
        <v>51.107487055258702</v>
      </c>
      <c r="N2266">
        <v>1.7835362853588199</v>
      </c>
      <c r="O2266">
        <v>12.5037302297821</v>
      </c>
      <c r="P2266">
        <v>200.538116591928</v>
      </c>
      <c r="Q2266">
        <v>5.8848303931146997E-2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120</v>
      </c>
      <c r="E2267">
        <v>233.28630000000001</v>
      </c>
      <c r="F2267">
        <v>9.24</v>
      </c>
      <c r="G2267">
        <v>-38.854590922260698</v>
      </c>
      <c r="H2267">
        <v>-4.4692713443236602</v>
      </c>
      <c r="I2267">
        <v>-16.9494448895285</v>
      </c>
      <c r="J2267">
        <v>-0.86182774637639603</v>
      </c>
      <c r="M2267">
        <v>0</v>
      </c>
      <c r="O2267">
        <v>14.935064935064901</v>
      </c>
      <c r="P2267">
        <v>0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46</v>
      </c>
      <c r="E2268">
        <v>232.847634478</v>
      </c>
      <c r="F2268">
        <v>11.74</v>
      </c>
      <c r="G2268">
        <v>-8.9448177542027398</v>
      </c>
      <c r="H2268">
        <v>-7.5891399814336697</v>
      </c>
      <c r="I2268">
        <v>-11.0123322803805</v>
      </c>
      <c r="J2268">
        <v>-6.3105456950943397</v>
      </c>
      <c r="K2268">
        <v>12.3708246177546</v>
      </c>
      <c r="L2268">
        <v>11.9815968285785</v>
      </c>
      <c r="M2268">
        <v>28.389735105435999</v>
      </c>
      <c r="N2268">
        <v>0.88572094402847801</v>
      </c>
      <c r="O2268">
        <v>29.471890971039102</v>
      </c>
      <c r="P2268">
        <v>26.918918918918902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1407</v>
      </c>
      <c r="E2269">
        <v>232.80699050999999</v>
      </c>
      <c r="F2269">
        <v>108.45</v>
      </c>
      <c r="G2269">
        <v>-26.909510712767499</v>
      </c>
      <c r="H2269">
        <v>-1.07516194740922</v>
      </c>
      <c r="I2269">
        <v>-23.136617711285901</v>
      </c>
      <c r="J2269">
        <v>3.8441660042154</v>
      </c>
      <c r="K2269">
        <v>106.363774087555</v>
      </c>
      <c r="L2269">
        <v>109.132880739347</v>
      </c>
      <c r="M2269">
        <v>52.374523782774901</v>
      </c>
      <c r="N2269">
        <v>1.07626946108429</v>
      </c>
      <c r="O2269">
        <v>37.851544490548598</v>
      </c>
      <c r="P2269">
        <v>23.378839590443601</v>
      </c>
      <c r="Q2269">
        <v>-8.3229840674530001E-2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239</v>
      </c>
      <c r="E2270">
        <v>232.76400000000001</v>
      </c>
      <c r="F2270">
        <v>228.2</v>
      </c>
      <c r="G2270">
        <v>44.479692120777898</v>
      </c>
      <c r="H2270">
        <v>27.082452793607299</v>
      </c>
      <c r="I2270">
        <v>-4.5360157288560803</v>
      </c>
      <c r="J2270">
        <v>9.71788239855114</v>
      </c>
      <c r="K2270">
        <v>193.07536459421601</v>
      </c>
      <c r="L2270">
        <v>170.575261296148</v>
      </c>
      <c r="M2270">
        <v>67.889107450325199</v>
      </c>
      <c r="N2270">
        <v>1.8803350990724601</v>
      </c>
      <c r="O2270">
        <v>13.9351446099912</v>
      </c>
      <c r="P2270">
        <v>93.389830508474503</v>
      </c>
      <c r="Q2270">
        <v>0.15868286324281999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629</v>
      </c>
      <c r="E2271">
        <v>232.227003394999</v>
      </c>
      <c r="F2271">
        <v>179.15</v>
      </c>
      <c r="G2271">
        <v>24.036751531630099</v>
      </c>
      <c r="H2271">
        <v>2.6323023323573</v>
      </c>
      <c r="I2271">
        <v>9.9855617646958699</v>
      </c>
      <c r="J2271">
        <v>3.7552767812926802</v>
      </c>
      <c r="K2271">
        <v>173.14137848816401</v>
      </c>
      <c r="L2271">
        <v>158.412490697556</v>
      </c>
      <c r="M2271">
        <v>49.039125948295897</v>
      </c>
      <c r="N2271">
        <v>0.74729368922754402</v>
      </c>
      <c r="O2271">
        <v>12.196483393804</v>
      </c>
      <c r="P2271">
        <v>55.782608695652101</v>
      </c>
      <c r="Q2271">
        <v>-2.0418659363010002E-3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263</v>
      </c>
      <c r="E2272">
        <v>231.69815841299999</v>
      </c>
      <c r="F2272">
        <v>14.43</v>
      </c>
      <c r="G2272">
        <v>78.820610424054905</v>
      </c>
      <c r="H2272">
        <v>13.326647023023201</v>
      </c>
      <c r="I2272">
        <v>-31.573865073305999</v>
      </c>
      <c r="J2272">
        <v>3.1756632413669301</v>
      </c>
      <c r="K2272">
        <v>12.4770634395112</v>
      </c>
      <c r="L2272">
        <v>11.0877814917555</v>
      </c>
      <c r="M2272">
        <v>93.081440795915199</v>
      </c>
      <c r="N2272">
        <v>1.68067620533497</v>
      </c>
      <c r="O2272">
        <v>34.788634788634702</v>
      </c>
      <c r="P2272">
        <v>118.636363636363</v>
      </c>
      <c r="Q2272">
        <v>4.0769336531840004E-3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E2273">
        <v>231.229100512</v>
      </c>
      <c r="F2273">
        <v>94.84</v>
      </c>
      <c r="G2273">
        <v>231.68924098133701</v>
      </c>
      <c r="H2273">
        <v>61.941797167094897</v>
      </c>
      <c r="I2273">
        <v>22.580253401027701</v>
      </c>
      <c r="J2273">
        <v>7.0858366134851796</v>
      </c>
      <c r="K2273">
        <v>68.692881334330707</v>
      </c>
      <c r="L2273">
        <v>56.021714249537197</v>
      </c>
      <c r="M2273">
        <v>66.9937164670756</v>
      </c>
      <c r="N2273">
        <v>2.19943665630927</v>
      </c>
      <c r="O2273">
        <v>12.6318009278785</v>
      </c>
      <c r="P2273">
        <v>291.90082644628097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403</v>
      </c>
      <c r="E2274">
        <v>230.71443840000001</v>
      </c>
      <c r="F2274">
        <v>4.32</v>
      </c>
      <c r="G2274">
        <v>140.80642602689099</v>
      </c>
      <c r="H2274">
        <v>8.3512414761891591</v>
      </c>
      <c r="I2274">
        <v>25.807463609455901</v>
      </c>
      <c r="J2274">
        <v>-4.1585310430796802</v>
      </c>
      <c r="K2274">
        <v>3.7376466320940498</v>
      </c>
      <c r="L2274">
        <v>2.97879434399476</v>
      </c>
      <c r="M2274">
        <v>52.710039765481604</v>
      </c>
      <c r="N2274">
        <v>1.0309790296788801</v>
      </c>
      <c r="O2274">
        <v>12.5</v>
      </c>
      <c r="P2274">
        <v>208.57142857142799</v>
      </c>
      <c r="Q2274">
        <v>6.3609158963028004E-2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140</v>
      </c>
      <c r="E2275">
        <v>230.64519601199899</v>
      </c>
      <c r="F2275">
        <v>62.04</v>
      </c>
      <c r="G2275">
        <v>-53.577821905066699</v>
      </c>
      <c r="H2275">
        <v>-3.3381238033400602</v>
      </c>
      <c r="I2275">
        <v>-18.8135745164053</v>
      </c>
      <c r="J2275">
        <v>-4.4561393575656503</v>
      </c>
      <c r="K2275">
        <v>60.320373212674099</v>
      </c>
      <c r="L2275">
        <v>64.898600196718704</v>
      </c>
      <c r="M2275">
        <v>53.144594383986203</v>
      </c>
      <c r="N2275">
        <v>1.1095161570503</v>
      </c>
      <c r="O2275">
        <v>55.705996131528003</v>
      </c>
      <c r="P2275">
        <v>48.456568557071002</v>
      </c>
      <c r="Q2275">
        <v>9.0124743426273995E-2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242</v>
      </c>
      <c r="E2276">
        <v>230.57281894499999</v>
      </c>
      <c r="F2276">
        <v>240.45</v>
      </c>
      <c r="G2276">
        <v>167.55037558963301</v>
      </c>
      <c r="H2276">
        <v>33.502950877898499</v>
      </c>
      <c r="I2276">
        <v>69.5440837766877</v>
      </c>
      <c r="J2276">
        <v>3.9272017894885698</v>
      </c>
      <c r="K2276">
        <v>199.98436409184001</v>
      </c>
      <c r="L2276">
        <v>154.86758758396701</v>
      </c>
      <c r="M2276">
        <v>62.814641258621897</v>
      </c>
      <c r="N2276">
        <v>1.8578057149376599</v>
      </c>
      <c r="O2276">
        <v>9.7317529631940101</v>
      </c>
      <c r="P2276">
        <v>242.32630979498799</v>
      </c>
      <c r="Q2276">
        <v>0.125756708496191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140</v>
      </c>
      <c r="E2277">
        <v>230.37335873999999</v>
      </c>
      <c r="F2277">
        <v>2.1</v>
      </c>
      <c r="G2277">
        <v>-53.446447536326602</v>
      </c>
      <c r="H2277">
        <v>26.668453206574501</v>
      </c>
      <c r="I2277">
        <v>-29.099288802119599</v>
      </c>
      <c r="J2277">
        <v>20.804838920290202</v>
      </c>
      <c r="K2277">
        <v>1.84970345216303</v>
      </c>
      <c r="L2277">
        <v>2.1391808337925799</v>
      </c>
      <c r="M2277">
        <v>68.782003425820605</v>
      </c>
      <c r="N2277">
        <v>1.79492891770561</v>
      </c>
      <c r="O2277">
        <v>45.238095238095198</v>
      </c>
      <c r="P2277">
        <v>33.757961783439399</v>
      </c>
      <c r="Q2277">
        <v>-0.142072927556468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75</v>
      </c>
      <c r="E2278">
        <v>230.22538800000001</v>
      </c>
      <c r="F2278">
        <v>728.4</v>
      </c>
      <c r="G2278">
        <v>149.944378822549</v>
      </c>
      <c r="H2278">
        <v>9.3402524652001393</v>
      </c>
      <c r="I2278">
        <v>121.906357269827</v>
      </c>
      <c r="J2278">
        <v>-1.75338901529616</v>
      </c>
      <c r="K2278">
        <v>604.04657530165696</v>
      </c>
      <c r="L2278">
        <v>428.26109367025902</v>
      </c>
      <c r="M2278">
        <v>85.026682234671497</v>
      </c>
      <c r="N2278">
        <v>0.75906323177593304</v>
      </c>
      <c r="O2278">
        <v>0</v>
      </c>
      <c r="P2278">
        <v>239.89734017732101</v>
      </c>
      <c r="Q2278">
        <v>6.9101256083698007E-2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242</v>
      </c>
      <c r="E2279">
        <v>229.3317825</v>
      </c>
      <c r="F2279">
        <v>95.75</v>
      </c>
      <c r="G2279">
        <v>-37.733227294169701</v>
      </c>
      <c r="H2279">
        <v>29.7499977586663</v>
      </c>
      <c r="I2279">
        <v>-10.9659554687863</v>
      </c>
      <c r="J2279">
        <v>30.5630258645539</v>
      </c>
      <c r="K2279">
        <v>82.177698155967093</v>
      </c>
      <c r="L2279">
        <v>87.467520089663495</v>
      </c>
      <c r="M2279">
        <v>69.979186523451901</v>
      </c>
      <c r="N2279">
        <v>2.4719172230484401</v>
      </c>
      <c r="O2279">
        <v>23.185378590078301</v>
      </c>
      <c r="P2279">
        <v>42.803877703206503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403</v>
      </c>
      <c r="E2280">
        <v>228.71081749999999</v>
      </c>
      <c r="F2280">
        <v>772.75</v>
      </c>
      <c r="G2280">
        <v>327.23269398350197</v>
      </c>
      <c r="H2280">
        <v>0.164167652101779</v>
      </c>
      <c r="I2280">
        <v>40.041813060742001</v>
      </c>
      <c r="J2280">
        <v>2.3927479607783502</v>
      </c>
      <c r="K2280">
        <v>747.23808355611595</v>
      </c>
      <c r="L2280">
        <v>578.058786964869</v>
      </c>
      <c r="M2280">
        <v>46.338700283414703</v>
      </c>
      <c r="N2280">
        <v>0.99255463354397</v>
      </c>
      <c r="O2280">
        <v>9.3497250080879901</v>
      </c>
      <c r="P2280">
        <v>377.00617283950601</v>
      </c>
      <c r="Q2280">
        <v>0.15887074187456901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140</v>
      </c>
      <c r="E2281">
        <v>228.56244411</v>
      </c>
      <c r="F2281">
        <v>131.94999999999999</v>
      </c>
      <c r="G2281">
        <v>-33.133606767673697</v>
      </c>
      <c r="H2281">
        <v>-9.26568266247412</v>
      </c>
      <c r="I2281">
        <v>-36.428748418621602</v>
      </c>
      <c r="J2281">
        <v>2.9380217645340401</v>
      </c>
      <c r="K2281">
        <v>143.04263293821799</v>
      </c>
      <c r="L2281">
        <v>146.607541526153</v>
      </c>
      <c r="M2281">
        <v>41.076447800968197</v>
      </c>
      <c r="N2281">
        <v>2.24829651348551</v>
      </c>
      <c r="O2281">
        <v>52.178855627131497</v>
      </c>
      <c r="P2281">
        <v>17.4977738201246</v>
      </c>
      <c r="Q2281">
        <v>0.15728316133412401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610</v>
      </c>
      <c r="E2282">
        <v>228.05737500000001</v>
      </c>
      <c r="F2282">
        <v>130</v>
      </c>
      <c r="G2282">
        <v>-39.193573973108201</v>
      </c>
      <c r="H2282">
        <v>-0.58316130199968397</v>
      </c>
      <c r="I2282">
        <v>-10.210487852376801</v>
      </c>
      <c r="J2282">
        <v>2.19160736812742</v>
      </c>
      <c r="K2282">
        <v>130.27050438825299</v>
      </c>
      <c r="L2282">
        <v>131.04011316664699</v>
      </c>
      <c r="M2282">
        <v>39.231081157574401</v>
      </c>
      <c r="N2282">
        <v>5.1082251082251</v>
      </c>
      <c r="O2282">
        <v>26.846153846153801</v>
      </c>
      <c r="P2282">
        <v>8.3333333333333197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211</v>
      </c>
      <c r="E2283">
        <v>227.664205412</v>
      </c>
      <c r="F2283">
        <v>86.74</v>
      </c>
      <c r="G2283">
        <v>-11.6475193728775</v>
      </c>
      <c r="H2283">
        <v>8.0404311136323496</v>
      </c>
      <c r="I2283">
        <v>-60.593235533354502</v>
      </c>
      <c r="J2283">
        <v>-0.61978072009701202</v>
      </c>
      <c r="K2283">
        <v>90.376387514031293</v>
      </c>
      <c r="L2283">
        <v>103.701789514539</v>
      </c>
      <c r="M2283">
        <v>53.503641607647502</v>
      </c>
      <c r="N2283">
        <v>0.98557753800888404</v>
      </c>
      <c r="O2283">
        <v>114.0880793175</v>
      </c>
      <c r="P2283">
        <v>18.4163822525597</v>
      </c>
      <c r="Q2283">
        <v>3.234140660893E-3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168</v>
      </c>
      <c r="E2284">
        <v>227.42234999999999</v>
      </c>
      <c r="F2284">
        <v>290.45</v>
      </c>
      <c r="G2284">
        <v>-36.774062773557198</v>
      </c>
      <c r="H2284">
        <v>1.9350220367138899</v>
      </c>
      <c r="I2284">
        <v>-7.3657613175910699</v>
      </c>
      <c r="J2284">
        <v>7.3032931847019702</v>
      </c>
      <c r="K2284">
        <v>283.12457969347201</v>
      </c>
      <c r="L2284">
        <v>281.901488152826</v>
      </c>
      <c r="M2284">
        <v>66.178801133411099</v>
      </c>
      <c r="N2284">
        <v>1.0868548918363301</v>
      </c>
      <c r="O2284">
        <v>27.388535031847098</v>
      </c>
      <c r="P2284">
        <v>35.093023255813897</v>
      </c>
      <c r="Q2284">
        <v>6.2044995442023E-2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1535</v>
      </c>
      <c r="E2285">
        <v>227.29947626399999</v>
      </c>
      <c r="F2285">
        <v>128.62</v>
      </c>
      <c r="G2285">
        <v>85.813710190947205</v>
      </c>
      <c r="H2285">
        <v>11.348982323893599</v>
      </c>
      <c r="I2285">
        <v>47.964412072306999</v>
      </c>
      <c r="J2285">
        <v>-4.5450282187708302</v>
      </c>
      <c r="K2285">
        <v>122.35787920689501</v>
      </c>
      <c r="L2285">
        <v>102.267045504582</v>
      </c>
      <c r="M2285">
        <v>42.779911775372099</v>
      </c>
      <c r="N2285">
        <v>0.59547993808418298</v>
      </c>
      <c r="O2285">
        <v>25.415953972943498</v>
      </c>
      <c r="P2285">
        <v>119.92300920868399</v>
      </c>
      <c r="Q2285">
        <v>0.111093856371239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239</v>
      </c>
      <c r="E2286">
        <v>227.275713</v>
      </c>
      <c r="F2286">
        <v>222.6</v>
      </c>
      <c r="G2286">
        <v>118.755143975609</v>
      </c>
      <c r="H2286">
        <v>-17.5840254426843</v>
      </c>
      <c r="I2286">
        <v>88.897081433815003</v>
      </c>
      <c r="J2286">
        <v>3.5716697905694099</v>
      </c>
      <c r="K2286">
        <v>208.13051550327901</v>
      </c>
      <c r="L2286">
        <v>165.14160961552901</v>
      </c>
      <c r="M2286">
        <v>74.082751332215096</v>
      </c>
      <c r="N2286">
        <v>0.27647610121836902</v>
      </c>
      <c r="O2286">
        <v>15.094339622641501</v>
      </c>
      <c r="P2286">
        <v>152.95454545454501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297</v>
      </c>
      <c r="E2287">
        <v>227.226703125</v>
      </c>
      <c r="F2287">
        <v>143.75</v>
      </c>
      <c r="G2287">
        <v>61.9991425280244</v>
      </c>
      <c r="H2287">
        <v>-16.396415880163801</v>
      </c>
      <c r="I2287">
        <v>77.373746841182296</v>
      </c>
      <c r="J2287">
        <v>3.1631549045604599</v>
      </c>
      <c r="K2287">
        <v>134.56945884041801</v>
      </c>
      <c r="L2287">
        <v>97.651336281892597</v>
      </c>
      <c r="M2287">
        <v>35.826140063445898</v>
      </c>
      <c r="N2287">
        <v>0.20611495087717899</v>
      </c>
      <c r="O2287">
        <v>25.2869565217391</v>
      </c>
      <c r="P2287">
        <v>140.787269681742</v>
      </c>
      <c r="Q2287">
        <v>8.0179274784624999E-2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E2288">
        <v>226.94532000000001</v>
      </c>
      <c r="F2288">
        <v>74.02</v>
      </c>
      <c r="G2288">
        <v>267.427646093313</v>
      </c>
      <c r="H2288">
        <v>-24.015229262374501</v>
      </c>
      <c r="I2288">
        <v>-8.4477972143916702</v>
      </c>
      <c r="J2288">
        <v>-4.7766538275825701</v>
      </c>
      <c r="K2288">
        <v>81.496841784940102</v>
      </c>
      <c r="L2288">
        <v>65.501373930894005</v>
      </c>
      <c r="M2288">
        <v>26.778878792721301</v>
      </c>
      <c r="N2288">
        <v>1.5556460085799699</v>
      </c>
      <c r="O2288">
        <v>32.126452310186401</v>
      </c>
      <c r="P2288">
        <v>311.222222222222</v>
      </c>
      <c r="Q2288">
        <v>0.23758656367931899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182</v>
      </c>
      <c r="E2289">
        <v>226.90841040000001</v>
      </c>
      <c r="F2289">
        <v>151.19999999999999</v>
      </c>
      <c r="G2289">
        <v>55.217603671602298</v>
      </c>
      <c r="H2289">
        <v>1.2280372890213</v>
      </c>
      <c r="I2289">
        <v>10.835137427388499</v>
      </c>
      <c r="J2289">
        <v>0.785231077153007</v>
      </c>
      <c r="K2289">
        <v>150.092222022599</v>
      </c>
      <c r="L2289">
        <v>136.056819000686</v>
      </c>
      <c r="M2289">
        <v>54.810797527223599</v>
      </c>
      <c r="N2289">
        <v>1.7301906626069301</v>
      </c>
      <c r="O2289">
        <v>19.047619047619001</v>
      </c>
      <c r="P2289">
        <v>93.721973094170295</v>
      </c>
      <c r="Q2289">
        <v>0.11565839621087801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1151</v>
      </c>
      <c r="E2290">
        <v>226.82182841999901</v>
      </c>
      <c r="F2290">
        <v>524.70000000000005</v>
      </c>
      <c r="G2290">
        <v>-22.297623448419799</v>
      </c>
      <c r="H2290">
        <v>-11.0247979571568</v>
      </c>
      <c r="I2290">
        <v>-55.789475028977797</v>
      </c>
      <c r="J2290">
        <v>-8.2456487446552202</v>
      </c>
      <c r="K2290">
        <v>582.68968950278304</v>
      </c>
      <c r="L2290">
        <v>615.66464044981899</v>
      </c>
      <c r="M2290">
        <v>29.3869698191662</v>
      </c>
      <c r="N2290">
        <v>0.90730495459267901</v>
      </c>
      <c r="O2290">
        <v>89.613112254621598</v>
      </c>
      <c r="P2290">
        <v>13.191672958688301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806</v>
      </c>
      <c r="E2291">
        <v>226.61565999999999</v>
      </c>
      <c r="F2291">
        <v>158.65</v>
      </c>
      <c r="G2291">
        <v>106.593971814437</v>
      </c>
      <c r="H2291">
        <v>-4.1435384453008499</v>
      </c>
      <c r="I2291">
        <v>64.859208113191599</v>
      </c>
      <c r="J2291">
        <v>-1.18545234184564</v>
      </c>
      <c r="K2291">
        <v>151.23329218417999</v>
      </c>
      <c r="M2291">
        <v>32.429462601088296</v>
      </c>
      <c r="N2291">
        <v>0.56091075286687697</v>
      </c>
      <c r="O2291">
        <v>16.545855657106799</v>
      </c>
      <c r="P2291">
        <v>151.82539682539601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140</v>
      </c>
      <c r="E2292">
        <v>226.05</v>
      </c>
      <c r="F2292">
        <v>165</v>
      </c>
      <c r="G2292">
        <v>54.862650926490097</v>
      </c>
      <c r="H2292">
        <v>11.6146447395924</v>
      </c>
      <c r="I2292">
        <v>6.4659285891847</v>
      </c>
      <c r="J2292">
        <v>-6.0046848892335403</v>
      </c>
      <c r="K2292">
        <v>149.03269428568601</v>
      </c>
      <c r="L2292">
        <v>130.89875485996799</v>
      </c>
      <c r="M2292">
        <v>50.0184631769825</v>
      </c>
      <c r="N2292">
        <v>0.46597001293273799</v>
      </c>
      <c r="O2292">
        <v>9.0909090909090793</v>
      </c>
      <c r="P2292">
        <v>90.751445086705203</v>
      </c>
      <c r="Q2292">
        <v>8.1421003827457997E-2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239</v>
      </c>
      <c r="E2293">
        <v>224.61748499999999</v>
      </c>
      <c r="F2293">
        <v>195.95</v>
      </c>
      <c r="G2293">
        <v>-35.619722600921897</v>
      </c>
      <c r="H2293">
        <v>-14.0088062280445</v>
      </c>
      <c r="I2293">
        <v>-17.162936292939701</v>
      </c>
      <c r="J2293">
        <v>-3.5194854040340502</v>
      </c>
      <c r="K2293">
        <v>201.97989673699999</v>
      </c>
      <c r="L2293">
        <v>193.494982363216</v>
      </c>
      <c r="M2293">
        <v>38.730503037542199</v>
      </c>
      <c r="N2293">
        <v>0.31507324765570099</v>
      </c>
      <c r="O2293">
        <v>23.1946925236029</v>
      </c>
      <c r="P2293">
        <v>44.080882352941103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E2294">
        <v>223.51853249999999</v>
      </c>
      <c r="F2294">
        <v>110.65</v>
      </c>
      <c r="G2294">
        <v>146.47547188791401</v>
      </c>
      <c r="H2294">
        <v>-18.642499690780301</v>
      </c>
      <c r="I2294">
        <v>-15.0487792762002</v>
      </c>
      <c r="J2294">
        <v>2.4557077986472899</v>
      </c>
      <c r="K2294">
        <v>128.61952636924801</v>
      </c>
      <c r="L2294">
        <v>112.413409591609</v>
      </c>
      <c r="M2294">
        <v>42.056594946308699</v>
      </c>
      <c r="N2294">
        <v>1.3869869534552299</v>
      </c>
      <c r="O2294">
        <v>82.286488929055494</v>
      </c>
      <c r="P2294">
        <v>243.63354037267001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542</v>
      </c>
      <c r="E2295">
        <v>223.478953125</v>
      </c>
      <c r="F2295">
        <v>171.75</v>
      </c>
      <c r="G2295">
        <v>32.5807187698192</v>
      </c>
      <c r="H2295">
        <v>-1.49308086813318</v>
      </c>
      <c r="I2295">
        <v>-17.416837548637702</v>
      </c>
      <c r="J2295">
        <v>-4.1867788500366299</v>
      </c>
      <c r="K2295">
        <v>172.85477587553399</v>
      </c>
      <c r="L2295">
        <v>165.44413517826499</v>
      </c>
      <c r="M2295">
        <v>41.8271845814428</v>
      </c>
      <c r="N2295">
        <v>0.57636012144375903</v>
      </c>
      <c r="O2295">
        <v>37.991266375545798</v>
      </c>
      <c r="P2295">
        <v>68.382352941176407</v>
      </c>
      <c r="Q2295">
        <v>-4.9103402814110004E-3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403</v>
      </c>
      <c r="E2296">
        <v>222.79717787999999</v>
      </c>
      <c r="F2296">
        <v>97.26</v>
      </c>
      <c r="G2296">
        <v>83.053408385294702</v>
      </c>
      <c r="H2296">
        <v>5.4006775641760996</v>
      </c>
      <c r="I2296">
        <v>-34.7585719273713</v>
      </c>
      <c r="J2296">
        <v>0.93483712721155499</v>
      </c>
      <c r="K2296">
        <v>90.1757919060652</v>
      </c>
      <c r="L2296">
        <v>85.6219723722281</v>
      </c>
      <c r="M2296">
        <v>69.215940745633702</v>
      </c>
      <c r="N2296">
        <v>1.9915098938098501</v>
      </c>
      <c r="O2296">
        <v>38.206868188361</v>
      </c>
      <c r="P2296">
        <v>111.434782608695</v>
      </c>
      <c r="Q2296">
        <v>3.1968340128838001E-2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130</v>
      </c>
      <c r="E2297">
        <v>221.3723</v>
      </c>
      <c r="F2297">
        <v>608.5</v>
      </c>
      <c r="G2297">
        <v>108.827795994455</v>
      </c>
      <c r="H2297">
        <v>33.034914390691398</v>
      </c>
      <c r="I2297">
        <v>16.8387850821425</v>
      </c>
      <c r="J2297">
        <v>13.627019837266699</v>
      </c>
      <c r="K2297">
        <v>503.852234562815</v>
      </c>
      <c r="L2297">
        <v>433.34404139263199</v>
      </c>
      <c r="M2297">
        <v>65.095192469885404</v>
      </c>
      <c r="N2297">
        <v>0.89459523765946103</v>
      </c>
      <c r="O2297">
        <v>19.523418241577598</v>
      </c>
      <c r="Q2297">
        <v>9.4599430359847997E-2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40</v>
      </c>
      <c r="E2298">
        <v>221.2535</v>
      </c>
      <c r="F2298">
        <v>100</v>
      </c>
      <c r="G2298">
        <v>-40.826227034332703</v>
      </c>
      <c r="H2298">
        <v>7.7641742224552397</v>
      </c>
      <c r="I2298">
        <v>-28.065275196677401</v>
      </c>
      <c r="J2298">
        <v>-0.66142694477318698</v>
      </c>
      <c r="K2298">
        <v>100.670708716858</v>
      </c>
      <c r="M2298">
        <v>49.274643821052997</v>
      </c>
      <c r="O2298">
        <v>23.4499999999999</v>
      </c>
      <c r="P2298">
        <v>24.843945068664102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242</v>
      </c>
      <c r="E2299">
        <v>221.13068641999999</v>
      </c>
      <c r="F2299">
        <v>221.35</v>
      </c>
      <c r="G2299">
        <v>-16.589383281062201</v>
      </c>
      <c r="H2299">
        <v>29.1436797314873</v>
      </c>
      <c r="I2299">
        <v>-3.2383424065241702</v>
      </c>
      <c r="J2299">
        <v>7.6306345651813903</v>
      </c>
      <c r="K2299">
        <v>187.70665573088201</v>
      </c>
      <c r="L2299">
        <v>187.98132334260501</v>
      </c>
      <c r="M2299">
        <v>76.831592656846198</v>
      </c>
      <c r="N2299">
        <v>1.79310219910749</v>
      </c>
      <c r="O2299">
        <v>4.2298201225187997</v>
      </c>
      <c r="P2299">
        <v>52.411150507188999</v>
      </c>
      <c r="Q2299">
        <v>-8.232103678154E-2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252</v>
      </c>
      <c r="E2300">
        <v>220.529877876</v>
      </c>
      <c r="F2300">
        <v>209.88</v>
      </c>
      <c r="G2300">
        <v>-21.933526106474499</v>
      </c>
      <c r="H2300">
        <v>2.9750102547059898</v>
      </c>
      <c r="I2300">
        <v>-19.402860230691001</v>
      </c>
      <c r="J2300">
        <v>-2.7493167860182801</v>
      </c>
      <c r="K2300">
        <v>205.03622090186801</v>
      </c>
      <c r="L2300">
        <v>210.58206754196701</v>
      </c>
      <c r="M2300">
        <v>48.1860233221812</v>
      </c>
      <c r="N2300">
        <v>1.3033064127590399</v>
      </c>
      <c r="O2300">
        <v>31.027253668763102</v>
      </c>
      <c r="P2300">
        <v>19.999999999999901</v>
      </c>
      <c r="Q2300">
        <v>-0.109743480286386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1407</v>
      </c>
      <c r="E2301">
        <v>219.85400207500001</v>
      </c>
      <c r="F2301">
        <v>24.55</v>
      </c>
      <c r="G2301">
        <v>68.210905605284395</v>
      </c>
      <c r="H2301">
        <v>44.522083122535101</v>
      </c>
      <c r="I2301">
        <v>6.0754684794337397</v>
      </c>
      <c r="J2301">
        <v>4.1341105151995503</v>
      </c>
      <c r="K2301">
        <v>20.0372504079204</v>
      </c>
      <c r="L2301">
        <v>17.510990061970301</v>
      </c>
      <c r="M2301">
        <v>65.605858339231702</v>
      </c>
      <c r="N2301">
        <v>0.822440040568714</v>
      </c>
      <c r="O2301">
        <v>5.2953156822810499</v>
      </c>
      <c r="P2301">
        <v>125.229357798165</v>
      </c>
      <c r="Q2301">
        <v>-2.3252625281806001E-2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916</v>
      </c>
      <c r="E2302">
        <v>219.55437504</v>
      </c>
      <c r="F2302">
        <v>34.32</v>
      </c>
      <c r="G2302">
        <v>19.5634881737844</v>
      </c>
      <c r="H2302">
        <v>4.4707896106373903</v>
      </c>
      <c r="I2302">
        <v>-10.0671663163796</v>
      </c>
      <c r="J2302">
        <v>8.9333940966270102</v>
      </c>
      <c r="K2302">
        <v>30.1392406530925</v>
      </c>
      <c r="L2302">
        <v>30.804351008798101</v>
      </c>
      <c r="M2302">
        <v>84.696452382837194</v>
      </c>
      <c r="N2302">
        <v>1.6974339015256501</v>
      </c>
      <c r="O2302">
        <v>18.006993006993</v>
      </c>
      <c r="P2302">
        <v>57.793103448275801</v>
      </c>
      <c r="Q2302">
        <v>-4.9309281424137999E-2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E2303">
        <v>219.31384837499999</v>
      </c>
      <c r="F2303">
        <v>284.85000000000002</v>
      </c>
      <c r="G2303">
        <v>0.31916135358061098</v>
      </c>
      <c r="H2303">
        <v>11.7913863901464</v>
      </c>
      <c r="I2303">
        <v>1.3212775766712901</v>
      </c>
      <c r="J2303">
        <v>-3.39756634406189</v>
      </c>
      <c r="K2303">
        <v>256.44304542618403</v>
      </c>
      <c r="M2303">
        <v>54.188615863184502</v>
      </c>
      <c r="N2303">
        <v>2.7082796978602399</v>
      </c>
      <c r="O2303">
        <v>19.010005265929401</v>
      </c>
      <c r="P2303">
        <v>36.5532118887823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629</v>
      </c>
      <c r="E2304">
        <v>219.11713065000001</v>
      </c>
      <c r="F2304">
        <v>24.21</v>
      </c>
      <c r="G2304">
        <v>-18.2602406397748</v>
      </c>
      <c r="H2304">
        <v>-1.59307292831698</v>
      </c>
      <c r="I2304">
        <v>-33.722239621791701</v>
      </c>
      <c r="J2304">
        <v>-4.6810015577559696</v>
      </c>
      <c r="K2304">
        <v>23.878046750107501</v>
      </c>
      <c r="L2304">
        <v>22.5298854406727</v>
      </c>
      <c r="M2304">
        <v>43.1388307169968</v>
      </c>
      <c r="N2304">
        <v>0.968920431226717</v>
      </c>
      <c r="O2304">
        <v>34.242048740189901</v>
      </c>
      <c r="P2304">
        <v>128.39622641509399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189</v>
      </c>
      <c r="E2305">
        <v>219.09535500000001</v>
      </c>
      <c r="F2305">
        <v>223.1</v>
      </c>
      <c r="G2305">
        <v>23.770879413880301</v>
      </c>
      <c r="H2305">
        <v>23.171178093878499</v>
      </c>
      <c r="I2305">
        <v>35.485459782628901</v>
      </c>
      <c r="J2305">
        <v>5.3063965526890096</v>
      </c>
      <c r="K2305">
        <v>183.93341410197201</v>
      </c>
      <c r="L2305">
        <v>163.444055818295</v>
      </c>
      <c r="M2305">
        <v>71.728960624974903</v>
      </c>
      <c r="N2305">
        <v>2.2379495438021899</v>
      </c>
      <c r="O2305">
        <v>10.264455401165399</v>
      </c>
      <c r="P2305">
        <v>67.744360902255593</v>
      </c>
      <c r="Q2305">
        <v>-1.8497254013063E-2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336</v>
      </c>
      <c r="E2306">
        <v>218.90411</v>
      </c>
      <c r="F2306">
        <v>74.98</v>
      </c>
      <c r="G2306">
        <v>6.6265318469976</v>
      </c>
      <c r="H2306">
        <v>-6.1372310029737802</v>
      </c>
      <c r="I2306">
        <v>-16.100582463180402</v>
      </c>
      <c r="J2306">
        <v>1.0955391928915901</v>
      </c>
      <c r="K2306">
        <v>78.761417254723696</v>
      </c>
      <c r="L2306">
        <v>78.061331591423794</v>
      </c>
      <c r="M2306">
        <v>35.204702855473002</v>
      </c>
      <c r="N2306">
        <v>0.92610116117969299</v>
      </c>
      <c r="O2306">
        <v>43.905041344358402</v>
      </c>
      <c r="P2306">
        <v>35.8333333333333</v>
      </c>
      <c r="Q2306">
        <v>2.9590017299638002E-2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E2307">
        <v>218.8597086</v>
      </c>
      <c r="F2307">
        <v>28.47</v>
      </c>
      <c r="G2307">
        <v>264.13975936022501</v>
      </c>
      <c r="H2307">
        <v>58.120656713230296</v>
      </c>
      <c r="I2307">
        <v>150.75613288462699</v>
      </c>
      <c r="J2307">
        <v>20.6435485977096</v>
      </c>
      <c r="K2307">
        <v>16.098176769810099</v>
      </c>
      <c r="L2307">
        <v>10.987071594776999</v>
      </c>
      <c r="M2307">
        <v>99.999999812597096</v>
      </c>
      <c r="N2307">
        <v>1.17113257539402</v>
      </c>
      <c r="O2307">
        <v>0</v>
      </c>
      <c r="P2307">
        <v>326.83658170914498</v>
      </c>
      <c r="Q2307">
        <v>0.13488348962459701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21</v>
      </c>
      <c r="E2308">
        <v>218.56025378000001</v>
      </c>
      <c r="F2308">
        <v>13.42</v>
      </c>
      <c r="G2308">
        <v>-40.109441917730102</v>
      </c>
      <c r="H2308">
        <v>-22.241638964530601</v>
      </c>
      <c r="I2308">
        <v>-1.7299941963105201</v>
      </c>
      <c r="J2308">
        <v>-6.0548102025167498</v>
      </c>
      <c r="K2308">
        <v>13.1965533370338</v>
      </c>
      <c r="L2308">
        <v>13.5116225082837</v>
      </c>
      <c r="M2308">
        <v>35.863075422262298</v>
      </c>
      <c r="N2308">
        <v>0.39316949612469299</v>
      </c>
      <c r="O2308">
        <v>34.873323397913502</v>
      </c>
      <c r="P2308">
        <v>36.243654822335003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1535</v>
      </c>
      <c r="E2309">
        <v>218.22726850399999</v>
      </c>
      <c r="F2309">
        <v>27.58</v>
      </c>
      <c r="G2309">
        <v>4.5416506131801997</v>
      </c>
      <c r="H2309">
        <v>-8.5410449813146894</v>
      </c>
      <c r="I2309">
        <v>-28.237750340581101</v>
      </c>
      <c r="J2309">
        <v>-2.8709923568804498</v>
      </c>
      <c r="K2309">
        <v>29.5180399944337</v>
      </c>
      <c r="L2309">
        <v>28.204678452775401</v>
      </c>
      <c r="M2309">
        <v>23.762455181322299</v>
      </c>
      <c r="N2309">
        <v>0.29797891573383101</v>
      </c>
      <c r="O2309">
        <v>58.0855692530819</v>
      </c>
      <c r="P2309">
        <v>42.532299741602003</v>
      </c>
      <c r="Q2309">
        <v>5.2336258213367001E-2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242</v>
      </c>
      <c r="E2310">
        <v>217.73650000000001</v>
      </c>
      <c r="F2310">
        <v>149.75</v>
      </c>
      <c r="G2310">
        <v>-41.588996970669598</v>
      </c>
      <c r="H2310">
        <v>38.053251178198799</v>
      </c>
      <c r="I2310">
        <v>14.4560774670455</v>
      </c>
      <c r="J2310">
        <v>9.7675428829942206</v>
      </c>
      <c r="K2310">
        <v>130.32920311376699</v>
      </c>
      <c r="L2310">
        <v>124.602843779759</v>
      </c>
      <c r="M2310">
        <v>56.299831561417001</v>
      </c>
      <c r="N2310">
        <v>1.65772908848807</v>
      </c>
      <c r="O2310">
        <v>39.565943238731201</v>
      </c>
      <c r="P2310">
        <v>76.072898295120496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629</v>
      </c>
      <c r="E2311">
        <v>217.68377667499999</v>
      </c>
      <c r="F2311">
        <v>204.97</v>
      </c>
      <c r="G2311">
        <v>48.847241898293397</v>
      </c>
      <c r="H2311">
        <v>-8.7105706482679697</v>
      </c>
      <c r="I2311">
        <v>-14.9058212008922</v>
      </c>
      <c r="J2311">
        <v>1.7793062998807501</v>
      </c>
      <c r="K2311">
        <v>207.91023136462499</v>
      </c>
      <c r="L2311">
        <v>191.368387010318</v>
      </c>
      <c r="M2311">
        <v>51.844689271246899</v>
      </c>
      <c r="N2311">
        <v>0.90404237098663298</v>
      </c>
      <c r="O2311">
        <v>41.776845392008497</v>
      </c>
      <c r="P2311">
        <v>106.069902146464</v>
      </c>
      <c r="Q2311">
        <v>0.116863442240218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539</v>
      </c>
      <c r="E2312">
        <v>217.675071</v>
      </c>
      <c r="F2312">
        <v>49.05</v>
      </c>
      <c r="G2312">
        <v>51.535781060044201</v>
      </c>
      <c r="H2312">
        <v>-0.42823281836051402</v>
      </c>
      <c r="I2312">
        <v>13.3182369710762</v>
      </c>
      <c r="J2312">
        <v>-4.8425040748788097</v>
      </c>
      <c r="K2312">
        <v>49.013786324979797</v>
      </c>
      <c r="L2312">
        <v>43.474284667621497</v>
      </c>
      <c r="M2312">
        <v>41.544793133680102</v>
      </c>
      <c r="N2312">
        <v>1.83864297759244</v>
      </c>
      <c r="O2312">
        <v>23.649337410805298</v>
      </c>
      <c r="P2312">
        <v>87.213740458015195</v>
      </c>
      <c r="Q2312">
        <v>3.0991123887769999E-2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4390</v>
      </c>
      <c r="E2313">
        <v>217.63040787599999</v>
      </c>
      <c r="F2313">
        <v>133.41999999999999</v>
      </c>
      <c r="G2313">
        <v>-27.5041772413229</v>
      </c>
      <c r="H2313">
        <v>6.4682286556763504</v>
      </c>
      <c r="I2313">
        <v>-3.10753282520291</v>
      </c>
      <c r="J2313">
        <v>7.5481170933390098</v>
      </c>
      <c r="K2313">
        <v>126.21981547406099</v>
      </c>
      <c r="L2313">
        <v>131.618740389761</v>
      </c>
      <c r="M2313">
        <v>67.254315105792102</v>
      </c>
      <c r="N2313">
        <v>1.1410573086310201</v>
      </c>
      <c r="O2313">
        <v>43.719082596312397</v>
      </c>
      <c r="P2313">
        <v>24.1116279069767</v>
      </c>
      <c r="Q2313">
        <v>1.4139731447823E-2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876</v>
      </c>
      <c r="E2314">
        <v>217.42163840000001</v>
      </c>
      <c r="F2314">
        <v>157</v>
      </c>
      <c r="G2314">
        <v>261.69838685960798</v>
      </c>
      <c r="H2314">
        <v>2.4641539747518801</v>
      </c>
      <c r="I2314">
        <v>203.432969262396</v>
      </c>
      <c r="J2314">
        <v>-3.1008690582653902</v>
      </c>
      <c r="K2314">
        <v>150.751666690848</v>
      </c>
      <c r="L2314">
        <v>110.57078869017801</v>
      </c>
      <c r="M2314">
        <v>53.255331895853899</v>
      </c>
      <c r="N2314">
        <v>0.639080618613179</v>
      </c>
      <c r="O2314">
        <v>15.3821656050955</v>
      </c>
      <c r="P2314">
        <v>300</v>
      </c>
      <c r="Q2314">
        <v>0.12862111488977901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46</v>
      </c>
      <c r="E2315">
        <v>216.70692039099899</v>
      </c>
      <c r="F2315">
        <v>136.38999999999999</v>
      </c>
      <c r="G2315">
        <v>148.015261368257</v>
      </c>
      <c r="H2315">
        <v>43.312509407091603</v>
      </c>
      <c r="I2315">
        <v>114.406966410557</v>
      </c>
      <c r="J2315">
        <v>16.549032574199298</v>
      </c>
      <c r="K2315">
        <v>112.183230907129</v>
      </c>
      <c r="L2315">
        <v>91.187124501480298</v>
      </c>
      <c r="M2315">
        <v>73.829894559672297</v>
      </c>
      <c r="N2315">
        <v>2.9596693582160598</v>
      </c>
      <c r="O2315">
        <v>8.1457584866925892</v>
      </c>
      <c r="P2315">
        <v>178.34693877551001</v>
      </c>
      <c r="Q2315">
        <v>6.2756789249050995E-2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E2316">
        <v>216.4734</v>
      </c>
      <c r="F2316">
        <v>207.35</v>
      </c>
      <c r="G2316">
        <v>-33.065431957743101</v>
      </c>
      <c r="H2316">
        <v>54.453805578753197</v>
      </c>
      <c r="I2316">
        <v>2.1278573766867401E-2</v>
      </c>
      <c r="J2316">
        <v>53.432421693504097</v>
      </c>
      <c r="K2316">
        <v>144.56363927981201</v>
      </c>
      <c r="L2316">
        <v>165.50372911917901</v>
      </c>
      <c r="M2316">
        <v>92.673815293893099</v>
      </c>
      <c r="N2316">
        <v>3.0698051948051899</v>
      </c>
      <c r="O2316">
        <v>25.391849529780501</v>
      </c>
      <c r="P2316">
        <v>80.304347826086897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414</v>
      </c>
      <c r="E2317">
        <v>216.333</v>
      </c>
      <c r="F2317">
        <v>167.7</v>
      </c>
      <c r="G2317">
        <v>21.2450225181198</v>
      </c>
      <c r="H2317">
        <v>22.173585798533399</v>
      </c>
      <c r="I2317">
        <v>28.7788837867128</v>
      </c>
      <c r="J2317">
        <v>8.5826166980680494</v>
      </c>
      <c r="K2317">
        <v>147.12204351300201</v>
      </c>
      <c r="M2317">
        <v>53.204910489081101</v>
      </c>
      <c r="N2317">
        <v>0.90685142417244002</v>
      </c>
      <c r="O2317">
        <v>16.070363744782298</v>
      </c>
      <c r="P2317">
        <v>74.6875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252</v>
      </c>
      <c r="E2318">
        <v>216.29293751999899</v>
      </c>
      <c r="F2318">
        <v>276.64999999999998</v>
      </c>
      <c r="G2318">
        <v>-4.0713003445556701</v>
      </c>
      <c r="H2318">
        <v>-2.6194544945068099</v>
      </c>
      <c r="I2318">
        <v>-6.5109628533621899</v>
      </c>
      <c r="J2318">
        <v>2.7141774668591499E-2</v>
      </c>
      <c r="K2318">
        <v>273.336445169196</v>
      </c>
      <c r="L2318">
        <v>262.70883555439798</v>
      </c>
      <c r="M2318">
        <v>47.838648226222901</v>
      </c>
      <c r="N2318">
        <v>0.51054779448966103</v>
      </c>
      <c r="O2318">
        <v>29.766853424905101</v>
      </c>
      <c r="P2318">
        <v>23.753075374636499</v>
      </c>
      <c r="Q2318">
        <v>1.5418890801013999E-2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117</v>
      </c>
      <c r="E2319">
        <v>216.27967799999999</v>
      </c>
      <c r="F2319">
        <v>24.27</v>
      </c>
      <c r="G2319">
        <v>268.54870504712602</v>
      </c>
      <c r="H2319">
        <v>-17.885641451085199</v>
      </c>
      <c r="I2319">
        <v>-5.28054157866341</v>
      </c>
      <c r="J2319">
        <v>-4.8854963854296596</v>
      </c>
      <c r="K2319">
        <v>25.9019589538627</v>
      </c>
      <c r="L2319">
        <v>21.940717750887099</v>
      </c>
      <c r="M2319">
        <v>31.726791946879398</v>
      </c>
      <c r="N2319">
        <v>0.97229925718519605</v>
      </c>
      <c r="O2319">
        <v>64.647713226205198</v>
      </c>
      <c r="P2319">
        <v>294.63414634146301</v>
      </c>
      <c r="Q2319">
        <v>0.103380308631958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403</v>
      </c>
      <c r="E2320">
        <v>216.12294</v>
      </c>
      <c r="F2320">
        <v>18</v>
      </c>
      <c r="G2320">
        <v>-80.232864213919299</v>
      </c>
      <c r="H2320">
        <v>-19.811600179905799</v>
      </c>
      <c r="I2320">
        <v>-38.410492121621701</v>
      </c>
      <c r="J2320">
        <v>-11.1847499274245</v>
      </c>
      <c r="K2320">
        <v>20.072305028922599</v>
      </c>
      <c r="L2320">
        <v>23.862499936583301</v>
      </c>
      <c r="M2320">
        <v>44.286317535949102</v>
      </c>
      <c r="N2320">
        <v>2.0540663967541</v>
      </c>
      <c r="O2320">
        <v>158.333333333333</v>
      </c>
      <c r="P2320">
        <v>6.6350710900473899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539</v>
      </c>
      <c r="E2321">
        <v>215.92894314</v>
      </c>
      <c r="F2321">
        <v>171.8</v>
      </c>
      <c r="G2321">
        <v>98.568237479101697</v>
      </c>
      <c r="H2321">
        <v>18.559002465200098</v>
      </c>
      <c r="I2321">
        <v>-36.145201456095002</v>
      </c>
      <c r="J2321">
        <v>7.5288638301558697</v>
      </c>
      <c r="K2321">
        <v>149.96678115754199</v>
      </c>
      <c r="L2321">
        <v>153.53754018331</v>
      </c>
      <c r="M2321">
        <v>77.931029755395997</v>
      </c>
      <c r="N2321">
        <v>0.86755302477901497</v>
      </c>
      <c r="O2321">
        <v>56.577415599534298</v>
      </c>
      <c r="P2321">
        <v>131.630039099366</v>
      </c>
      <c r="Q2321">
        <v>2.8513658275557002E-2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49</v>
      </c>
      <c r="E2322">
        <v>215.88858550999899</v>
      </c>
      <c r="F2322">
        <v>110.35</v>
      </c>
      <c r="G2322">
        <v>-15.8403004603132</v>
      </c>
      <c r="H2322">
        <v>3.7370021900245298E-2</v>
      </c>
      <c r="I2322">
        <v>-14.3520852227013</v>
      </c>
      <c r="J2322">
        <v>-0.26822044044031801</v>
      </c>
      <c r="K2322">
        <v>107.003218791042</v>
      </c>
      <c r="L2322">
        <v>107.34001724739799</v>
      </c>
      <c r="M2322">
        <v>74.743278861331007</v>
      </c>
      <c r="N2322">
        <v>0.95177293770223803</v>
      </c>
      <c r="O2322">
        <v>9.3792478477571404</v>
      </c>
      <c r="P2322">
        <v>22.6111111111111</v>
      </c>
      <c r="Q2322">
        <v>4.3510995274784997E-2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239</v>
      </c>
      <c r="E2323">
        <v>215.86500000000001</v>
      </c>
      <c r="F2323">
        <v>719.55</v>
      </c>
      <c r="G2323">
        <v>-40.839280611434503</v>
      </c>
      <c r="H2323">
        <v>-0.92641420146652698</v>
      </c>
      <c r="I2323">
        <v>-26.028862858266699</v>
      </c>
      <c r="J2323">
        <v>-3.1930499536261001</v>
      </c>
      <c r="K2323">
        <v>713.63646691587996</v>
      </c>
      <c r="L2323">
        <v>765.69415873691196</v>
      </c>
      <c r="M2323">
        <v>50.590092715468202</v>
      </c>
      <c r="N2323">
        <v>0.84351164789797295</v>
      </c>
      <c r="O2323">
        <v>38.141894239455198</v>
      </c>
      <c r="P2323">
        <v>14.6693227091633</v>
      </c>
      <c r="Q2323">
        <v>-1.0603818874684E-2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1098</v>
      </c>
      <c r="E2324">
        <v>215.81395535999999</v>
      </c>
      <c r="F2324">
        <v>164.8</v>
      </c>
      <c r="G2324">
        <v>116.599668143511</v>
      </c>
      <c r="H2324">
        <v>49.960571809555098</v>
      </c>
      <c r="I2324">
        <v>29.8321942854779</v>
      </c>
      <c r="J2324">
        <v>39.2535568690082</v>
      </c>
      <c r="K2324">
        <v>131.78697146435999</v>
      </c>
      <c r="L2324">
        <v>114.05777680858399</v>
      </c>
      <c r="M2324">
        <v>64.921294200239501</v>
      </c>
      <c r="N2324">
        <v>2.3995836729626201</v>
      </c>
      <c r="O2324">
        <v>15.291262135922301</v>
      </c>
      <c r="P2324">
        <v>179.27469920352399</v>
      </c>
      <c r="Q2324">
        <v>0.116483336820338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333</v>
      </c>
      <c r="E2325">
        <v>215.56869599999999</v>
      </c>
      <c r="F2325">
        <v>83.09</v>
      </c>
      <c r="G2325">
        <v>18.418279936714001</v>
      </c>
      <c r="H2325">
        <v>0.71413214334920205</v>
      </c>
      <c r="I2325">
        <v>6.79970109687026</v>
      </c>
      <c r="J2325">
        <v>-0.79317786079288599</v>
      </c>
      <c r="K2325">
        <v>65.906841384745604</v>
      </c>
      <c r="L2325">
        <v>58.927897453751598</v>
      </c>
      <c r="M2325">
        <v>25.077288760443899</v>
      </c>
      <c r="N2325">
        <v>0.79757623100666697</v>
      </c>
      <c r="O2325">
        <v>10.001203514261601</v>
      </c>
      <c r="P2325">
        <v>83.827433628318502</v>
      </c>
      <c r="Q2325">
        <v>7.5589091847484996E-2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1025</v>
      </c>
      <c r="E2326">
        <v>215.209606976</v>
      </c>
      <c r="F2326">
        <v>6.11</v>
      </c>
      <c r="G2326">
        <v>39.274894495360201</v>
      </c>
      <c r="H2326">
        <v>-11.6463048371466</v>
      </c>
      <c r="I2326">
        <v>-12.1075532649295</v>
      </c>
      <c r="J2326">
        <v>-0.34369303135048501</v>
      </c>
      <c r="K2326">
        <v>6.2205540538207602</v>
      </c>
      <c r="L2326">
        <v>5.9838003842472496</v>
      </c>
      <c r="M2326">
        <v>60.4656314069179</v>
      </c>
      <c r="N2326">
        <v>1.36794320491004</v>
      </c>
      <c r="O2326">
        <v>51.391162029459899</v>
      </c>
      <c r="Q2326">
        <v>-0.13390858434837499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E2327">
        <v>214.45475999999999</v>
      </c>
      <c r="F2327">
        <v>8.34</v>
      </c>
      <c r="G2327">
        <v>-102.20066617168899</v>
      </c>
      <c r="H2327">
        <v>-40.4899814034952</v>
      </c>
      <c r="I2327">
        <v>-86.897592289395803</v>
      </c>
      <c r="J2327">
        <v>-16.635927064779501</v>
      </c>
      <c r="K2327">
        <v>13.234167280211</v>
      </c>
      <c r="L2327">
        <v>22.556405842498101</v>
      </c>
      <c r="M2327">
        <v>14.080476696197101</v>
      </c>
      <c r="N2327">
        <v>2.2501468702125398</v>
      </c>
      <c r="O2327">
        <v>498.321342925659</v>
      </c>
      <c r="P2327">
        <v>1.4598540145985299</v>
      </c>
      <c r="Q2327">
        <v>7.0668662289327E-2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E2328">
        <v>214.404</v>
      </c>
      <c r="F2328">
        <v>262.75</v>
      </c>
      <c r="G2328">
        <v>4.9668270293980497</v>
      </c>
      <c r="H2328">
        <v>-1.4327086506653299</v>
      </c>
      <c r="I2328">
        <v>3.4092248552056401</v>
      </c>
      <c r="J2328">
        <v>-0.70118517609526998</v>
      </c>
      <c r="K2328">
        <v>239.180410817287</v>
      </c>
      <c r="M2328">
        <v>65.679821702630207</v>
      </c>
      <c r="N2328">
        <v>0.70836092012562601</v>
      </c>
      <c r="O2328">
        <v>22.930542340627898</v>
      </c>
      <c r="P2328">
        <v>100.572519083969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140</v>
      </c>
      <c r="E2329">
        <v>213.864</v>
      </c>
      <c r="F2329">
        <v>700</v>
      </c>
      <c r="G2329">
        <v>34.543059085247997</v>
      </c>
      <c r="H2329">
        <v>-9.8746767497290602</v>
      </c>
      <c r="I2329">
        <v>77.974820656048706</v>
      </c>
      <c r="J2329">
        <v>-1.69061573249243</v>
      </c>
      <c r="K2329">
        <v>721.88165742838305</v>
      </c>
      <c r="L2329">
        <v>577.32124597384495</v>
      </c>
      <c r="M2329">
        <v>31.521712689648101</v>
      </c>
      <c r="N2329">
        <v>0.35046113306982801</v>
      </c>
      <c r="O2329">
        <v>39.9</v>
      </c>
      <c r="P2329">
        <v>103.016241299303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214</v>
      </c>
      <c r="E2330">
        <v>212.93100000000001</v>
      </c>
      <c r="F2330">
        <v>177</v>
      </c>
      <c r="G2330">
        <v>-49.943448874816703</v>
      </c>
      <c r="H2330">
        <v>4.9443578157397203</v>
      </c>
      <c r="I2330">
        <v>-38.698279974881302</v>
      </c>
      <c r="J2330">
        <v>-9.0288934553415405</v>
      </c>
      <c r="K2330">
        <v>180.758823212593</v>
      </c>
      <c r="L2330">
        <v>206.31650209773301</v>
      </c>
      <c r="M2330">
        <v>52.354992094840497</v>
      </c>
      <c r="N2330">
        <v>2.0648267117691299</v>
      </c>
      <c r="O2330">
        <v>77.344632768361507</v>
      </c>
      <c r="P2330">
        <v>25.889046941678501</v>
      </c>
      <c r="Q2330">
        <v>0.103619617201803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189</v>
      </c>
      <c r="E2331">
        <v>211.486061775</v>
      </c>
      <c r="F2331">
        <v>15.5</v>
      </c>
      <c r="G2331">
        <v>98.777440519645396</v>
      </c>
      <c r="H2331">
        <v>49.925259905676299</v>
      </c>
      <c r="I2331">
        <v>103.683927981097</v>
      </c>
      <c r="J2331">
        <v>33.348698569413003</v>
      </c>
      <c r="K2331">
        <v>11.6131124143741</v>
      </c>
      <c r="L2331">
        <v>9.5264712607812605</v>
      </c>
      <c r="M2331">
        <v>89.067066271792001</v>
      </c>
      <c r="N2331">
        <v>1.9470785622118401</v>
      </c>
      <c r="O2331">
        <v>2</v>
      </c>
      <c r="P2331">
        <v>152.032520325203</v>
      </c>
      <c r="Q2331">
        <v>-2.2429451905723999E-2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1654</v>
      </c>
      <c r="E2332">
        <v>211.08802</v>
      </c>
      <c r="F2332">
        <v>299</v>
      </c>
      <c r="G2332">
        <v>-56.839003335988998</v>
      </c>
      <c r="H2332">
        <v>7.5608038436462603</v>
      </c>
      <c r="I2332">
        <v>-39.272128308292402</v>
      </c>
      <c r="J2332">
        <v>5.56674368219503</v>
      </c>
      <c r="K2332">
        <v>294.977476450989</v>
      </c>
      <c r="L2332">
        <v>340.69279042276099</v>
      </c>
      <c r="M2332">
        <v>54.467666736809697</v>
      </c>
      <c r="N2332">
        <v>2.7528294998174498</v>
      </c>
      <c r="O2332">
        <v>72.909698996655493</v>
      </c>
      <c r="P2332">
        <v>14.999999999999901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1654</v>
      </c>
      <c r="E2333">
        <v>210.88907724000001</v>
      </c>
      <c r="F2333">
        <v>454.8</v>
      </c>
      <c r="G2333">
        <v>-24.9169491072035</v>
      </c>
      <c r="H2333">
        <v>13.541691850664501</v>
      </c>
      <c r="I2333">
        <v>-1.0243750515035699</v>
      </c>
      <c r="J2333">
        <v>12.1631722536236</v>
      </c>
      <c r="K2333">
        <v>400.69596495041401</v>
      </c>
      <c r="L2333">
        <v>412.49812653738798</v>
      </c>
      <c r="M2333">
        <v>81.845557826358601</v>
      </c>
      <c r="N2333">
        <v>3.78176625540224</v>
      </c>
      <c r="O2333">
        <v>20.9322779243623</v>
      </c>
      <c r="P2333">
        <v>26.3333333333333</v>
      </c>
      <c r="Q2333">
        <v>-0.13933352812361699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150</v>
      </c>
      <c r="E2334">
        <v>210.85878626799999</v>
      </c>
      <c r="F2334">
        <v>91.31</v>
      </c>
      <c r="G2334">
        <v>104.662354664441</v>
      </c>
      <c r="H2334">
        <v>38.869190194137801</v>
      </c>
      <c r="I2334">
        <v>75.752831156515299</v>
      </c>
      <c r="J2334">
        <v>1.5790738479061699</v>
      </c>
      <c r="K2334">
        <v>75.366284538140903</v>
      </c>
      <c r="L2334">
        <v>59.488963604286198</v>
      </c>
      <c r="M2334">
        <v>64.293588212094093</v>
      </c>
      <c r="N2334">
        <v>1.17745149098143</v>
      </c>
      <c r="O2334">
        <v>8.39995619318805</v>
      </c>
      <c r="P2334">
        <v>160.88571428571399</v>
      </c>
      <c r="Q2334">
        <v>0.14487427609210299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304</v>
      </c>
      <c r="E2335">
        <v>210.74279820000001</v>
      </c>
      <c r="F2335">
        <v>150.69999999999999</v>
      </c>
      <c r="G2335">
        <v>84.086819822749405</v>
      </c>
      <c r="H2335">
        <v>1.1132529275209899</v>
      </c>
      <c r="I2335">
        <v>92.298012547205602</v>
      </c>
      <c r="J2335">
        <v>3.5002224172004799</v>
      </c>
      <c r="K2335">
        <v>116.728675549505</v>
      </c>
      <c r="L2335">
        <v>92.101447753245694</v>
      </c>
      <c r="M2335">
        <v>77.446316111186306</v>
      </c>
      <c r="N2335">
        <v>0.62164294584487201</v>
      </c>
      <c r="O2335">
        <v>0.86264100862640802</v>
      </c>
      <c r="P2335">
        <v>145.040650406504</v>
      </c>
      <c r="Q2335">
        <v>0.172606141267375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E2336">
        <v>210.57631000000001</v>
      </c>
      <c r="F2336">
        <v>469</v>
      </c>
      <c r="G2336">
        <v>-23.458493914883999</v>
      </c>
      <c r="H2336">
        <v>-6.3971841691350599</v>
      </c>
      <c r="I2336">
        <v>-16.088222507776798</v>
      </c>
      <c r="J2336">
        <v>2.9075735840005401</v>
      </c>
      <c r="K2336">
        <v>468.53784649032798</v>
      </c>
      <c r="L2336">
        <v>458.71227077952102</v>
      </c>
      <c r="M2336">
        <v>63.466827618169397</v>
      </c>
      <c r="N2336">
        <v>0.302620468988401</v>
      </c>
      <c r="O2336">
        <v>37.526652452025502</v>
      </c>
      <c r="P2336">
        <v>33.618233618233603</v>
      </c>
      <c r="Q2336">
        <v>0.14913317801495701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189</v>
      </c>
      <c r="E2337">
        <v>210.30683999999999</v>
      </c>
      <c r="F2337">
        <v>116</v>
      </c>
      <c r="G2337">
        <v>32.393511065545702</v>
      </c>
      <c r="H2337">
        <v>3.8640619890096701</v>
      </c>
      <c r="I2337">
        <v>-40.780086807107097</v>
      </c>
      <c r="J2337">
        <v>10.566743682195</v>
      </c>
      <c r="K2337">
        <v>108.168454615005</v>
      </c>
      <c r="L2337">
        <v>109.880071080988</v>
      </c>
      <c r="M2337">
        <v>68.657752440808395</v>
      </c>
      <c r="N2337">
        <v>1.3162372386971299</v>
      </c>
      <c r="O2337">
        <v>43.793103448275801</v>
      </c>
      <c r="P2337">
        <v>65.2421652421652</v>
      </c>
      <c r="Q2337">
        <v>6.3432635165383E-2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242</v>
      </c>
      <c r="E2338">
        <v>210.13112274900001</v>
      </c>
      <c r="F2338">
        <v>154.85</v>
      </c>
      <c r="G2338">
        <v>-43.187791166582798</v>
      </c>
      <c r="H2338">
        <v>10.209300084247699</v>
      </c>
      <c r="I2338">
        <v>-24.825685842630499</v>
      </c>
      <c r="J2338">
        <v>11.4108995263508</v>
      </c>
      <c r="K2338">
        <v>148.82371188839801</v>
      </c>
      <c r="L2338">
        <v>164.230475829646</v>
      </c>
      <c r="M2338">
        <v>65.674605270743797</v>
      </c>
      <c r="N2338">
        <v>1.9236325860119601</v>
      </c>
      <c r="O2338">
        <v>37.371144267682197</v>
      </c>
      <c r="P2338">
        <v>21.929133858267701</v>
      </c>
      <c r="Q2338">
        <v>-6.2084537139783999E-2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242</v>
      </c>
      <c r="E2339">
        <v>209.97412524000001</v>
      </c>
      <c r="F2339">
        <v>21.72</v>
      </c>
      <c r="G2339">
        <v>239.79632501679001</v>
      </c>
      <c r="H2339">
        <v>73.2372242450909</v>
      </c>
      <c r="I2339">
        <v>67.299382294225794</v>
      </c>
      <c r="J2339">
        <v>12.488555885337099</v>
      </c>
      <c r="K2339">
        <v>14.691923284214001</v>
      </c>
      <c r="L2339">
        <v>11.169496582839701</v>
      </c>
      <c r="M2339">
        <v>80.999415899202404</v>
      </c>
      <c r="N2339">
        <v>1.83013239393427</v>
      </c>
      <c r="O2339">
        <v>4.0976058931859898</v>
      </c>
      <c r="P2339">
        <v>302.222222222222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140</v>
      </c>
      <c r="E2340">
        <v>209.96100000000001</v>
      </c>
      <c r="F2340">
        <v>51.21</v>
      </c>
      <c r="G2340">
        <v>62.359942846463603</v>
      </c>
      <c r="H2340">
        <v>20.067533863487999</v>
      </c>
      <c r="I2340">
        <v>9.8538924703893596</v>
      </c>
      <c r="J2340">
        <v>15.761853379063201</v>
      </c>
      <c r="K2340">
        <v>40.997705282875103</v>
      </c>
      <c r="L2340">
        <v>37.4482870852476</v>
      </c>
      <c r="M2340">
        <v>91.064474721702297</v>
      </c>
      <c r="N2340">
        <v>3.0596426717978802</v>
      </c>
      <c r="O2340">
        <v>3.4563561804334899</v>
      </c>
      <c r="P2340">
        <v>91.082089552238799</v>
      </c>
      <c r="Q2340">
        <v>2.5934967285655999E-2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1396</v>
      </c>
      <c r="E2341">
        <v>209.78796800000001</v>
      </c>
      <c r="F2341">
        <v>139.84</v>
      </c>
      <c r="G2341">
        <v>35.153000580720203</v>
      </c>
      <c r="H2341">
        <v>-11.5005750938936</v>
      </c>
      <c r="I2341">
        <v>-15.000376139895801</v>
      </c>
      <c r="J2341">
        <v>-8.1164605535143401</v>
      </c>
      <c r="K2341">
        <v>147.01445536862599</v>
      </c>
      <c r="L2341">
        <v>139.85618888498399</v>
      </c>
      <c r="M2341">
        <v>46.860119629102797</v>
      </c>
      <c r="N2341">
        <v>0.92686018503720102</v>
      </c>
      <c r="O2341">
        <v>40.732265446224197</v>
      </c>
      <c r="P2341">
        <v>63.269118505545798</v>
      </c>
      <c r="Q2341">
        <v>0.10647093885222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49</v>
      </c>
      <c r="E2342">
        <v>209.06205704999999</v>
      </c>
      <c r="F2342">
        <v>1.65</v>
      </c>
      <c r="G2342">
        <v>-46.609319983598098</v>
      </c>
      <c r="H2342">
        <v>10.3194610500425</v>
      </c>
      <c r="I2342">
        <v>-34.797480968172501</v>
      </c>
      <c r="J2342">
        <v>12.332616698068</v>
      </c>
      <c r="K2342">
        <v>1.5131224586184699</v>
      </c>
      <c r="L2342">
        <v>1.7166205584996299</v>
      </c>
      <c r="M2342">
        <v>72.525218284779399</v>
      </c>
      <c r="N2342">
        <v>2.47574544863688</v>
      </c>
      <c r="O2342">
        <v>80</v>
      </c>
      <c r="P2342">
        <v>26.923076923076898</v>
      </c>
      <c r="Q2342">
        <v>5.6398882821436999E-2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239</v>
      </c>
      <c r="E2343">
        <v>208.24075876800001</v>
      </c>
      <c r="F2343">
        <v>176.78</v>
      </c>
      <c r="G2343">
        <v>144.28337236098</v>
      </c>
      <c r="H2343">
        <v>24.199873637088899</v>
      </c>
      <c r="I2343">
        <v>67.472723455285802</v>
      </c>
      <c r="J2343">
        <v>-10.4107745921402</v>
      </c>
      <c r="K2343">
        <v>154.96677591413101</v>
      </c>
      <c r="L2343">
        <v>117.15940727610101</v>
      </c>
      <c r="M2343">
        <v>49.332346285783501</v>
      </c>
      <c r="N2343">
        <v>2.3037249944513798</v>
      </c>
      <c r="O2343">
        <v>33.261681185654403</v>
      </c>
      <c r="P2343">
        <v>239.30902111324301</v>
      </c>
      <c r="Q2343">
        <v>9.2307906854903005E-2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153</v>
      </c>
      <c r="E2344">
        <v>208.068401706</v>
      </c>
      <c r="F2344">
        <v>35.86</v>
      </c>
      <c r="G2344">
        <v>110.839429327221</v>
      </c>
      <c r="H2344">
        <v>66.113647770000796</v>
      </c>
      <c r="I2344">
        <v>68.011822308991398</v>
      </c>
      <c r="J2344">
        <v>-1.2576061104924801</v>
      </c>
      <c r="K2344">
        <v>28.239420501077898</v>
      </c>
      <c r="L2344">
        <v>22.420331840072301</v>
      </c>
      <c r="M2344">
        <v>57.805165819320798</v>
      </c>
      <c r="N2344">
        <v>1.9010982575436799</v>
      </c>
      <c r="O2344">
        <v>14.3892916899051</v>
      </c>
      <c r="P2344">
        <v>144.778156996587</v>
      </c>
      <c r="Q2344">
        <v>9.7804423473617993E-2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46</v>
      </c>
      <c r="E2345">
        <v>207.00405000000001</v>
      </c>
      <c r="F2345">
        <v>117.8</v>
      </c>
      <c r="G2345">
        <v>1.62893684940259</v>
      </c>
      <c r="H2345">
        <v>23.030728655676299</v>
      </c>
      <c r="I2345">
        <v>14.3898886870578</v>
      </c>
      <c r="J2345">
        <v>26.638172253623601</v>
      </c>
      <c r="O2345">
        <v>0</v>
      </c>
      <c r="P2345">
        <v>40.909090909090899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206.9666282</v>
      </c>
      <c r="F2346">
        <v>86</v>
      </c>
      <c r="G2346">
        <v>8.5567646743857999</v>
      </c>
      <c r="H2346">
        <v>25.818607443555099</v>
      </c>
      <c r="I2346">
        <v>-2.7721560246982202</v>
      </c>
      <c r="J2346">
        <v>3.3684752839266201</v>
      </c>
      <c r="K2346">
        <v>75.291646632871604</v>
      </c>
      <c r="L2346">
        <v>74.073086254212299</v>
      </c>
      <c r="M2346">
        <v>76.198912727892605</v>
      </c>
      <c r="N2346">
        <v>1.816569192397</v>
      </c>
      <c r="O2346">
        <v>6.9534883720930196</v>
      </c>
      <c r="P2346">
        <v>47.766323024054898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629</v>
      </c>
      <c r="E2347">
        <v>205.87423650400001</v>
      </c>
      <c r="F2347">
        <v>200.03</v>
      </c>
      <c r="G2347">
        <v>-14.3756468022398</v>
      </c>
      <c r="H2347">
        <v>7.7947735994965601</v>
      </c>
      <c r="I2347">
        <v>-17.892244537483698</v>
      </c>
      <c r="J2347">
        <v>-0.444742319240712</v>
      </c>
      <c r="K2347">
        <v>188.43390176176499</v>
      </c>
      <c r="L2347">
        <v>185.452526935923</v>
      </c>
      <c r="M2347">
        <v>59.3702447068232</v>
      </c>
      <c r="N2347">
        <v>2.9249261558374799</v>
      </c>
      <c r="O2347">
        <v>19.432085187221901</v>
      </c>
      <c r="P2347">
        <v>28.265469701827499</v>
      </c>
      <c r="Q2347">
        <v>0.100613909215481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46</v>
      </c>
      <c r="E2348">
        <v>205.31404889999999</v>
      </c>
      <c r="F2348">
        <v>51.13</v>
      </c>
      <c r="G2348">
        <v>36.992323462789201</v>
      </c>
      <c r="H2348">
        <v>17.143631881482701</v>
      </c>
      <c r="I2348">
        <v>2.5794442295545599</v>
      </c>
      <c r="J2348">
        <v>-1.27692208599903</v>
      </c>
      <c r="K2348">
        <v>47.6192523033355</v>
      </c>
      <c r="L2348">
        <v>43.635288562752997</v>
      </c>
      <c r="M2348">
        <v>48.507197792118099</v>
      </c>
      <c r="N2348">
        <v>2.3969641664105001</v>
      </c>
      <c r="O2348">
        <v>27.126931351456999</v>
      </c>
      <c r="P2348">
        <v>69.304635761589395</v>
      </c>
      <c r="Q2348">
        <v>-6.773789785949E-3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189</v>
      </c>
      <c r="E2349">
        <v>205.16925000000001</v>
      </c>
      <c r="F2349">
        <v>165</v>
      </c>
      <c r="G2349">
        <v>-6.72666663255466</v>
      </c>
      <c r="H2349">
        <v>-1.7320450669514</v>
      </c>
      <c r="I2349">
        <v>-34.788894877107701</v>
      </c>
      <c r="J2349">
        <v>-1.1864072683592699</v>
      </c>
      <c r="K2349">
        <v>167.02503341934499</v>
      </c>
      <c r="L2349">
        <v>179.246472762987</v>
      </c>
      <c r="M2349">
        <v>46.464134422196601</v>
      </c>
      <c r="N2349">
        <v>1.40873549158934</v>
      </c>
      <c r="O2349">
        <v>87.545454545454504</v>
      </c>
      <c r="P2349">
        <v>27.906976744186</v>
      </c>
      <c r="Q2349">
        <v>0.120183159212558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542</v>
      </c>
      <c r="E2350">
        <v>204.97200000000001</v>
      </c>
      <c r="F2350">
        <v>186</v>
      </c>
      <c r="G2350">
        <v>39.989068321437699</v>
      </c>
      <c r="H2350">
        <v>-8.8282457032980197</v>
      </c>
      <c r="I2350">
        <v>1.7155260126951599</v>
      </c>
      <c r="J2350">
        <v>-5.7281815517222396</v>
      </c>
      <c r="K2350">
        <v>190.10406048505101</v>
      </c>
      <c r="L2350">
        <v>166.293814095101</v>
      </c>
      <c r="M2350">
        <v>45.574153885591699</v>
      </c>
      <c r="N2350">
        <v>0.15297156613929699</v>
      </c>
      <c r="O2350">
        <v>69.354838709677395</v>
      </c>
      <c r="P2350">
        <v>79.5366795366795</v>
      </c>
      <c r="Q2350">
        <v>5.2434736929362E-2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168</v>
      </c>
      <c r="E2351">
        <v>204.85714052</v>
      </c>
      <c r="F2351">
        <v>179.32</v>
      </c>
      <c r="G2351">
        <v>57.119351196959798</v>
      </c>
      <c r="H2351">
        <v>24.011120812539001</v>
      </c>
      <c r="I2351">
        <v>42.088941401255497</v>
      </c>
      <c r="J2351">
        <v>12.734853573665699</v>
      </c>
      <c r="K2351">
        <v>157.534404619572</v>
      </c>
      <c r="L2351">
        <v>140.224064889788</v>
      </c>
      <c r="M2351">
        <v>65.133252324057494</v>
      </c>
      <c r="N2351">
        <v>2.3719328802730302</v>
      </c>
      <c r="O2351">
        <v>17.443676109747901</v>
      </c>
      <c r="Q2351">
        <v>9.4663439472305003E-2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46</v>
      </c>
      <c r="E2352">
        <v>204.56280000000001</v>
      </c>
      <c r="F2352">
        <v>180</v>
      </c>
      <c r="G2352">
        <v>48.305216544550198</v>
      </c>
      <c r="H2352">
        <v>-12.114217470542201</v>
      </c>
      <c r="I2352">
        <v>61.488490053360401</v>
      </c>
      <c r="J2352">
        <v>-8.5541354386840798</v>
      </c>
      <c r="K2352">
        <v>187.13704644272801</v>
      </c>
      <c r="L2352">
        <v>149.29265976071099</v>
      </c>
      <c r="M2352">
        <v>30.585449768121698</v>
      </c>
      <c r="N2352">
        <v>0.21899103442154999</v>
      </c>
      <c r="O2352">
        <v>23.8888888888888</v>
      </c>
      <c r="P2352">
        <v>100</v>
      </c>
      <c r="Q2352">
        <v>0.101048748757783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65</v>
      </c>
      <c r="E2353">
        <v>204.46170340500001</v>
      </c>
      <c r="F2353">
        <v>86.43</v>
      </c>
      <c r="G2353">
        <v>-36.480716337810001</v>
      </c>
      <c r="H2353">
        <v>9.47676783271217</v>
      </c>
      <c r="I2353">
        <v>-30.627914756318098</v>
      </c>
      <c r="J2353">
        <v>15.8595251057185</v>
      </c>
      <c r="K2353">
        <v>88.564590986440294</v>
      </c>
      <c r="L2353">
        <v>91.826748565673796</v>
      </c>
      <c r="M2353">
        <v>61.416313184885801</v>
      </c>
      <c r="N2353">
        <v>0.87304271756392904</v>
      </c>
      <c r="O2353">
        <v>37.683674650005699</v>
      </c>
      <c r="P2353">
        <v>17.9931740614334</v>
      </c>
      <c r="Q2353">
        <v>-7.4642119586359995E-2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140</v>
      </c>
      <c r="E2354">
        <v>204.43417583999999</v>
      </c>
      <c r="F2354">
        <v>15.24</v>
      </c>
      <c r="G2354">
        <v>116.044521264987</v>
      </c>
      <c r="H2354">
        <v>45.693242198471502</v>
      </c>
      <c r="I2354">
        <v>82.285326582495699</v>
      </c>
      <c r="J2354">
        <v>48.010352704751398</v>
      </c>
      <c r="K2354">
        <v>9.8377283661406807</v>
      </c>
      <c r="L2354">
        <v>8.7681849657330506</v>
      </c>
      <c r="M2354">
        <v>89.689045842572</v>
      </c>
      <c r="N2354">
        <v>2.94624800715353</v>
      </c>
      <c r="O2354">
        <v>0</v>
      </c>
      <c r="P2354">
        <v>198.82352941176401</v>
      </c>
      <c r="Q2354">
        <v>7.7071555659050994E-2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214</v>
      </c>
      <c r="E2355">
        <v>204.38941249999999</v>
      </c>
      <c r="F2355">
        <v>189</v>
      </c>
      <c r="G2355">
        <v>35.127834317635603</v>
      </c>
      <c r="H2355">
        <v>-6.3113766074815496</v>
      </c>
      <c r="I2355">
        <v>13.9168402301384</v>
      </c>
      <c r="J2355">
        <v>-7.3781184731934397</v>
      </c>
      <c r="K2355">
        <v>204.17628799546199</v>
      </c>
      <c r="L2355">
        <v>171.15976864755501</v>
      </c>
      <c r="M2355">
        <v>25.0460559810479</v>
      </c>
      <c r="N2355">
        <v>8.1648207476883505E-2</v>
      </c>
      <c r="O2355">
        <v>38.624338624338598</v>
      </c>
      <c r="P2355">
        <v>98.842714360862701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629</v>
      </c>
      <c r="E2356">
        <v>203.87032500000001</v>
      </c>
      <c r="F2356">
        <v>370.25</v>
      </c>
      <c r="G2356">
        <v>238.559050698807</v>
      </c>
      <c r="H2356">
        <v>41.275493259675699</v>
      </c>
      <c r="I2356">
        <v>128.184516997815</v>
      </c>
      <c r="J2356">
        <v>-10.4577256831362</v>
      </c>
      <c r="K2356">
        <v>285.532040013006</v>
      </c>
      <c r="L2356">
        <v>193.05408474974601</v>
      </c>
      <c r="M2356">
        <v>45.788150132487402</v>
      </c>
      <c r="N2356">
        <v>0.128049555788813</v>
      </c>
      <c r="O2356">
        <v>22.3659689399054</v>
      </c>
      <c r="P2356">
        <v>285.47631441957299</v>
      </c>
      <c r="Q2356">
        <v>0.103785445714702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189</v>
      </c>
      <c r="E2357">
        <v>203.50650868</v>
      </c>
      <c r="F2357">
        <v>202.9</v>
      </c>
      <c r="G2357">
        <v>21.8107928391188</v>
      </c>
      <c r="H2357">
        <v>-10.492527158277101</v>
      </c>
      <c r="I2357">
        <v>41.021485979498202</v>
      </c>
      <c r="J2357">
        <v>-6.0916588908416696</v>
      </c>
      <c r="K2357">
        <v>200.21300254788201</v>
      </c>
      <c r="L2357">
        <v>164.179644901107</v>
      </c>
      <c r="M2357">
        <v>45.026342416726997</v>
      </c>
      <c r="N2357">
        <v>0.43287457766145998</v>
      </c>
      <c r="O2357">
        <v>19.270576638738302</v>
      </c>
      <c r="P2357">
        <v>91.415094339622598</v>
      </c>
      <c r="Q2357">
        <v>0.135426224788366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E2358">
        <v>203.19649999999999</v>
      </c>
      <c r="F2358">
        <v>94.51</v>
      </c>
      <c r="G2358">
        <v>159.15182208640101</v>
      </c>
      <c r="H2358">
        <v>4.4837563862932104</v>
      </c>
      <c r="I2358">
        <v>-20.912398439263601</v>
      </c>
      <c r="J2358">
        <v>-0.85143813598678098</v>
      </c>
      <c r="K2358">
        <v>102.591958120974</v>
      </c>
      <c r="L2358">
        <v>95.687245788846795</v>
      </c>
      <c r="M2358">
        <v>47.678628649004899</v>
      </c>
      <c r="N2358">
        <v>0.93452287421943603</v>
      </c>
      <c r="O2358">
        <v>46.619405353930702</v>
      </c>
      <c r="P2358">
        <v>217.68067226890699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150</v>
      </c>
      <c r="E2359">
        <v>203.1281175</v>
      </c>
      <c r="F2359">
        <v>221.55</v>
      </c>
      <c r="G2359">
        <v>71.423819912317697</v>
      </c>
      <c r="H2359">
        <v>0.872715675147124</v>
      </c>
      <c r="I2359">
        <v>27.299950741606501</v>
      </c>
      <c r="J2359">
        <v>-4.0506325181130203</v>
      </c>
      <c r="K2359">
        <v>217.92858518788799</v>
      </c>
      <c r="L2359">
        <v>187.313015204473</v>
      </c>
      <c r="M2359">
        <v>61.241011288710702</v>
      </c>
      <c r="N2359">
        <v>0.352731417520459</v>
      </c>
      <c r="O2359">
        <v>32.701421800947799</v>
      </c>
      <c r="P2359">
        <v>99.594594594594597</v>
      </c>
      <c r="Q2359">
        <v>0.113190466995738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80</v>
      </c>
      <c r="E2360">
        <v>202.98155230500001</v>
      </c>
      <c r="F2360">
        <v>253.05</v>
      </c>
      <c r="G2360">
        <v>2004.1902644107299</v>
      </c>
      <c r="H2360">
        <v>40.873435158312503</v>
      </c>
      <c r="I2360">
        <v>167.164306280392</v>
      </c>
      <c r="J2360">
        <v>7.3370383678843796</v>
      </c>
      <c r="K2360">
        <v>200.337580575559</v>
      </c>
      <c r="M2360">
        <v>97.225990155948296</v>
      </c>
      <c r="N2360">
        <v>0.91507232047772502</v>
      </c>
      <c r="O2360">
        <v>0</v>
      </c>
      <c r="P2360">
        <v>2135.42402826855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388</v>
      </c>
      <c r="E2361">
        <v>202.87404273999999</v>
      </c>
      <c r="F2361">
        <v>69.400000000000006</v>
      </c>
      <c r="G2361">
        <v>-26.717383496917702</v>
      </c>
      <c r="H2361">
        <v>-4.1439421421547902</v>
      </c>
      <c r="I2361">
        <v>-26.941622756185399</v>
      </c>
      <c r="J2361">
        <v>-0.70717262729194197</v>
      </c>
      <c r="K2361">
        <v>65.659202921529399</v>
      </c>
      <c r="L2361">
        <v>71.022314269646898</v>
      </c>
      <c r="M2361">
        <v>72.8946289818888</v>
      </c>
      <c r="N2361">
        <v>1.7927656049384499</v>
      </c>
      <c r="O2361">
        <v>47.622478386167103</v>
      </c>
      <c r="P2361">
        <v>17.328825021132701</v>
      </c>
      <c r="Q2361">
        <v>-6.5733321420589005E-2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D2362" t="s">
        <v>21</v>
      </c>
      <c r="E2362">
        <v>202.75356582000001</v>
      </c>
      <c r="F2362">
        <v>7.64</v>
      </c>
      <c r="G2362">
        <v>-11.830389893506201</v>
      </c>
      <c r="H2362">
        <v>8.0848412097888893</v>
      </c>
      <c r="I2362">
        <v>-50.218630365905597</v>
      </c>
      <c r="J2362">
        <v>-7.8940089144336101</v>
      </c>
      <c r="K2362">
        <v>7.75337081952192</v>
      </c>
      <c r="L2362">
        <v>8.45314367929568</v>
      </c>
      <c r="M2362">
        <v>45.195497341675299</v>
      </c>
      <c r="N2362">
        <v>1.3098748515318599</v>
      </c>
      <c r="O2362">
        <v>66.8848167539267</v>
      </c>
      <c r="P2362">
        <v>36.428571428571402</v>
      </c>
      <c r="Q2362">
        <v>-2.8745858234854E-2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1407</v>
      </c>
      <c r="E2363">
        <v>202.554317</v>
      </c>
      <c r="F2363">
        <v>395.9</v>
      </c>
      <c r="G2363">
        <v>90.687704565704493</v>
      </c>
      <c r="H2363">
        <v>-0.31813395838355901</v>
      </c>
      <c r="I2363">
        <v>9.5083296556072003</v>
      </c>
      <c r="J2363">
        <v>1.26797691650954</v>
      </c>
      <c r="K2363">
        <v>388.48267694522798</v>
      </c>
      <c r="L2363">
        <v>353.507231799723</v>
      </c>
      <c r="M2363">
        <v>53.513230788003398</v>
      </c>
      <c r="N2363">
        <v>2.1681907979750901</v>
      </c>
      <c r="O2363">
        <v>36.094973478150997</v>
      </c>
      <c r="P2363">
        <v>130.17441860465101</v>
      </c>
      <c r="Q2363">
        <v>3.3748848460731E-2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130</v>
      </c>
      <c r="E2364">
        <v>202.39350999999999</v>
      </c>
      <c r="F2364">
        <v>43.28</v>
      </c>
      <c r="G2364">
        <v>43.503921209936102</v>
      </c>
      <c r="H2364">
        <v>4.7895378901842403</v>
      </c>
      <c r="I2364">
        <v>-2.8317728785527598</v>
      </c>
      <c r="J2364">
        <v>0.28552883405104501</v>
      </c>
      <c r="K2364">
        <v>42.659259638892202</v>
      </c>
      <c r="L2364">
        <v>38.637028208975103</v>
      </c>
      <c r="M2364">
        <v>43.1031533924724</v>
      </c>
      <c r="N2364">
        <v>1.57166908814351</v>
      </c>
      <c r="O2364">
        <v>19.3391866913123</v>
      </c>
      <c r="Q2364">
        <v>1.5523586165736E-2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304</v>
      </c>
      <c r="E2365">
        <v>202.29302225000001</v>
      </c>
      <c r="F2365">
        <v>113.65</v>
      </c>
      <c r="G2365">
        <v>-25.860240639774801</v>
      </c>
      <c r="I2365">
        <v>-13.099288802119601</v>
      </c>
      <c r="M2365">
        <v>0</v>
      </c>
      <c r="O2365">
        <v>0</v>
      </c>
      <c r="P2365">
        <v>0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1451</v>
      </c>
      <c r="E2366">
        <v>201.96862920000001</v>
      </c>
      <c r="F2366">
        <v>183.6</v>
      </c>
      <c r="G2366">
        <v>-2.8427675214953099</v>
      </c>
      <c r="H2366">
        <v>-1.53631045046891</v>
      </c>
      <c r="I2366">
        <v>-1.82656152939237</v>
      </c>
      <c r="J2366">
        <v>-0.20626915582737201</v>
      </c>
      <c r="K2366">
        <v>184.010764741461</v>
      </c>
      <c r="L2366">
        <v>176.158872230578</v>
      </c>
      <c r="M2366">
        <v>44.025093840448299</v>
      </c>
      <c r="N2366">
        <v>1.27501133821787</v>
      </c>
      <c r="O2366">
        <v>38.344226579520701</v>
      </c>
      <c r="P2366">
        <v>34.014598540145897</v>
      </c>
      <c r="Q2366">
        <v>-5.7329646142959996E-3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D2367" t="s">
        <v>1675</v>
      </c>
      <c r="E2367">
        <v>201.95344806</v>
      </c>
      <c r="F2367">
        <v>38.22</v>
      </c>
      <c r="G2367">
        <v>-5.59550694926119</v>
      </c>
      <c r="H2367">
        <v>-4.1579872976310401</v>
      </c>
      <c r="I2367">
        <v>-20.399798139980401</v>
      </c>
      <c r="J2367">
        <v>-4.7634182036328498</v>
      </c>
      <c r="K2367">
        <v>40.266280212121202</v>
      </c>
      <c r="L2367">
        <v>39.155999880571599</v>
      </c>
      <c r="M2367">
        <v>35.000644976590102</v>
      </c>
      <c r="N2367">
        <v>0.99703231498107203</v>
      </c>
      <c r="O2367">
        <v>57.090528519099898</v>
      </c>
      <c r="P2367">
        <v>21.3333333333333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629</v>
      </c>
      <c r="E2368">
        <v>201.51460900000001</v>
      </c>
      <c r="F2368">
        <v>87.8</v>
      </c>
      <c r="G2368">
        <v>-28.358852522062499</v>
      </c>
      <c r="H2368">
        <v>-3.7788481817401398</v>
      </c>
      <c r="I2368">
        <v>-23.140272408676999</v>
      </c>
      <c r="J2368">
        <v>1.8881722536236001</v>
      </c>
      <c r="K2368">
        <v>90.248144635736693</v>
      </c>
      <c r="L2368">
        <v>94.405071324670104</v>
      </c>
      <c r="M2368">
        <v>48.138991938860897</v>
      </c>
      <c r="N2368">
        <v>1.33466507018694</v>
      </c>
      <c r="O2368">
        <v>39.521640091116097</v>
      </c>
      <c r="P2368">
        <v>11.7759388924252</v>
      </c>
      <c r="Q2368">
        <v>0.14564118334835399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242</v>
      </c>
      <c r="E2369">
        <v>201.230750575</v>
      </c>
      <c r="F2369">
        <v>463.25</v>
      </c>
      <c r="G2369">
        <v>-20.513795517134401</v>
      </c>
      <c r="H2369">
        <v>-7.4754696914311003</v>
      </c>
      <c r="I2369">
        <v>-1.3650871619845799</v>
      </c>
      <c r="J2369">
        <v>0.53126080653936703</v>
      </c>
      <c r="K2369">
        <v>450.64176357292303</v>
      </c>
      <c r="L2369">
        <v>431.91090025691602</v>
      </c>
      <c r="M2369">
        <v>47.338848502800602</v>
      </c>
      <c r="N2369">
        <v>0.53230788896226999</v>
      </c>
      <c r="O2369">
        <v>15.3696708041014</v>
      </c>
      <c r="P2369">
        <v>33.117816091953998</v>
      </c>
      <c r="Q2369">
        <v>-0.110165026462091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1576</v>
      </c>
      <c r="E2370">
        <v>201.096</v>
      </c>
      <c r="F2370">
        <v>196</v>
      </c>
      <c r="G2370">
        <v>-32.526907306441501</v>
      </c>
      <c r="H2370">
        <v>25.364061989009599</v>
      </c>
      <c r="I2370">
        <v>-19.765955468786299</v>
      </c>
      <c r="J2370">
        <v>6.7348573364965301</v>
      </c>
      <c r="K2370">
        <v>166.71634314644101</v>
      </c>
      <c r="M2370">
        <v>70.829681862288496</v>
      </c>
      <c r="N2370">
        <v>1.85956754243199</v>
      </c>
      <c r="O2370">
        <v>7.1428571428571397</v>
      </c>
      <c r="P2370">
        <v>68.965517241379303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130</v>
      </c>
      <c r="E2371">
        <v>201.02493999999999</v>
      </c>
      <c r="F2371">
        <v>475</v>
      </c>
      <c r="G2371">
        <v>-15.51060653593</v>
      </c>
      <c r="H2371">
        <v>3.1196175445652199</v>
      </c>
      <c r="I2371">
        <v>-14.9182222456913</v>
      </c>
      <c r="J2371">
        <v>2.5890269544782898</v>
      </c>
      <c r="K2371">
        <v>458.98649669630498</v>
      </c>
      <c r="L2371">
        <v>450.33009827301299</v>
      </c>
      <c r="M2371">
        <v>59.930824390619001</v>
      </c>
      <c r="N2371">
        <v>1.2252548685414799</v>
      </c>
      <c r="O2371">
        <v>25.0210526315789</v>
      </c>
      <c r="P2371">
        <v>22.422680412371101</v>
      </c>
      <c r="Q2371">
        <v>8.3794244635726003E-2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873</v>
      </c>
      <c r="E2372">
        <v>200.855424</v>
      </c>
      <c r="F2372">
        <v>135.86000000000001</v>
      </c>
      <c r="G2372">
        <v>-25.0738904914069</v>
      </c>
      <c r="H2372">
        <v>-2.46927134432367</v>
      </c>
      <c r="I2372">
        <v>-29.724020314853501</v>
      </c>
      <c r="J2372">
        <v>-2.93138183214556</v>
      </c>
      <c r="K2372">
        <v>139.273204452568</v>
      </c>
      <c r="L2372">
        <v>138.39689852237299</v>
      </c>
      <c r="M2372">
        <v>37.489327481794298</v>
      </c>
      <c r="N2372">
        <v>0.47824424072852501</v>
      </c>
      <c r="O2372">
        <v>35.617547475342199</v>
      </c>
      <c r="P2372">
        <v>20.283311199645802</v>
      </c>
      <c r="Q2372">
        <v>5.8201176281271E-2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D2373" t="s">
        <v>46</v>
      </c>
      <c r="E2373">
        <v>200.83063271399999</v>
      </c>
      <c r="F2373">
        <v>60.43</v>
      </c>
      <c r="G2373">
        <v>24.276405322957999</v>
      </c>
      <c r="H2373">
        <v>4.25758925257849</v>
      </c>
      <c r="I2373">
        <v>-2.0147299785902302</v>
      </c>
      <c r="J2373">
        <v>-0.86182774637639603</v>
      </c>
      <c r="K2373">
        <v>50.711678505226701</v>
      </c>
      <c r="L2373">
        <v>42.432073317110998</v>
      </c>
      <c r="M2373">
        <v>95.937171276406204</v>
      </c>
      <c r="N2373">
        <v>0.70316920659057203</v>
      </c>
      <c r="O2373">
        <v>4.8485851398312096</v>
      </c>
      <c r="P2373">
        <v>78.628436299142706</v>
      </c>
      <c r="Q2373">
        <v>2.7837310978438001E-2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D2374" t="s">
        <v>393</v>
      </c>
      <c r="E2374">
        <v>200.736284775</v>
      </c>
      <c r="F2374">
        <v>100.75</v>
      </c>
      <c r="G2374">
        <v>90.202379990720502</v>
      </c>
      <c r="H2374">
        <v>28.6757380718721</v>
      </c>
      <c r="I2374">
        <v>57.432193933154501</v>
      </c>
      <c r="J2374">
        <v>-9.4394139532729504</v>
      </c>
      <c r="K2374">
        <v>85.601450580239302</v>
      </c>
      <c r="L2374">
        <v>70.065644649590098</v>
      </c>
      <c r="M2374">
        <v>47.336559702953899</v>
      </c>
      <c r="N2374">
        <v>3.1985092693610802</v>
      </c>
      <c r="O2374">
        <v>32.952853598014798</v>
      </c>
      <c r="P2374">
        <v>123.09565987599601</v>
      </c>
      <c r="Q2374">
        <v>0.15224328060190101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252</v>
      </c>
      <c r="E2375">
        <v>200.36229660000001</v>
      </c>
      <c r="F2375">
        <v>401</v>
      </c>
      <c r="G2375">
        <v>16.742888805459799</v>
      </c>
      <c r="H2375">
        <v>9.6078480205756893</v>
      </c>
      <c r="I2375">
        <v>5.3645221284564197</v>
      </c>
      <c r="J2375">
        <v>1.2185984872910001</v>
      </c>
      <c r="K2375">
        <v>366.73466572481999</v>
      </c>
      <c r="L2375">
        <v>338.07493090784902</v>
      </c>
      <c r="M2375">
        <v>61.175213547741599</v>
      </c>
      <c r="N2375">
        <v>1.2668664149568201</v>
      </c>
      <c r="O2375">
        <v>6.9326683291770497</v>
      </c>
      <c r="P2375">
        <v>43.5989256938227</v>
      </c>
      <c r="Q2375">
        <v>-2.4013776344707999E-2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542</v>
      </c>
      <c r="E2376">
        <v>200.23457999999999</v>
      </c>
      <c r="F2376">
        <v>82.81</v>
      </c>
      <c r="G2376">
        <v>-32.898857613281798</v>
      </c>
      <c r="H2376">
        <v>2.1839034596226901</v>
      </c>
      <c r="I2376">
        <v>-22.119284407481</v>
      </c>
      <c r="J2376">
        <v>4.5249989002927498</v>
      </c>
      <c r="K2376">
        <v>85.408150219770306</v>
      </c>
      <c r="L2376">
        <v>92.698005228979895</v>
      </c>
      <c r="M2376">
        <v>53.131160335433897</v>
      </c>
      <c r="N2376">
        <v>1.1155549006516301</v>
      </c>
      <c r="O2376">
        <v>44.306243207342099</v>
      </c>
      <c r="P2376">
        <v>21.779411764705799</v>
      </c>
      <c r="Q2376">
        <v>2.0232237534083E-2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49</v>
      </c>
      <c r="E2377">
        <v>200.2050375</v>
      </c>
      <c r="F2377">
        <v>123.45</v>
      </c>
      <c r="G2377">
        <v>29.716318906538898</v>
      </c>
      <c r="H2377">
        <v>-4.1444850195373402</v>
      </c>
      <c r="I2377">
        <v>-8.5249558923356492</v>
      </c>
      <c r="J2377">
        <v>2.4929314329843502</v>
      </c>
      <c r="K2377">
        <v>116.452902426188</v>
      </c>
      <c r="L2377">
        <v>110.12897827901</v>
      </c>
      <c r="M2377">
        <v>66.640140268726398</v>
      </c>
      <c r="N2377">
        <v>1.29676285956896</v>
      </c>
      <c r="O2377">
        <v>19.724584852166799</v>
      </c>
      <c r="P2377">
        <v>66.262626262626199</v>
      </c>
      <c r="Q2377">
        <v>-8.2677587099300003E-3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65</v>
      </c>
      <c r="E2378">
        <v>200.20130900000001</v>
      </c>
      <c r="F2378">
        <v>95.15</v>
      </c>
      <c r="G2378">
        <v>10.2627922643739</v>
      </c>
      <c r="H2378">
        <v>3.34249336155868</v>
      </c>
      <c r="I2378">
        <v>-25.403436267557399</v>
      </c>
      <c r="J2378">
        <v>8.1036894950029197</v>
      </c>
      <c r="K2378">
        <v>88.228980587790105</v>
      </c>
      <c r="L2378">
        <v>88.185198211496598</v>
      </c>
      <c r="M2378">
        <v>77.886775511223803</v>
      </c>
      <c r="N2378">
        <v>1.6887051505658901</v>
      </c>
      <c r="O2378">
        <v>20.861797162375101</v>
      </c>
      <c r="P2378">
        <v>39.720998531571198</v>
      </c>
      <c r="Q2378">
        <v>5.0058828346976003E-2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E2379">
        <v>200.08006044000001</v>
      </c>
      <c r="F2379">
        <v>9.01</v>
      </c>
      <c r="G2379">
        <v>-14.2409575742619</v>
      </c>
      <c r="H2379">
        <v>-5.4550325710487604</v>
      </c>
      <c r="I2379">
        <v>-33.505649226147902</v>
      </c>
      <c r="J2379">
        <v>-0.41738330193196099</v>
      </c>
      <c r="K2379">
        <v>9.4382393041164594</v>
      </c>
      <c r="L2379">
        <v>9.7459718061413696</v>
      </c>
      <c r="M2379">
        <v>37.280245553828401</v>
      </c>
      <c r="N2379">
        <v>1.18781731694129</v>
      </c>
      <c r="O2379">
        <v>54.273029966703596</v>
      </c>
      <c r="P2379">
        <v>18.552631578947299</v>
      </c>
      <c r="Q2379">
        <v>-2.07880115344E-4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242</v>
      </c>
      <c r="E2380">
        <v>199.92426499999999</v>
      </c>
      <c r="F2380">
        <v>22.06</v>
      </c>
      <c r="G2380">
        <v>-12.7522017252843</v>
      </c>
      <c r="H2380">
        <v>-1.7301812793283</v>
      </c>
      <c r="I2380">
        <v>-20.3322576835326</v>
      </c>
      <c r="J2380">
        <v>-2.94147376407552</v>
      </c>
      <c r="K2380">
        <v>21.375390420967999</v>
      </c>
      <c r="L2380">
        <v>21.2881624293939</v>
      </c>
      <c r="M2380">
        <v>46.503499819224601</v>
      </c>
      <c r="N2380">
        <v>1.12658308351687</v>
      </c>
      <c r="O2380">
        <v>31.0063463281958</v>
      </c>
      <c r="P2380">
        <v>24.915062287655701</v>
      </c>
      <c r="Q2380">
        <v>3.8635396869208999E-2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403</v>
      </c>
      <c r="E2381">
        <v>199.556195</v>
      </c>
      <c r="F2381">
        <v>3.53</v>
      </c>
      <c r="G2381">
        <v>-90.275563220419997</v>
      </c>
      <c r="H2381">
        <v>-10.0715122406822</v>
      </c>
      <c r="I2381">
        <v>-56.071825151069497</v>
      </c>
      <c r="J2381">
        <v>-4.5761134606620999</v>
      </c>
      <c r="K2381">
        <v>3.7121221646992799</v>
      </c>
      <c r="L2381">
        <v>5.4130162696399902</v>
      </c>
      <c r="M2381">
        <v>53.5375887511602</v>
      </c>
      <c r="N2381">
        <v>1.8547586489433301</v>
      </c>
      <c r="O2381">
        <v>251.27478753541001</v>
      </c>
      <c r="P2381">
        <v>9.9688473520249197</v>
      </c>
      <c r="Q2381">
        <v>4.6189359165978001E-2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46</v>
      </c>
      <c r="E2382">
        <v>199.20505725000001</v>
      </c>
      <c r="F2382">
        <v>19.350000000000001</v>
      </c>
      <c r="G2382">
        <v>-62.417617688955197</v>
      </c>
      <c r="H2382">
        <v>-4.4692713443236602</v>
      </c>
      <c r="I2382">
        <v>-32.136945705885303</v>
      </c>
      <c r="J2382">
        <v>12.334653192039999</v>
      </c>
      <c r="K2382">
        <v>19.523415185374301</v>
      </c>
      <c r="L2382">
        <v>22.908643439085001</v>
      </c>
      <c r="M2382">
        <v>66.011471158013194</v>
      </c>
      <c r="N2382">
        <v>0.87322404371584605</v>
      </c>
      <c r="O2382">
        <v>89.922480620155</v>
      </c>
      <c r="P2382">
        <v>26.885245901639301</v>
      </c>
      <c r="Q2382">
        <v>0.25258182367305998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484</v>
      </c>
      <c r="E2383">
        <v>198.45320000000001</v>
      </c>
      <c r="F2383">
        <v>134.09</v>
      </c>
      <c r="G2383">
        <v>-12.0802153553248</v>
      </c>
      <c r="H2383">
        <v>6.57048152129701</v>
      </c>
      <c r="I2383">
        <v>-22.252405333284901</v>
      </c>
      <c r="J2383">
        <v>-4.5360167449659601</v>
      </c>
      <c r="K2383">
        <v>130.01657937803699</v>
      </c>
      <c r="L2383">
        <v>132.05844240084801</v>
      </c>
      <c r="M2383">
        <v>47.322150385843997</v>
      </c>
      <c r="N2383">
        <v>2.7096374400798302</v>
      </c>
      <c r="O2383">
        <v>28.048325751360998</v>
      </c>
      <c r="P2383">
        <v>24.445475638051001</v>
      </c>
      <c r="Q2383">
        <v>-4.6216637404060002E-3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539</v>
      </c>
      <c r="E2384">
        <v>198.31035846</v>
      </c>
      <c r="F2384">
        <v>46.95</v>
      </c>
      <c r="G2384">
        <v>20.401441603215702</v>
      </c>
      <c r="H2384">
        <v>44.1339032588509</v>
      </c>
      <c r="I2384">
        <v>35.712121657468302</v>
      </c>
      <c r="J2384">
        <v>-3.25965927264828</v>
      </c>
      <c r="K2384">
        <v>37.2139690227486</v>
      </c>
      <c r="L2384">
        <v>33.067776603717597</v>
      </c>
      <c r="M2384">
        <v>67.649746875639096</v>
      </c>
      <c r="N2384">
        <v>1.4542959723186599</v>
      </c>
      <c r="O2384">
        <v>9.6911608093716595</v>
      </c>
      <c r="P2384">
        <v>90.8536585365853</v>
      </c>
      <c r="Q2384">
        <v>-1.5028579461638001E-2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D2385" t="s">
        <v>130</v>
      </c>
      <c r="E2385">
        <v>197.97241099999999</v>
      </c>
      <c r="F2385">
        <v>22.83</v>
      </c>
      <c r="G2385">
        <v>16.382750014430702</v>
      </c>
      <c r="H2385">
        <v>11.832307871162801</v>
      </c>
      <c r="I2385">
        <v>-23.745081365720399</v>
      </c>
      <c r="J2385">
        <v>7.5942292607494801</v>
      </c>
      <c r="K2385">
        <v>20.941901219737598</v>
      </c>
      <c r="L2385">
        <v>20.2407344498403</v>
      </c>
      <c r="M2385">
        <v>67.859592714769803</v>
      </c>
      <c r="N2385">
        <v>2.3847629923356801</v>
      </c>
      <c r="O2385">
        <v>33.377135348225998</v>
      </c>
      <c r="P2385">
        <v>65.434782608695599</v>
      </c>
      <c r="Q2385">
        <v>7.0938636542294001E-2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400</v>
      </c>
      <c r="E2386">
        <v>197.96100000000001</v>
      </c>
      <c r="F2386">
        <v>345</v>
      </c>
      <c r="G2386">
        <v>589.90739421499597</v>
      </c>
      <c r="H2386">
        <v>-11.2134259598122</v>
      </c>
      <c r="I2386">
        <v>67.528983449189198</v>
      </c>
      <c r="J2386">
        <v>3.3677795043788898</v>
      </c>
      <c r="K2386">
        <v>316.79863975316999</v>
      </c>
      <c r="L2386">
        <v>174.724803072469</v>
      </c>
      <c r="M2386">
        <v>59.238386848082399</v>
      </c>
      <c r="N2386">
        <v>1.00129198966408</v>
      </c>
      <c r="O2386">
        <v>12.7536231884058</v>
      </c>
      <c r="P2386">
        <v>741.46341463414603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75</v>
      </c>
      <c r="E2387">
        <v>197.9474137</v>
      </c>
      <c r="F2387">
        <v>34.78</v>
      </c>
      <c r="G2387">
        <v>-52.825352031115699</v>
      </c>
      <c r="H2387">
        <v>-3.8692713443236602</v>
      </c>
      <c r="I2387">
        <v>-55.325202423382102</v>
      </c>
      <c r="J2387">
        <v>-0.83341865546731098</v>
      </c>
      <c r="K2387">
        <v>37.9764481909544</v>
      </c>
      <c r="L2387">
        <v>45.320799657786097</v>
      </c>
      <c r="M2387">
        <v>35.415194796506697</v>
      </c>
      <c r="N2387">
        <v>0.21616786305504501</v>
      </c>
      <c r="O2387">
        <v>95.514663599769904</v>
      </c>
      <c r="P2387">
        <v>15.9333333333333</v>
      </c>
      <c r="Q2387">
        <v>-1.1609377088421E-2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1407</v>
      </c>
      <c r="E2388">
        <v>197.91851700000001</v>
      </c>
      <c r="F2388">
        <v>111.88</v>
      </c>
      <c r="G2388">
        <v>3.58839546005099</v>
      </c>
      <c r="H2388">
        <v>4.73583169787456</v>
      </c>
      <c r="I2388">
        <v>-9.6981797448183595</v>
      </c>
      <c r="J2388">
        <v>0.20992520548555299</v>
      </c>
      <c r="K2388">
        <v>106.88637051624499</v>
      </c>
      <c r="L2388">
        <v>104.207460645133</v>
      </c>
      <c r="M2388">
        <v>52.797854667834201</v>
      </c>
      <c r="N2388">
        <v>1.96756698147822</v>
      </c>
      <c r="O2388">
        <v>24.0614944583482</v>
      </c>
      <c r="P2388">
        <v>35.039227519613704</v>
      </c>
      <c r="Q2388">
        <v>-2.5114411313168002E-2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E2389">
        <v>197.1216</v>
      </c>
      <c r="F2389">
        <v>312</v>
      </c>
      <c r="G2389">
        <v>247.52415380732899</v>
      </c>
      <c r="H2389">
        <v>0.43005751473674603</v>
      </c>
      <c r="I2389">
        <v>89.169754958010003</v>
      </c>
      <c r="J2389">
        <v>-7.2690133751188997</v>
      </c>
      <c r="K2389">
        <v>286.44865432161203</v>
      </c>
      <c r="L2389">
        <v>212.78201919415201</v>
      </c>
      <c r="M2389">
        <v>54.932075645235898</v>
      </c>
      <c r="N2389">
        <v>0.967331424044096</v>
      </c>
      <c r="O2389">
        <v>8.9903846153846096</v>
      </c>
      <c r="P2389">
        <v>281.88494492043998</v>
      </c>
      <c r="Q2389">
        <v>0.12043458287342899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65</v>
      </c>
      <c r="E2390">
        <v>197.01480599999999</v>
      </c>
      <c r="F2390">
        <v>342.2</v>
      </c>
      <c r="G2390">
        <v>87.881170977964004</v>
      </c>
      <c r="H2390">
        <v>-1.0100568428130901</v>
      </c>
      <c r="I2390">
        <v>26.9743910996404</v>
      </c>
      <c r="J2390">
        <v>-2.8369243543626599</v>
      </c>
      <c r="K2390">
        <v>345.65149507284002</v>
      </c>
      <c r="L2390">
        <v>280.77657671338</v>
      </c>
      <c r="M2390">
        <v>32.4204295591109</v>
      </c>
      <c r="N2390">
        <v>0.434686639779783</v>
      </c>
      <c r="O2390">
        <v>18.2057276446522</v>
      </c>
      <c r="P2390">
        <v>122.13567023693599</v>
      </c>
      <c r="Q2390">
        <v>7.5296845183109001E-2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E2391">
        <v>196.74201904</v>
      </c>
      <c r="F2391">
        <v>103.46</v>
      </c>
      <c r="G2391">
        <v>-47.285014696127803</v>
      </c>
      <c r="H2391">
        <v>55.901671468659302</v>
      </c>
      <c r="I2391">
        <v>-34.524062858472597</v>
      </c>
      <c r="J2391">
        <v>51.502342591362201</v>
      </c>
      <c r="K2391">
        <v>77.608660061468299</v>
      </c>
      <c r="M2391">
        <v>78.961085381285898</v>
      </c>
      <c r="N2391">
        <v>2.5759419105094801</v>
      </c>
      <c r="O2391">
        <v>40.305432051034202</v>
      </c>
      <c r="P2391">
        <v>95.761589403973502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109</v>
      </c>
      <c r="E2392">
        <v>196.541664314</v>
      </c>
      <c r="F2392">
        <v>92.09</v>
      </c>
      <c r="G2392">
        <v>7.79723396109594</v>
      </c>
      <c r="H2392">
        <v>15.250473878606201</v>
      </c>
      <c r="I2392">
        <v>-33.125341776500797</v>
      </c>
      <c r="J2392">
        <v>-1.5067162123875999</v>
      </c>
      <c r="K2392">
        <v>87.632177162819701</v>
      </c>
      <c r="L2392">
        <v>90.722409651723396</v>
      </c>
      <c r="M2392">
        <v>49.002644358961199</v>
      </c>
      <c r="N2392">
        <v>3.8884655191609401</v>
      </c>
      <c r="O2392">
        <v>73.5258985774785</v>
      </c>
      <c r="P2392">
        <v>37.242921013412797</v>
      </c>
      <c r="Q2392">
        <v>3.6307832336637001E-2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171</v>
      </c>
      <c r="E2393">
        <v>196.08</v>
      </c>
      <c r="F2393">
        <v>24.51</v>
      </c>
      <c r="G2393">
        <v>120.471417651682</v>
      </c>
      <c r="H2393">
        <v>24.258908206798498</v>
      </c>
      <c r="I2393">
        <v>5.0211931255911999</v>
      </c>
      <c r="J2393">
        <v>26.155888789056601</v>
      </c>
      <c r="K2393">
        <v>20.819773724947499</v>
      </c>
      <c r="L2393">
        <v>19.2949136284175</v>
      </c>
      <c r="M2393">
        <v>68.134882310451502</v>
      </c>
      <c r="N2393">
        <v>2.7066683954418602</v>
      </c>
      <c r="O2393">
        <v>27.702978376172901</v>
      </c>
      <c r="P2393">
        <v>158</v>
      </c>
      <c r="Q2393">
        <v>7.8704554000082E-2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916</v>
      </c>
      <c r="E2394">
        <v>195.78944000000001</v>
      </c>
      <c r="F2394">
        <v>98.56</v>
      </c>
      <c r="G2394">
        <v>7.1492060538823496</v>
      </c>
      <c r="H2394">
        <v>-14.7860134257716</v>
      </c>
      <c r="I2394">
        <v>-11.1230860085345</v>
      </c>
      <c r="J2394">
        <v>-1.7618277463764001</v>
      </c>
      <c r="K2394">
        <v>105.488393481923</v>
      </c>
      <c r="L2394">
        <v>96.113209288366505</v>
      </c>
      <c r="M2394">
        <v>30.3570471032073</v>
      </c>
      <c r="N2394">
        <v>9.6804908547271404E-2</v>
      </c>
      <c r="O2394">
        <v>50.568181818181799</v>
      </c>
      <c r="P2394">
        <v>54</v>
      </c>
      <c r="Q2394">
        <v>9.0269611428283006E-2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242</v>
      </c>
      <c r="E2395">
        <v>195.69616790000001</v>
      </c>
      <c r="F2395">
        <v>149</v>
      </c>
      <c r="G2395">
        <v>-51.969836474141303</v>
      </c>
      <c r="H2395">
        <v>-9.5630213443236602</v>
      </c>
      <c r="I2395">
        <v>-37.503144712824799</v>
      </c>
      <c r="J2395">
        <v>-2.5770381023634501</v>
      </c>
      <c r="K2395">
        <v>157.39935237704199</v>
      </c>
      <c r="L2395">
        <v>172.800222683806</v>
      </c>
      <c r="M2395">
        <v>32.700416526542497</v>
      </c>
      <c r="N2395">
        <v>0.68058885229256305</v>
      </c>
      <c r="O2395">
        <v>78.523489932885894</v>
      </c>
      <c r="P2395">
        <v>6.4285714285714199</v>
      </c>
      <c r="Q2395">
        <v>-2.0474899479447001E-2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140</v>
      </c>
      <c r="E2396">
        <v>195.69300000000001</v>
      </c>
      <c r="F2396">
        <v>227.55</v>
      </c>
      <c r="G2396">
        <v>206.62076462030601</v>
      </c>
      <c r="H2396">
        <v>46.273971898919498</v>
      </c>
      <c r="I2396">
        <v>231.77794672379699</v>
      </c>
      <c r="J2396">
        <v>7.3340985387836399</v>
      </c>
      <c r="K2396">
        <v>168.62063070462099</v>
      </c>
      <c r="L2396">
        <v>116.576016231694</v>
      </c>
      <c r="M2396">
        <v>97.2159443446522</v>
      </c>
      <c r="N2396">
        <v>0.48421260592199999</v>
      </c>
      <c r="O2396">
        <v>0</v>
      </c>
      <c r="P2396">
        <v>388.82921589688499</v>
      </c>
      <c r="Q2396">
        <v>0.138552199679852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75</v>
      </c>
      <c r="E2397">
        <v>195.684859375</v>
      </c>
      <c r="F2397">
        <v>158.65</v>
      </c>
      <c r="G2397">
        <v>49.656962590670901</v>
      </c>
      <c r="H2397">
        <v>7.0492471741948597</v>
      </c>
      <c r="I2397">
        <v>-12.2410561257051</v>
      </c>
      <c r="J2397">
        <v>-1.1598409914095</v>
      </c>
      <c r="K2397">
        <v>146.87056274349001</v>
      </c>
      <c r="L2397">
        <v>131.82667624906</v>
      </c>
      <c r="M2397">
        <v>68.479942905496401</v>
      </c>
      <c r="N2397">
        <v>1.01291836847844</v>
      </c>
      <c r="O2397">
        <v>4.3176804286164403</v>
      </c>
      <c r="P2397">
        <v>86.187067245628398</v>
      </c>
      <c r="Q2397">
        <v>6.0254793276698998E-2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D2398" t="s">
        <v>140</v>
      </c>
      <c r="E2398">
        <v>195.628021875</v>
      </c>
      <c r="F2398">
        <v>908.05</v>
      </c>
      <c r="G2398">
        <v>388.90733305637002</v>
      </c>
      <c r="H2398">
        <v>-15.867789154507699</v>
      </c>
      <c r="I2398">
        <v>405.78642548359397</v>
      </c>
      <c r="J2398">
        <v>-4.8164250305061804</v>
      </c>
      <c r="K2398">
        <v>910.67948959197702</v>
      </c>
      <c r="L2398">
        <v>556.93014798628496</v>
      </c>
      <c r="M2398">
        <v>5.1266383815337404</v>
      </c>
      <c r="N2398">
        <v>0.16205533596837901</v>
      </c>
      <c r="O2398">
        <v>24.794890149220802</v>
      </c>
      <c r="P2398">
        <v>429.475218658892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629</v>
      </c>
      <c r="E2399">
        <v>195.56099939999999</v>
      </c>
      <c r="F2399">
        <v>59.02</v>
      </c>
      <c r="G2399">
        <v>-79.235436872113894</v>
      </c>
      <c r="H2399">
        <v>-18.1647350831274</v>
      </c>
      <c r="I2399">
        <v>-43.541245195755401</v>
      </c>
      <c r="J2399">
        <v>-5.2778277463763903</v>
      </c>
      <c r="K2399">
        <v>66.823224769550606</v>
      </c>
      <c r="L2399">
        <v>99.885446322745395</v>
      </c>
      <c r="M2399">
        <v>20.235350651302099</v>
      </c>
      <c r="N2399">
        <v>1.3678106421298299</v>
      </c>
      <c r="O2399">
        <v>124.754320569298</v>
      </c>
      <c r="P2399">
        <v>1.40893470790377</v>
      </c>
      <c r="Q2399">
        <v>0.18211652261182501</v>
      </c>
    </row>
    <row r="2400" spans="1:17" hidden="1" x14ac:dyDescent="0.3">
      <c r="A2400" t="s">
        <v>4960</v>
      </c>
      <c r="B2400" t="s">
        <v>3518</v>
      </c>
      <c r="C2400" t="str">
        <f>IFERROR(VLOOKUP(Table1[[#This Row],[Ticker]],[1]!Table1[[Symbol]:[Industry]],2,FALSE),"-")</f>
        <v>-</v>
      </c>
      <c r="D2400" t="s">
        <v>1407</v>
      </c>
      <c r="E2400">
        <v>195.548665</v>
      </c>
      <c r="F2400">
        <v>124.15</v>
      </c>
      <c r="G2400">
        <v>5.0306396975999297</v>
      </c>
      <c r="H2400">
        <v>6.7059269253230598</v>
      </c>
      <c r="I2400">
        <v>-15.3433832903086</v>
      </c>
      <c r="J2400">
        <v>0.252926351984258</v>
      </c>
      <c r="K2400">
        <v>116.780656366841</v>
      </c>
      <c r="L2400">
        <v>112.79015448721201</v>
      </c>
      <c r="M2400">
        <v>55.646759878283198</v>
      </c>
      <c r="N2400">
        <v>2.4656314003462101</v>
      </c>
      <c r="O2400">
        <v>10.310108739428101</v>
      </c>
      <c r="P2400">
        <v>33.422890918860801</v>
      </c>
      <c r="Q2400">
        <v>-8.5165982721390008E-3</v>
      </c>
    </row>
    <row r="2401" spans="1:17" hidden="1" x14ac:dyDescent="0.3">
      <c r="A2401" t="s">
        <v>4961</v>
      </c>
      <c r="B2401" t="s">
        <v>4962</v>
      </c>
      <c r="C2401" t="str">
        <f>IFERROR(VLOOKUP(Table1[[#This Row],[Ticker]],[1]!Table1[[Symbol]:[Industry]],2,FALSE),"-")</f>
        <v>-</v>
      </c>
      <c r="D2401" t="s">
        <v>629</v>
      </c>
      <c r="E2401">
        <v>195.51001088800001</v>
      </c>
      <c r="F2401">
        <v>123.28</v>
      </c>
      <c r="G2401">
        <v>1.2325428653797501</v>
      </c>
      <c r="H2401">
        <v>2.6258220121678502</v>
      </c>
      <c r="I2401">
        <v>-0.15380094137755401</v>
      </c>
      <c r="J2401">
        <v>-5.2649285215701997</v>
      </c>
      <c r="K2401">
        <v>122.229014250237</v>
      </c>
      <c r="L2401">
        <v>114.34278945367301</v>
      </c>
      <c r="M2401">
        <v>43.988050662858498</v>
      </c>
      <c r="N2401">
        <v>2.8926282629525901</v>
      </c>
      <c r="O2401">
        <v>31.400064892926601</v>
      </c>
      <c r="P2401">
        <v>44.187134502923897</v>
      </c>
      <c r="Q2401">
        <v>6.1216875615077999E-2</v>
      </c>
    </row>
    <row r="2402" spans="1:17" hidden="1" x14ac:dyDescent="0.3">
      <c r="A2402" t="s">
        <v>4963</v>
      </c>
      <c r="B2402" t="s">
        <v>4964</v>
      </c>
      <c r="C2402" t="str">
        <f>IFERROR(VLOOKUP(Table1[[#This Row],[Ticker]],[1]!Table1[[Symbol]:[Industry]],2,FALSE),"-")</f>
        <v>-</v>
      </c>
      <c r="E2402">
        <v>195.37022200000001</v>
      </c>
      <c r="F2402">
        <v>485</v>
      </c>
      <c r="G2402">
        <v>-17.359122071542199</v>
      </c>
      <c r="H2402">
        <v>-6.1375736014384801</v>
      </c>
      <c r="I2402">
        <v>-32.110727392751599</v>
      </c>
      <c r="J2402">
        <v>2.4371413257885499</v>
      </c>
      <c r="K2402">
        <v>502.77521706404099</v>
      </c>
      <c r="L2402">
        <v>499.553974631144</v>
      </c>
      <c r="M2402">
        <v>42.307518905253502</v>
      </c>
      <c r="N2402">
        <v>0.55388970509191204</v>
      </c>
      <c r="O2402">
        <v>42.886597938144298</v>
      </c>
      <c r="P2402">
        <v>25.810635538261899</v>
      </c>
    </row>
    <row r="2403" spans="1:17" hidden="1" x14ac:dyDescent="0.3">
      <c r="A2403" t="s">
        <v>4965</v>
      </c>
      <c r="B2403" t="s">
        <v>4966</v>
      </c>
      <c r="C2403" t="str">
        <f>IFERROR(VLOOKUP(Table1[[#This Row],[Ticker]],[1]!Table1[[Symbol]:[Industry]],2,FALSE),"-")</f>
        <v>-</v>
      </c>
      <c r="D2403" t="s">
        <v>403</v>
      </c>
      <c r="E2403">
        <v>195.36238320000001</v>
      </c>
      <c r="F2403">
        <v>150.9</v>
      </c>
      <c r="G2403">
        <v>72.509681800083101</v>
      </c>
      <c r="H2403">
        <v>18.815042381166499</v>
      </c>
      <c r="I2403">
        <v>58.8665231636923</v>
      </c>
      <c r="J2403">
        <v>13.4563540718054</v>
      </c>
      <c r="K2403">
        <v>106.398857337904</v>
      </c>
      <c r="L2403">
        <v>96.184975282790205</v>
      </c>
      <c r="M2403">
        <v>89.856489192864004</v>
      </c>
      <c r="N2403">
        <v>1.6889037772900499</v>
      </c>
      <c r="O2403">
        <v>0</v>
      </c>
      <c r="P2403">
        <v>106.712328767123</v>
      </c>
      <c r="Q2403">
        <v>0.11009397685743701</v>
      </c>
    </row>
    <row r="2404" spans="1:17" hidden="1" x14ac:dyDescent="0.3">
      <c r="A2404" t="s">
        <v>4967</v>
      </c>
      <c r="B2404" t="s">
        <v>4968</v>
      </c>
      <c r="C2404" t="str">
        <f>IFERROR(VLOOKUP(Table1[[#This Row],[Ticker]],[1]!Table1[[Symbol]:[Industry]],2,FALSE),"-")</f>
        <v>-</v>
      </c>
      <c r="D2404" t="s">
        <v>4969</v>
      </c>
      <c r="E2404">
        <v>194.93559999999999</v>
      </c>
      <c r="F2404">
        <v>105.2</v>
      </c>
      <c r="G2404">
        <v>-25.431669211203399</v>
      </c>
      <c r="H2404">
        <v>-2.8649932694573499</v>
      </c>
      <c r="I2404">
        <v>-12.9088126116434</v>
      </c>
      <c r="J2404">
        <v>7.6475954403740296</v>
      </c>
      <c r="K2404">
        <v>92.037274691467005</v>
      </c>
      <c r="M2404">
        <v>83.393794329754101</v>
      </c>
      <c r="N2404">
        <v>1.46733333333333</v>
      </c>
      <c r="O2404">
        <v>22.528517110266101</v>
      </c>
      <c r="P2404">
        <v>34.871794871794798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189</v>
      </c>
      <c r="E2405">
        <v>194.61287999999999</v>
      </c>
      <c r="F2405">
        <v>526.54999999999995</v>
      </c>
      <c r="G2405">
        <v>-0.90770148457791999</v>
      </c>
      <c r="H2405">
        <v>15.975173100120699</v>
      </c>
      <c r="I2405">
        <v>-4.84476577580386</v>
      </c>
      <c r="J2405">
        <v>-4.9156425808603696</v>
      </c>
      <c r="K2405">
        <v>487.34927110496602</v>
      </c>
      <c r="L2405">
        <v>451.85626942877298</v>
      </c>
      <c r="M2405">
        <v>48.035223483855901</v>
      </c>
      <c r="N2405">
        <v>0.97275711889326999</v>
      </c>
      <c r="O2405">
        <v>18.697179755009</v>
      </c>
      <c r="P2405">
        <v>41.8698639364138</v>
      </c>
      <c r="Q2405">
        <v>7.9868133573745004E-2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65</v>
      </c>
      <c r="E2406">
        <v>194.54751031800001</v>
      </c>
      <c r="F2406">
        <v>160.86000000000001</v>
      </c>
      <c r="G2406">
        <v>5.6206381234472502</v>
      </c>
      <c r="H2406">
        <v>9.8012894363849199</v>
      </c>
      <c r="I2406">
        <v>-23.583429035842499</v>
      </c>
      <c r="J2406">
        <v>2.0617391326044898</v>
      </c>
      <c r="K2406">
        <v>155.054704989236</v>
      </c>
      <c r="L2406">
        <v>151.72426443347101</v>
      </c>
      <c r="M2406">
        <v>55.337359360396903</v>
      </c>
      <c r="N2406">
        <v>1.61185840559475</v>
      </c>
      <c r="O2406">
        <v>26.569687927390198</v>
      </c>
      <c r="P2406">
        <v>40.060949063996503</v>
      </c>
      <c r="Q2406">
        <v>0.117844055211083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140</v>
      </c>
      <c r="E2407">
        <v>194.34164000000001</v>
      </c>
      <c r="F2407">
        <v>4.0999999999999996</v>
      </c>
      <c r="G2407">
        <v>34.9240730857153</v>
      </c>
      <c r="H2407">
        <v>-6.2874531625054804</v>
      </c>
      <c r="I2407">
        <v>-7.9710836739145199</v>
      </c>
      <c r="J2407">
        <v>-0.86182774637639603</v>
      </c>
      <c r="K2407">
        <v>4.4250744769830597</v>
      </c>
      <c r="L2407">
        <v>4.2899689188301204</v>
      </c>
      <c r="M2407">
        <v>17.6257669683941</v>
      </c>
      <c r="N2407">
        <v>0.39708584664086</v>
      </c>
      <c r="O2407">
        <v>41.463414634146297</v>
      </c>
      <c r="P2407">
        <v>82.2222222222222</v>
      </c>
      <c r="Q2407">
        <v>-4.326975784972E-3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65</v>
      </c>
      <c r="E2408">
        <v>193.587752628</v>
      </c>
      <c r="F2408">
        <v>122.49</v>
      </c>
      <c r="G2408">
        <v>7.1365020312348904</v>
      </c>
      <c r="H2408">
        <v>-1.14994361323122</v>
      </c>
      <c r="I2408">
        <v>-7.1848919149601196</v>
      </c>
      <c r="J2408">
        <v>1.4941496096009499</v>
      </c>
      <c r="K2408">
        <v>112.9728072705</v>
      </c>
      <c r="L2408">
        <v>105.43668890363401</v>
      </c>
      <c r="M2408">
        <v>65.9316144895962</v>
      </c>
      <c r="N2408">
        <v>1.0949700189987901</v>
      </c>
      <c r="O2408">
        <v>8.1312760225324503</v>
      </c>
      <c r="P2408">
        <v>50.849753694581203</v>
      </c>
      <c r="Q2408">
        <v>-9.6569965884589996E-3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140</v>
      </c>
      <c r="E2409">
        <v>193.48777899999999</v>
      </c>
      <c r="F2409">
        <v>107</v>
      </c>
      <c r="G2409">
        <v>36.260971481437203</v>
      </c>
      <c r="H2409">
        <v>9.4428165677642397</v>
      </c>
      <c r="I2409">
        <v>3.7895029828923601</v>
      </c>
      <c r="J2409">
        <v>3.0579717523704599</v>
      </c>
      <c r="K2409">
        <v>97.338853039730495</v>
      </c>
      <c r="L2409">
        <v>92.040233399020593</v>
      </c>
      <c r="M2409">
        <v>67.327317338367706</v>
      </c>
      <c r="N2409">
        <v>2.5164529202175299</v>
      </c>
      <c r="O2409">
        <v>16.775700934579401</v>
      </c>
      <c r="P2409">
        <v>70.653907496012707</v>
      </c>
      <c r="Q2409">
        <v>3.4246744308808003E-2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65</v>
      </c>
      <c r="E2410">
        <v>193.375</v>
      </c>
      <c r="F2410">
        <v>175</v>
      </c>
      <c r="G2410">
        <v>17.5823823110447</v>
      </c>
      <c r="H2410">
        <v>38.454457469235599</v>
      </c>
      <c r="I2410">
        <v>37.762780163397501</v>
      </c>
      <c r="J2410">
        <v>22.465411741740599</v>
      </c>
      <c r="K2410">
        <v>129.56749705624</v>
      </c>
      <c r="L2410">
        <v>125.038176402155</v>
      </c>
      <c r="M2410">
        <v>77.783632548445993</v>
      </c>
      <c r="N2410">
        <v>2.3554006968641099</v>
      </c>
      <c r="O2410">
        <v>2.28571428571429</v>
      </c>
      <c r="P2410">
        <v>100.918484500574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629</v>
      </c>
      <c r="E2411">
        <v>192.769840308</v>
      </c>
      <c r="F2411">
        <v>2.2200000000000002</v>
      </c>
      <c r="G2411">
        <v>-17.036711228010098</v>
      </c>
      <c r="H2411">
        <v>-7.3859380109903201</v>
      </c>
      <c r="I2411">
        <v>-45.209380545238901</v>
      </c>
      <c r="J2411">
        <v>-0.86182774637639603</v>
      </c>
      <c r="K2411">
        <v>2.6418986297381899</v>
      </c>
      <c r="L2411">
        <v>2.8238796989159098</v>
      </c>
      <c r="M2411">
        <v>9.3201604581480098</v>
      </c>
      <c r="N2411">
        <v>0.51398310656692803</v>
      </c>
      <c r="O2411">
        <v>105.855855855855</v>
      </c>
      <c r="P2411">
        <v>26.857142857142801</v>
      </c>
      <c r="Q2411">
        <v>2.8362411219880002E-3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171</v>
      </c>
      <c r="E2412">
        <v>192.73564105</v>
      </c>
      <c r="F2412">
        <v>29.41</v>
      </c>
      <c r="G2412">
        <v>1.9054860413530901</v>
      </c>
      <c r="H2412">
        <v>-1.9747739121886601</v>
      </c>
      <c r="I2412">
        <v>-4.5753035622672504</v>
      </c>
      <c r="J2412">
        <v>-3.5099113700697702</v>
      </c>
      <c r="K2412">
        <v>27.578283098052101</v>
      </c>
      <c r="L2412">
        <v>27.263576220499498</v>
      </c>
      <c r="M2412">
        <v>68.613824893997005</v>
      </c>
      <c r="N2412">
        <v>1.3472034031718501</v>
      </c>
      <c r="O2412">
        <v>56.409384563073701</v>
      </c>
      <c r="P2412">
        <v>31.294642857142801</v>
      </c>
      <c r="Q2412">
        <v>3.1307640926239E-2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287</v>
      </c>
      <c r="E2413">
        <v>192.42240024</v>
      </c>
      <c r="F2413">
        <v>124.95</v>
      </c>
      <c r="G2413">
        <v>-31.9128722187222</v>
      </c>
      <c r="H2413">
        <v>-6.9082957345675604</v>
      </c>
      <c r="I2413">
        <v>-17.278736654880301</v>
      </c>
      <c r="J2413">
        <v>1.70227481772616</v>
      </c>
      <c r="K2413">
        <v>125.316620641185</v>
      </c>
      <c r="M2413">
        <v>61.663167104378402</v>
      </c>
      <c r="N2413">
        <v>0.81145584725537001</v>
      </c>
      <c r="O2413">
        <v>32.773109243697398</v>
      </c>
      <c r="P2413">
        <v>12.567567567567499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E2414">
        <v>191.98367999999999</v>
      </c>
      <c r="F2414">
        <v>186.9</v>
      </c>
      <c r="G2414">
        <v>-7.6065234616666899</v>
      </c>
      <c r="H2414">
        <v>11.253999095927901</v>
      </c>
      <c r="I2414">
        <v>-28.891133812256999</v>
      </c>
      <c r="J2414">
        <v>9.31781297218647</v>
      </c>
      <c r="K2414">
        <v>173.07907725977901</v>
      </c>
      <c r="L2414">
        <v>177.83885586696701</v>
      </c>
      <c r="M2414">
        <v>73.783007083176003</v>
      </c>
      <c r="N2414">
        <v>1.33385684083358</v>
      </c>
      <c r="O2414">
        <v>43.873729266987603</v>
      </c>
      <c r="P2414">
        <v>29.7916666666666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21</v>
      </c>
      <c r="E2415">
        <v>191.64698720000001</v>
      </c>
      <c r="F2415">
        <v>232</v>
      </c>
      <c r="G2415">
        <v>-33.796748576282802</v>
      </c>
      <c r="H2415">
        <v>-2.7192713443236598</v>
      </c>
      <c r="I2415">
        <v>-21.0357967386275</v>
      </c>
      <c r="J2415">
        <v>0.88817225362359797</v>
      </c>
      <c r="O2415">
        <v>14.051724137931</v>
      </c>
      <c r="P2415">
        <v>0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330</v>
      </c>
      <c r="E2416">
        <v>191.3644674</v>
      </c>
      <c r="F2416">
        <v>38.89</v>
      </c>
      <c r="G2416">
        <v>55.316229948460403</v>
      </c>
      <c r="H2416">
        <v>-2.6697854831411298</v>
      </c>
      <c r="I2416">
        <v>-2.9293171307315302</v>
      </c>
      <c r="J2416">
        <v>1.0686741841255301</v>
      </c>
      <c r="K2416">
        <v>38.614869771306303</v>
      </c>
      <c r="L2416">
        <v>34.261350749594797</v>
      </c>
      <c r="M2416">
        <v>49.7798352556091</v>
      </c>
      <c r="N2416">
        <v>0.57622854266022905</v>
      </c>
      <c r="O2416">
        <v>20.596554384160399</v>
      </c>
      <c r="P2416">
        <v>98.418367346938695</v>
      </c>
      <c r="Q2416">
        <v>9.0587541185648005E-2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388</v>
      </c>
      <c r="E2417">
        <v>191.16913794199999</v>
      </c>
      <c r="F2417">
        <v>118.54</v>
      </c>
      <c r="G2417">
        <v>-46.409838495002703</v>
      </c>
      <c r="H2417">
        <v>21.6172265459717</v>
      </c>
      <c r="I2417">
        <v>-20.2723506658627</v>
      </c>
      <c r="J2417">
        <v>3.9430823807608202</v>
      </c>
      <c r="K2417">
        <v>109.50515426964699</v>
      </c>
      <c r="L2417">
        <v>115.26036339610501</v>
      </c>
      <c r="M2417">
        <v>52.166900226044497</v>
      </c>
      <c r="N2417">
        <v>1.02208071035283</v>
      </c>
      <c r="O2417">
        <v>33.963219166526002</v>
      </c>
      <c r="P2417">
        <v>34.4753261486103</v>
      </c>
      <c r="Q2417">
        <v>5.9191516852885998E-2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414</v>
      </c>
      <c r="E2418">
        <v>191.04638788</v>
      </c>
      <c r="F2418">
        <v>211.3</v>
      </c>
      <c r="G2418">
        <v>37.054177247657599</v>
      </c>
      <c r="H2418">
        <v>3.5157098822094901</v>
      </c>
      <c r="I2418">
        <v>-8.8308456735728793</v>
      </c>
      <c r="J2418">
        <v>15.7327668482181</v>
      </c>
      <c r="K2418">
        <v>194.088777696904</v>
      </c>
      <c r="L2418">
        <v>189.246195244765</v>
      </c>
      <c r="M2418">
        <v>68.501895528251197</v>
      </c>
      <c r="N2418">
        <v>1.7796156600153199</v>
      </c>
      <c r="O2418">
        <v>41.504969238050101</v>
      </c>
      <c r="P2418">
        <v>73.1257681278164</v>
      </c>
      <c r="Q2418">
        <v>9.7119418000375005E-2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239</v>
      </c>
      <c r="E2419">
        <v>190.113</v>
      </c>
      <c r="F2419">
        <v>90.53</v>
      </c>
      <c r="G2419">
        <v>-73.309490419121701</v>
      </c>
      <c r="H2419">
        <v>-33.517349813530899</v>
      </c>
      <c r="I2419">
        <v>-46.4596126887593</v>
      </c>
      <c r="J2419">
        <v>-9.4962619528159902</v>
      </c>
      <c r="K2419">
        <v>108.770918602466</v>
      </c>
      <c r="L2419">
        <v>123.856282549952</v>
      </c>
      <c r="M2419">
        <v>40.1496925138336</v>
      </c>
      <c r="N2419">
        <v>3.3542382995537001</v>
      </c>
      <c r="O2419">
        <v>88.887661548657903</v>
      </c>
      <c r="P2419">
        <v>16.198177384161198</v>
      </c>
      <c r="Q2419">
        <v>0.15905334703011201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46</v>
      </c>
      <c r="E2420">
        <v>190.03109567999999</v>
      </c>
      <c r="F2420">
        <v>609.6</v>
      </c>
      <c r="G2420">
        <v>-69.5917219702132</v>
      </c>
      <c r="H2420">
        <v>-16.536237571312999</v>
      </c>
      <c r="I2420">
        <v>-74.174727918905901</v>
      </c>
      <c r="J2420">
        <v>-2.33169943713489</v>
      </c>
      <c r="K2420">
        <v>973.77703601201301</v>
      </c>
      <c r="L2420">
        <v>1371.4475896194001</v>
      </c>
      <c r="M2420">
        <v>37.121279477257197</v>
      </c>
      <c r="N2420">
        <v>0.60785091661740198</v>
      </c>
      <c r="O2420">
        <v>289.08956692913301</v>
      </c>
      <c r="Q2420">
        <v>1.9970459533466999E-2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1093</v>
      </c>
      <c r="E2421">
        <v>189.99115078399899</v>
      </c>
      <c r="F2421">
        <v>142.28</v>
      </c>
      <c r="G2421">
        <v>-60.936672307582299</v>
      </c>
      <c r="H2421">
        <v>-2.8195797649232799</v>
      </c>
      <c r="I2421">
        <v>-56.436604612553701</v>
      </c>
      <c r="J2421">
        <v>-0.62843075931931103</v>
      </c>
      <c r="K2421">
        <v>152.24192667819</v>
      </c>
      <c r="L2421">
        <v>175.276778006439</v>
      </c>
      <c r="M2421">
        <v>48.9394698009108</v>
      </c>
      <c r="N2421">
        <v>0.75883624694634</v>
      </c>
      <c r="O2421">
        <v>110.886983412988</v>
      </c>
      <c r="P2421">
        <v>13.3705179282868</v>
      </c>
      <c r="Q2421">
        <v>0.13119566601695901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388</v>
      </c>
      <c r="E2422">
        <v>189.78627779999999</v>
      </c>
      <c r="F2422">
        <v>126</v>
      </c>
      <c r="G2422">
        <v>-42.471756192389002</v>
      </c>
      <c r="H2422">
        <v>-17.8713331999937</v>
      </c>
      <c r="I2422">
        <v>-29.710804354733799</v>
      </c>
      <c r="J2422">
        <v>-4.6786216395061597</v>
      </c>
      <c r="K2422">
        <v>106.66061506756201</v>
      </c>
      <c r="L2422">
        <v>84.6295505837805</v>
      </c>
      <c r="M2422">
        <v>25.156977339611601</v>
      </c>
      <c r="N2422">
        <v>0.873949579831932</v>
      </c>
      <c r="O2422">
        <v>19.9206349206349</v>
      </c>
      <c r="P2422">
        <v>6.4189189189188998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539</v>
      </c>
      <c r="E2423">
        <v>189.72</v>
      </c>
      <c r="F2423">
        <v>90</v>
      </c>
      <c r="G2423">
        <v>643.37052859099401</v>
      </c>
      <c r="H2423">
        <v>-4.9386499764202201</v>
      </c>
      <c r="I2423">
        <v>213.57947707809799</v>
      </c>
      <c r="J2423">
        <v>-0.90672112460309895</v>
      </c>
      <c r="K2423">
        <v>86.393439957292003</v>
      </c>
      <c r="L2423">
        <v>57.596238094887603</v>
      </c>
      <c r="M2423">
        <v>48.088464774134401</v>
      </c>
      <c r="N2423">
        <v>0.30873421382435101</v>
      </c>
      <c r="O2423">
        <v>19.2222222222222</v>
      </c>
      <c r="P2423">
        <v>718.18181818181802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629</v>
      </c>
      <c r="E2424">
        <v>189.55465106400001</v>
      </c>
      <c r="F2424">
        <v>251.28</v>
      </c>
      <c r="G2424">
        <v>17.3738019134166</v>
      </c>
      <c r="H2424">
        <v>10.072385652659399</v>
      </c>
      <c r="I2424">
        <v>-24.3704752427976</v>
      </c>
      <c r="J2424">
        <v>-1.4899988021869801</v>
      </c>
      <c r="K2424">
        <v>225.39573328043301</v>
      </c>
      <c r="L2424">
        <v>226.05397116924999</v>
      </c>
      <c r="M2424">
        <v>78.709384138260006</v>
      </c>
      <c r="N2424">
        <v>1.16570035534507</v>
      </c>
      <c r="O2424">
        <v>38.8888888888888</v>
      </c>
      <c r="P2424">
        <v>46.990348054986796</v>
      </c>
      <c r="Q2424">
        <v>-2.9956628382594001E-2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214</v>
      </c>
      <c r="E2425">
        <v>189.46709759999999</v>
      </c>
      <c r="F2425">
        <v>140.80000000000001</v>
      </c>
      <c r="G2425">
        <v>-42.224957004491202</v>
      </c>
      <c r="H2425">
        <v>-3.1580222069875599</v>
      </c>
      <c r="I2425">
        <v>-26.718920703960102</v>
      </c>
      <c r="J2425">
        <v>2.8104886378043998</v>
      </c>
      <c r="K2425">
        <v>141.19820193173999</v>
      </c>
      <c r="L2425">
        <v>149.853727546974</v>
      </c>
      <c r="M2425">
        <v>49.017102707623103</v>
      </c>
      <c r="N2425">
        <v>2.5743237062299298</v>
      </c>
      <c r="O2425">
        <v>45.5965909090908</v>
      </c>
      <c r="P2425">
        <v>19.322033898305001</v>
      </c>
      <c r="Q2425">
        <v>0.112098970038453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65</v>
      </c>
      <c r="E2426">
        <v>189.14994225000001</v>
      </c>
      <c r="F2426">
        <v>165.25</v>
      </c>
      <c r="G2426">
        <v>4.8969190306841197</v>
      </c>
      <c r="H2426">
        <v>-2.90868382902379</v>
      </c>
      <c r="I2426">
        <v>-17.1909893244644</v>
      </c>
      <c r="J2426">
        <v>5.0303600537558703E-2</v>
      </c>
      <c r="K2426">
        <v>164.84500057689101</v>
      </c>
      <c r="L2426">
        <v>165.52314611939801</v>
      </c>
      <c r="M2426">
        <v>47.992888636342002</v>
      </c>
      <c r="N2426">
        <v>1.40859206206712</v>
      </c>
      <c r="O2426">
        <v>32.405446293494698</v>
      </c>
      <c r="P2426">
        <v>38.982338099243002</v>
      </c>
      <c r="Q2426">
        <v>-9.2657649578236995E-2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388</v>
      </c>
      <c r="E2427">
        <v>189.10336000000001</v>
      </c>
      <c r="F2427">
        <v>12.56</v>
      </c>
      <c r="G2427">
        <v>-4.5269073064415402</v>
      </c>
      <c r="H2427">
        <v>35.201058326005999</v>
      </c>
      <c r="I2427">
        <v>-6.2056717808430397</v>
      </c>
      <c r="J2427">
        <v>-7.1993369578723296</v>
      </c>
      <c r="K2427">
        <v>10.8646454904256</v>
      </c>
      <c r="L2427">
        <v>10.963926584562699</v>
      </c>
      <c r="M2427">
        <v>55.916221034393601</v>
      </c>
      <c r="N2427">
        <v>2.20445918653951</v>
      </c>
      <c r="O2427">
        <v>45.302547770700599</v>
      </c>
      <c r="P2427">
        <v>78.156028368794296</v>
      </c>
      <c r="Q2427">
        <v>3.7410730346067997E-2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934</v>
      </c>
      <c r="E2428">
        <v>189.08449999999999</v>
      </c>
      <c r="F2428">
        <v>609.95000000000005</v>
      </c>
      <c r="G2428">
        <v>129.56270743392599</v>
      </c>
      <c r="H2428">
        <v>-9.9411434623685402</v>
      </c>
      <c r="I2428">
        <v>42.480356651266398</v>
      </c>
      <c r="J2428">
        <v>-4.0343066883586003</v>
      </c>
      <c r="K2428">
        <v>611.70411173380603</v>
      </c>
      <c r="L2428">
        <v>482.91185523290301</v>
      </c>
      <c r="M2428">
        <v>30.839231831897699</v>
      </c>
      <c r="N2428">
        <v>0.34825778193616203</v>
      </c>
      <c r="O2428">
        <v>20.4033117468644</v>
      </c>
      <c r="P2428">
        <v>181.47208121827401</v>
      </c>
      <c r="Q2428">
        <v>7.2530550848986006E-2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393</v>
      </c>
      <c r="E2429">
        <v>188.94843494400001</v>
      </c>
      <c r="F2429">
        <v>13.28</v>
      </c>
      <c r="G2429">
        <v>223.63975936022501</v>
      </c>
      <c r="H2429">
        <v>73.8470551862885</v>
      </c>
      <c r="I2429">
        <v>77.9798478885278</v>
      </c>
      <c r="J2429">
        <v>10.621425842140299</v>
      </c>
      <c r="K2429">
        <v>9.5220666615006699</v>
      </c>
      <c r="L2429">
        <v>7.5933427403773104</v>
      </c>
      <c r="M2429">
        <v>67.645609413468307</v>
      </c>
      <c r="N2429">
        <v>2.29686393039418</v>
      </c>
      <c r="O2429">
        <v>16.340361445783099</v>
      </c>
      <c r="P2429">
        <v>254.13333333333301</v>
      </c>
      <c r="Q2429">
        <v>0.16692690151930301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304</v>
      </c>
      <c r="E2430">
        <v>188.69329312599999</v>
      </c>
      <c r="F2430">
        <v>41.99</v>
      </c>
      <c r="G2430">
        <v>227.59093781140299</v>
      </c>
      <c r="H2430">
        <v>10.879943598827399</v>
      </c>
      <c r="I2430">
        <v>186.18795282296901</v>
      </c>
      <c r="J2430">
        <v>0.42174724768112398</v>
      </c>
      <c r="K2430">
        <v>32.620619210707602</v>
      </c>
      <c r="L2430">
        <v>20.826142065639299</v>
      </c>
      <c r="M2430">
        <v>49.926986642803101</v>
      </c>
      <c r="N2430">
        <v>0.49843045310670397</v>
      </c>
      <c r="O2430">
        <v>10.7406525363181</v>
      </c>
      <c r="P2430">
        <v>319.89999999999998</v>
      </c>
      <c r="Q2430">
        <v>8.6070323847205005E-2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65</v>
      </c>
      <c r="E2431">
        <v>188.65512749999999</v>
      </c>
      <c r="F2431">
        <v>87.5</v>
      </c>
      <c r="G2431">
        <v>4.3480926935584403</v>
      </c>
      <c r="H2431">
        <v>-8.3194823147878001</v>
      </c>
      <c r="I2431">
        <v>-1.6343206492533999</v>
      </c>
      <c r="J2431">
        <v>2.99802127797911</v>
      </c>
      <c r="K2431">
        <v>71.149529510468597</v>
      </c>
      <c r="L2431">
        <v>73.072735571093901</v>
      </c>
      <c r="M2431">
        <v>84.910000208110702</v>
      </c>
      <c r="N2431">
        <v>2.4582550272077701</v>
      </c>
      <c r="O2431">
        <v>7.3714285714285799</v>
      </c>
      <c r="P2431">
        <v>44.987572493786203</v>
      </c>
      <c r="Q2431">
        <v>-5.1305231796888E-2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692</v>
      </c>
      <c r="E2432">
        <v>188.45625000000001</v>
      </c>
      <c r="F2432">
        <v>100.51</v>
      </c>
      <c r="G2432">
        <v>-31.218056082335998</v>
      </c>
      <c r="H2432">
        <v>1.25898952524154</v>
      </c>
      <c r="I2432">
        <v>-6.7957457032301596</v>
      </c>
      <c r="J2432">
        <v>-4.5548970533070898</v>
      </c>
      <c r="K2432">
        <v>89.388339085336497</v>
      </c>
      <c r="L2432">
        <v>91.582294505061398</v>
      </c>
      <c r="M2432">
        <v>61.965330564208898</v>
      </c>
      <c r="N2432">
        <v>1.43942822444375</v>
      </c>
      <c r="O2432">
        <v>24.315988458859799</v>
      </c>
      <c r="P2432">
        <v>46.516034985422699</v>
      </c>
      <c r="Q2432">
        <v>-8.8003667844628E-2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140</v>
      </c>
      <c r="E2433">
        <v>188.345652</v>
      </c>
      <c r="F2433">
        <v>3.74</v>
      </c>
      <c r="G2433">
        <v>-2.9094209676437202</v>
      </c>
      <c r="H2433">
        <v>18.214434725963802</v>
      </c>
      <c r="I2433">
        <v>-18.654844357675099</v>
      </c>
      <c r="J2433">
        <v>24.628368332054901</v>
      </c>
      <c r="K2433">
        <v>3.2966956356745101</v>
      </c>
      <c r="L2433">
        <v>3.6897443111342998</v>
      </c>
      <c r="M2433">
        <v>65.154112019917306</v>
      </c>
      <c r="N2433">
        <v>2.90333350092894</v>
      </c>
      <c r="O2433">
        <v>30.213903743315399</v>
      </c>
      <c r="P2433">
        <v>34.050179211469498</v>
      </c>
      <c r="Q2433">
        <v>0.13332189794434901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21</v>
      </c>
      <c r="E2434">
        <v>188.28215585000001</v>
      </c>
      <c r="F2434">
        <v>0.95</v>
      </c>
      <c r="G2434">
        <v>80.661498490659895</v>
      </c>
      <c r="H2434">
        <v>6.6418397667874398</v>
      </c>
      <c r="I2434">
        <v>-5.1447433475741899</v>
      </c>
      <c r="J2434">
        <v>0.148273263724614</v>
      </c>
      <c r="K2434">
        <v>1.0043281913594799</v>
      </c>
      <c r="L2434">
        <v>0.87222979015178403</v>
      </c>
      <c r="M2434">
        <v>43.4634254787955</v>
      </c>
      <c r="N2434">
        <v>2.0582297114222401</v>
      </c>
      <c r="O2434">
        <v>80</v>
      </c>
      <c r="P2434">
        <v>302.54237288135499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E2435">
        <v>188.05546699999999</v>
      </c>
      <c r="F2435">
        <v>17.260000000000002</v>
      </c>
      <c r="G2435">
        <v>47.995704405179097</v>
      </c>
      <c r="H2435">
        <v>-15.1598084287226</v>
      </c>
      <c r="I2435">
        <v>-39.448766079695901</v>
      </c>
      <c r="J2435">
        <v>-1.65728229183094</v>
      </c>
      <c r="K2435">
        <v>19.542712227768899</v>
      </c>
      <c r="L2435">
        <v>18.102929328814898</v>
      </c>
      <c r="M2435">
        <v>30.505999545663499</v>
      </c>
      <c r="N2435">
        <v>1.0585941112839901</v>
      </c>
      <c r="O2435">
        <v>83.806488991888699</v>
      </c>
      <c r="P2435">
        <v>83.617021276595693</v>
      </c>
      <c r="Q2435">
        <v>0.106315786839235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E2436">
        <v>187.91050000000001</v>
      </c>
      <c r="F2436">
        <v>186.05</v>
      </c>
      <c r="G2436">
        <v>989.54743322113598</v>
      </c>
      <c r="H2436">
        <v>7.4411060141669099</v>
      </c>
      <c r="I2436">
        <v>607.187199777052</v>
      </c>
      <c r="J2436">
        <v>-10.394716211581301</v>
      </c>
      <c r="K2436">
        <v>158.76098461965299</v>
      </c>
      <c r="L2436">
        <v>74.268888486460895</v>
      </c>
      <c r="M2436">
        <v>30.0193112120748</v>
      </c>
      <c r="N2436">
        <v>4.5202402816039102</v>
      </c>
      <c r="O2436">
        <v>12.9266326256382</v>
      </c>
      <c r="P2436">
        <v>1015.40767386091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986</v>
      </c>
      <c r="E2437">
        <v>187.66837079999999</v>
      </c>
      <c r="F2437">
        <v>108</v>
      </c>
      <c r="G2437">
        <v>26.9195018980664</v>
      </c>
      <c r="H2437">
        <v>0.25076567557453899</v>
      </c>
      <c r="I2437">
        <v>20.497940292388002</v>
      </c>
      <c r="J2437">
        <v>-0.81761908147806595</v>
      </c>
      <c r="K2437">
        <v>101.951287688477</v>
      </c>
      <c r="L2437">
        <v>90.182508730525498</v>
      </c>
      <c r="M2437">
        <v>35.988737225210897</v>
      </c>
      <c r="N2437">
        <v>0.57526976074430902</v>
      </c>
      <c r="O2437">
        <v>15.7407407407407</v>
      </c>
      <c r="P2437">
        <v>63.364090152775603</v>
      </c>
      <c r="Q2437">
        <v>4.6975242294586002E-2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494</v>
      </c>
      <c r="E2438">
        <v>186.74764493000001</v>
      </c>
      <c r="F2438">
        <v>3.85</v>
      </c>
      <c r="G2438">
        <v>-7.3987021782364097</v>
      </c>
      <c r="H2438">
        <v>5.2173383422860304</v>
      </c>
      <c r="I2438">
        <v>-43.729919432750201</v>
      </c>
      <c r="J2438">
        <v>8.5131722536235994</v>
      </c>
      <c r="K2438">
        <v>3.6651955355160402</v>
      </c>
      <c r="L2438">
        <v>3.4444194565995501</v>
      </c>
      <c r="M2438">
        <v>64.065208643095701</v>
      </c>
      <c r="N2438">
        <v>0.60501891667325702</v>
      </c>
      <c r="O2438">
        <v>50.649350649350602</v>
      </c>
      <c r="P2438">
        <v>126.470588235294</v>
      </c>
      <c r="Q2438">
        <v>1.3413921792631E-2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1151</v>
      </c>
      <c r="E2439">
        <v>185.785648503</v>
      </c>
      <c r="F2439">
        <v>19.37</v>
      </c>
      <c r="G2439">
        <v>-29.582325007020501</v>
      </c>
      <c r="H2439">
        <v>-2.8721564550913099</v>
      </c>
      <c r="I2439">
        <v>-41.623274041972003</v>
      </c>
      <c r="J2439">
        <v>-1.66665672021945</v>
      </c>
      <c r="K2439">
        <v>20.203143518541399</v>
      </c>
      <c r="L2439">
        <v>21.5452779798843</v>
      </c>
      <c r="M2439">
        <v>37.074347656905402</v>
      </c>
      <c r="N2439">
        <v>1.0453525240771899</v>
      </c>
      <c r="O2439">
        <v>51.781104801239003</v>
      </c>
      <c r="P2439">
        <v>13.9411764705882</v>
      </c>
      <c r="Q2439">
        <v>-8.8349732582169993E-3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75</v>
      </c>
      <c r="E2440">
        <v>185.62992</v>
      </c>
      <c r="F2440">
        <v>80.8</v>
      </c>
      <c r="G2440">
        <v>212.498218321699</v>
      </c>
      <c r="H2440">
        <v>-4.4692713443236602</v>
      </c>
      <c r="I2440">
        <v>-8.1096838125146498</v>
      </c>
      <c r="J2440">
        <v>-0.86182774637639603</v>
      </c>
      <c r="K2440">
        <v>80.5473659045483</v>
      </c>
      <c r="L2440">
        <v>70.8377997632156</v>
      </c>
      <c r="M2440">
        <v>99.999999971025503</v>
      </c>
      <c r="O2440">
        <v>0</v>
      </c>
      <c r="P2440">
        <v>238.35845896147401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140</v>
      </c>
      <c r="E2441">
        <v>185.59905839999999</v>
      </c>
      <c r="F2441">
        <v>106.38</v>
      </c>
      <c r="G2441">
        <v>-2.6639464880667099</v>
      </c>
      <c r="H2441">
        <v>6.5833602346236999</v>
      </c>
      <c r="I2441">
        <v>-10.366309565036101</v>
      </c>
      <c r="J2441">
        <v>-3.1766425611912101</v>
      </c>
      <c r="K2441">
        <v>96.175378552810699</v>
      </c>
      <c r="L2441">
        <v>93.531756835459504</v>
      </c>
      <c r="M2441">
        <v>75.808412369483506</v>
      </c>
      <c r="N2441">
        <v>1.8078548557809699</v>
      </c>
      <c r="O2441">
        <v>42.884000752021002</v>
      </c>
      <c r="P2441">
        <v>51.538461538461497</v>
      </c>
      <c r="Q2441">
        <v>5.6151835213793001E-2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E2442">
        <v>185.47499999999999</v>
      </c>
      <c r="F2442">
        <v>123.65</v>
      </c>
      <c r="G2442">
        <v>187.336314578057</v>
      </c>
      <c r="H2442">
        <v>1.6407432441943099</v>
      </c>
      <c r="I2442">
        <v>185.21192953322401</v>
      </c>
      <c r="J2442">
        <v>-0.86182774637639603</v>
      </c>
      <c r="K2442">
        <v>107.00717886397899</v>
      </c>
      <c r="L2442">
        <v>73.228486370697595</v>
      </c>
      <c r="M2442">
        <v>100</v>
      </c>
      <c r="N2442">
        <v>3.8587311968606902E-2</v>
      </c>
      <c r="O2442">
        <v>0</v>
      </c>
      <c r="P2442">
        <v>213.19655521783099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986</v>
      </c>
      <c r="E2443">
        <v>185.16749999999999</v>
      </c>
      <c r="F2443">
        <v>352.7</v>
      </c>
      <c r="G2443">
        <v>152.29433349271699</v>
      </c>
      <c r="H2443">
        <v>25.370165783585399</v>
      </c>
      <c r="I2443">
        <v>135.10620029006799</v>
      </c>
      <c r="J2443">
        <v>-4.8378117357025996</v>
      </c>
      <c r="K2443">
        <v>310.029762087488</v>
      </c>
      <c r="L2443">
        <v>249.573187908189</v>
      </c>
      <c r="M2443">
        <v>55.528279337097999</v>
      </c>
      <c r="N2443">
        <v>3.4069508933396002</v>
      </c>
      <c r="O2443">
        <v>10.5188545506095</v>
      </c>
      <c r="P2443">
        <v>206.562364189482</v>
      </c>
      <c r="Q2443">
        <v>0.100598702907606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336</v>
      </c>
      <c r="E2444">
        <v>184.67856</v>
      </c>
      <c r="F2444">
        <v>264</v>
      </c>
      <c r="G2444">
        <v>-32.738547518081702</v>
      </c>
      <c r="H2444">
        <v>-6.3560637971538503</v>
      </c>
      <c r="I2444">
        <v>-19.9775956804265</v>
      </c>
      <c r="J2444">
        <v>-2.35832329477571</v>
      </c>
      <c r="K2444">
        <v>267.88133733000501</v>
      </c>
      <c r="M2444">
        <v>51.238275221308299</v>
      </c>
      <c r="N2444">
        <v>0.53289473684210498</v>
      </c>
      <c r="O2444">
        <v>19.318181818181799</v>
      </c>
      <c r="P2444">
        <v>31.343283582089501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D2445" t="s">
        <v>5052</v>
      </c>
      <c r="E2445">
        <v>184.62600789000001</v>
      </c>
      <c r="F2445">
        <v>78.900000000000006</v>
      </c>
      <c r="G2445">
        <v>-50.1459549254891</v>
      </c>
      <c r="H2445">
        <v>-4.5948206224153196</v>
      </c>
      <c r="I2445">
        <v>-47.892677231871701</v>
      </c>
      <c r="J2445">
        <v>0.21822307954481501</v>
      </c>
      <c r="K2445">
        <v>84.809510449959603</v>
      </c>
      <c r="M2445">
        <v>51.358983213208099</v>
      </c>
      <c r="N2445">
        <v>0.91224382553862304</v>
      </c>
      <c r="O2445">
        <v>92.648922686945497</v>
      </c>
      <c r="P2445">
        <v>11.519434628975199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629</v>
      </c>
      <c r="E2446">
        <v>184.49540278800001</v>
      </c>
      <c r="F2446">
        <v>28.68</v>
      </c>
      <c r="G2446">
        <v>-9.2748747861163494</v>
      </c>
      <c r="H2446">
        <v>21.833142886934201</v>
      </c>
      <c r="I2446">
        <v>-2.3656980685289</v>
      </c>
      <c r="J2446">
        <v>16.079348724211801</v>
      </c>
      <c r="K2446">
        <v>24.774198607270201</v>
      </c>
      <c r="L2446">
        <v>24.079020312512899</v>
      </c>
      <c r="M2446">
        <v>71.758721168075894</v>
      </c>
      <c r="N2446">
        <v>2.7130154695080999</v>
      </c>
      <c r="O2446">
        <v>10.006973500697301</v>
      </c>
      <c r="P2446">
        <v>41.980198019801897</v>
      </c>
      <c r="Q2446">
        <v>4.1831234528165999E-2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484</v>
      </c>
      <c r="E2447">
        <v>184.35813273599999</v>
      </c>
      <c r="F2447">
        <v>7.68</v>
      </c>
      <c r="G2447">
        <v>58.181705355063798</v>
      </c>
      <c r="H2447">
        <v>7.2912383706898201</v>
      </c>
      <c r="I2447">
        <v>4.9751331591372203</v>
      </c>
      <c r="J2447">
        <v>-1.73792286527502</v>
      </c>
      <c r="K2447">
        <v>7.5811196653996902</v>
      </c>
      <c r="L2447">
        <v>7.0054685946762598</v>
      </c>
      <c r="M2447">
        <v>43.377480027522502</v>
      </c>
      <c r="N2447">
        <v>0.74781592590950297</v>
      </c>
      <c r="O2447">
        <v>47.471290761862903</v>
      </c>
      <c r="P2447">
        <v>100.70400998136699</v>
      </c>
      <c r="Q2447">
        <v>7.4813679548810005E-2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46</v>
      </c>
      <c r="E2448">
        <v>184.29449076</v>
      </c>
      <c r="F2448">
        <v>110.2</v>
      </c>
      <c r="G2448">
        <v>80.005628966053607</v>
      </c>
      <c r="H2448">
        <v>21.315794950163401</v>
      </c>
      <c r="I2448">
        <v>-15.3175674179137</v>
      </c>
      <c r="J2448">
        <v>3.0785855164779998</v>
      </c>
      <c r="K2448">
        <v>103.999960243099</v>
      </c>
      <c r="L2448">
        <v>96.971124408982007</v>
      </c>
      <c r="M2448">
        <v>61.071207496438397</v>
      </c>
      <c r="N2448">
        <v>0.86730028937862602</v>
      </c>
      <c r="O2448">
        <v>44.147005444645998</v>
      </c>
      <c r="P2448">
        <v>109.824828636709</v>
      </c>
      <c r="Q2448">
        <v>5.0587417094439001E-2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414</v>
      </c>
      <c r="E2449">
        <v>183.79297600000001</v>
      </c>
      <c r="F2449">
        <v>193.45</v>
      </c>
      <c r="G2449">
        <v>-56.974873497672398</v>
      </c>
      <c r="H2449">
        <v>-10.754985630037901</v>
      </c>
      <c r="I2449">
        <v>-37.1173563590717</v>
      </c>
      <c r="J2449">
        <v>-4.7680777463763899</v>
      </c>
      <c r="K2449">
        <v>214.80981163668</v>
      </c>
      <c r="L2449">
        <v>230.35637257293399</v>
      </c>
      <c r="M2449">
        <v>25.557809376815499</v>
      </c>
      <c r="N2449">
        <v>1.2473442624719799</v>
      </c>
      <c r="O2449">
        <v>88.679245283018801</v>
      </c>
      <c r="P2449">
        <v>0.44132917964694302</v>
      </c>
      <c r="Q2449">
        <v>0.12820010753321501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1308</v>
      </c>
      <c r="E2450">
        <v>183.70820789999999</v>
      </c>
      <c r="F2450">
        <v>122.85</v>
      </c>
      <c r="G2450">
        <v>-17.936143301639</v>
      </c>
      <c r="H2450">
        <v>-1.7239154344107801</v>
      </c>
      <c r="I2450">
        <v>-8.6350030878339297</v>
      </c>
      <c r="J2450">
        <v>1.53843439829469</v>
      </c>
      <c r="K2450">
        <v>121.385833939477</v>
      </c>
      <c r="L2450">
        <v>118.65150625180399</v>
      </c>
      <c r="M2450">
        <v>62.4894939835931</v>
      </c>
      <c r="N2450">
        <v>2.3645139801175699</v>
      </c>
      <c r="O2450">
        <v>2.64550264550265</v>
      </c>
      <c r="P2450">
        <v>11.075949367088599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75</v>
      </c>
      <c r="E2451">
        <v>183.57905216</v>
      </c>
      <c r="F2451">
        <v>131.6</v>
      </c>
      <c r="G2451">
        <v>-54.648119427653597</v>
      </c>
      <c r="H2451">
        <v>0.88229115567633098</v>
      </c>
      <c r="I2451">
        <v>-30.7205720572057</v>
      </c>
      <c r="J2451">
        <v>-11.969276658703301</v>
      </c>
      <c r="K2451">
        <v>128.33440946248601</v>
      </c>
      <c r="L2451">
        <v>139.085512264193</v>
      </c>
      <c r="M2451">
        <v>49.067610219129698</v>
      </c>
      <c r="N2451">
        <v>1.07186347693823</v>
      </c>
      <c r="O2451">
        <v>51.9756838905775</v>
      </c>
      <c r="P2451">
        <v>18.1328545780969</v>
      </c>
      <c r="Q2451">
        <v>-2.4027111682758999E-2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403</v>
      </c>
      <c r="E2452">
        <v>183.497630641</v>
      </c>
      <c r="F2452">
        <v>183.43</v>
      </c>
      <c r="G2452">
        <v>44.218572526659898</v>
      </c>
      <c r="H2452">
        <v>18.240188115135801</v>
      </c>
      <c r="I2452">
        <v>30.710981680044199</v>
      </c>
      <c r="J2452">
        <v>3.3978886552540102</v>
      </c>
      <c r="K2452">
        <v>158.89698005039801</v>
      </c>
      <c r="L2452">
        <v>137.836834817583</v>
      </c>
      <c r="M2452">
        <v>71.265602265002201</v>
      </c>
      <c r="N2452">
        <v>0.50054685716616798</v>
      </c>
      <c r="O2452">
        <v>3.0365807119882202</v>
      </c>
      <c r="P2452">
        <v>72.558795860771397</v>
      </c>
      <c r="Q2452">
        <v>6.0950117721878E-2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388</v>
      </c>
      <c r="E2453">
        <v>182.955003</v>
      </c>
      <c r="F2453">
        <v>26.18</v>
      </c>
      <c r="G2453">
        <v>-73.191559874417294</v>
      </c>
      <c r="H2453">
        <v>-5.8090554902112599</v>
      </c>
      <c r="I2453">
        <v>-48.672070886529603</v>
      </c>
      <c r="J2453">
        <v>0.51484529377657795</v>
      </c>
      <c r="K2453">
        <v>28.070762812690599</v>
      </c>
      <c r="L2453">
        <v>35.528630921354399</v>
      </c>
      <c r="M2453">
        <v>38.540696719555903</v>
      </c>
      <c r="N2453">
        <v>0.87074630457778801</v>
      </c>
      <c r="O2453">
        <v>123.453017570664</v>
      </c>
      <c r="P2453">
        <v>21.5413184772516</v>
      </c>
      <c r="Q2453">
        <v>0.114235390769204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403</v>
      </c>
      <c r="E2454">
        <v>182.86255343099899</v>
      </c>
      <c r="F2454">
        <v>22.39</v>
      </c>
      <c r="G2454">
        <v>70.132635584623998</v>
      </c>
      <c r="H2454">
        <v>-7.1359380109903299</v>
      </c>
      <c r="I2454">
        <v>15.875365575760499</v>
      </c>
      <c r="J2454">
        <v>-0.12585718519884301</v>
      </c>
      <c r="K2454">
        <v>21.5291009852088</v>
      </c>
      <c r="L2454">
        <v>18.8031895266836</v>
      </c>
      <c r="M2454">
        <v>63.3706114077577</v>
      </c>
      <c r="N2454">
        <v>0.63751140217151203</v>
      </c>
      <c r="O2454">
        <v>27.2889682894149</v>
      </c>
      <c r="P2454">
        <v>123.899999999999</v>
      </c>
      <c r="Q2454">
        <v>2.6846651706577001E-2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21</v>
      </c>
      <c r="E2455">
        <v>182.70294000000001</v>
      </c>
      <c r="F2455">
        <v>206.5</v>
      </c>
      <c r="G2455">
        <v>53.005069018085599</v>
      </c>
      <c r="H2455">
        <v>90.985274110221795</v>
      </c>
      <c r="I2455">
        <v>65.766020855740905</v>
      </c>
      <c r="J2455">
        <v>67.106922253623594</v>
      </c>
      <c r="K2455">
        <v>132.498108215223</v>
      </c>
      <c r="M2455">
        <v>84.959839445894204</v>
      </c>
      <c r="N2455">
        <v>1.97272727272727</v>
      </c>
      <c r="O2455">
        <v>12.5907990314769</v>
      </c>
      <c r="P2455">
        <v>111.794871794871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100</v>
      </c>
      <c r="E2456">
        <v>181.953194</v>
      </c>
      <c r="F2456">
        <v>108.4</v>
      </c>
      <c r="G2456">
        <v>136.927638148103</v>
      </c>
      <c r="H2456">
        <v>10.239723364671001</v>
      </c>
      <c r="I2456">
        <v>14.130758146237101</v>
      </c>
      <c r="J2456">
        <v>3.6704769787923599</v>
      </c>
      <c r="K2456">
        <v>61.466197253657903</v>
      </c>
      <c r="M2456">
        <v>99.999677125048294</v>
      </c>
      <c r="N2456">
        <v>0.93333333333333302</v>
      </c>
      <c r="O2456">
        <v>0</v>
      </c>
      <c r="P2456">
        <v>162.78787878787799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65</v>
      </c>
      <c r="E2457">
        <v>181.78375</v>
      </c>
      <c r="F2457">
        <v>177.35</v>
      </c>
      <c r="G2457">
        <v>-26.587920460653699</v>
      </c>
      <c r="H2457">
        <v>-6.2804678317001601</v>
      </c>
      <c r="I2457">
        <v>-20.0266044672994</v>
      </c>
      <c r="J2457">
        <v>-1.4729388574875</v>
      </c>
      <c r="K2457">
        <v>183.751523211044</v>
      </c>
      <c r="L2457">
        <v>181.949558138518</v>
      </c>
      <c r="M2457">
        <v>41.813343847591298</v>
      </c>
      <c r="N2457">
        <v>0.37037008411445899</v>
      </c>
      <c r="O2457">
        <v>29.687059486890298</v>
      </c>
      <c r="P2457">
        <v>19.347240915208602</v>
      </c>
      <c r="Q2457">
        <v>-4.8644686659239003E-2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117</v>
      </c>
      <c r="E2458">
        <v>181.68831</v>
      </c>
      <c r="F2458">
        <v>167.95</v>
      </c>
      <c r="G2458">
        <v>-9.4304312810227202</v>
      </c>
      <c r="H2458">
        <v>5.3019704857416796</v>
      </c>
      <c r="I2458">
        <v>-9.2982999269651501</v>
      </c>
      <c r="J2458">
        <v>-7.00879617331129</v>
      </c>
      <c r="K2458">
        <v>160.80820468165001</v>
      </c>
      <c r="L2458">
        <v>153.064179072413</v>
      </c>
      <c r="M2458">
        <v>47.622741059483197</v>
      </c>
      <c r="N2458">
        <v>0.68057764269336496</v>
      </c>
      <c r="O2458">
        <v>19.231914260196501</v>
      </c>
      <c r="P2458">
        <v>39.9583333333333</v>
      </c>
      <c r="Q2458">
        <v>0.10694935804826899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140</v>
      </c>
      <c r="E2459">
        <v>181.608</v>
      </c>
      <c r="F2459">
        <v>64.86</v>
      </c>
      <c r="G2459">
        <v>56.0242237460916</v>
      </c>
      <c r="H2459">
        <v>85.266893391840995</v>
      </c>
      <c r="I2459">
        <v>23.793915081375399</v>
      </c>
      <c r="J2459">
        <v>67.623886539337803</v>
      </c>
      <c r="K2459">
        <v>38.311645608873803</v>
      </c>
      <c r="L2459">
        <v>37.501730647657602</v>
      </c>
      <c r="M2459">
        <v>93.393665231972705</v>
      </c>
      <c r="N2459">
        <v>3.9360354089162199</v>
      </c>
      <c r="O2459">
        <v>0</v>
      </c>
      <c r="P2459">
        <v>131.14754098360601</v>
      </c>
      <c r="Q2459">
        <v>9.7011102380423E-2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1151</v>
      </c>
      <c r="E2460">
        <v>181.49088853000001</v>
      </c>
      <c r="F2460">
        <v>9.17</v>
      </c>
      <c r="G2460">
        <v>58.382183602649299</v>
      </c>
      <c r="H2460">
        <v>0.417092292039969</v>
      </c>
      <c r="I2460">
        <v>-50.291069624037398</v>
      </c>
      <c r="J2460">
        <v>1.6937278091791601</v>
      </c>
      <c r="K2460">
        <v>8.9683351884465505</v>
      </c>
      <c r="L2460">
        <v>8.5064808069343592</v>
      </c>
      <c r="M2460">
        <v>56.252308577778997</v>
      </c>
      <c r="N2460">
        <v>1.2928150551511299</v>
      </c>
      <c r="O2460">
        <v>67.9389312977099</v>
      </c>
      <c r="P2460">
        <v>106.067415730337</v>
      </c>
      <c r="Q2460">
        <v>7.7886196891223003E-2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120</v>
      </c>
      <c r="E2461">
        <v>181.43737884999999</v>
      </c>
      <c r="F2461">
        <v>0.91</v>
      </c>
      <c r="G2461">
        <v>-18.801417110363101</v>
      </c>
      <c r="H2461">
        <v>-20.258745028534101</v>
      </c>
      <c r="I2461">
        <v>-11.988177691008501</v>
      </c>
      <c r="J2461">
        <v>-0.86182774637639603</v>
      </c>
      <c r="K2461">
        <v>1.02557988155094</v>
      </c>
      <c r="L2461">
        <v>1.00385416490435</v>
      </c>
      <c r="M2461">
        <v>2.99537051197309</v>
      </c>
      <c r="N2461">
        <v>0.70052921250929501</v>
      </c>
      <c r="O2461">
        <v>37.362637362637301</v>
      </c>
      <c r="P2461">
        <v>65.454545454545396</v>
      </c>
      <c r="Q2461">
        <v>-9.9376792322744004E-2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239</v>
      </c>
      <c r="E2462">
        <v>181.39600637500001</v>
      </c>
      <c r="F2462">
        <v>34.15</v>
      </c>
      <c r="G2462">
        <v>228.02576972291899</v>
      </c>
      <c r="H2462">
        <v>39.264634235075398</v>
      </c>
      <c r="I2462">
        <v>108.36634025105801</v>
      </c>
      <c r="J2462">
        <v>24.945835664592799</v>
      </c>
      <c r="K2462">
        <v>25.5327165926339</v>
      </c>
      <c r="L2462">
        <v>20.003497401386099</v>
      </c>
      <c r="M2462">
        <v>89.104471545800706</v>
      </c>
      <c r="N2462">
        <v>1.2398769860661301</v>
      </c>
      <c r="O2462">
        <v>0</v>
      </c>
      <c r="P2462">
        <v>274.86278814489498</v>
      </c>
      <c r="Q2462">
        <v>8.5960313110247002E-2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120</v>
      </c>
      <c r="E2463">
        <v>181.33537999999999</v>
      </c>
      <c r="F2463">
        <v>253.9</v>
      </c>
      <c r="G2463">
        <v>112.431641105884</v>
      </c>
      <c r="H2463">
        <v>-14.7907603460157</v>
      </c>
      <c r="I2463">
        <v>-5.6965815263159199</v>
      </c>
      <c r="J2463">
        <v>-0.101371472612138</v>
      </c>
      <c r="K2463">
        <v>282.68444793809198</v>
      </c>
      <c r="L2463">
        <v>232.273117315973</v>
      </c>
      <c r="M2463">
        <v>30.282745208982799</v>
      </c>
      <c r="N2463">
        <v>0.55187760778859496</v>
      </c>
      <c r="O2463">
        <v>64.612051988971999</v>
      </c>
      <c r="P2463">
        <v>150.147783251231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130</v>
      </c>
      <c r="E2464">
        <v>181.15430803199999</v>
      </c>
      <c r="F2464">
        <v>4.32</v>
      </c>
      <c r="G2464">
        <v>9.1397593602251206</v>
      </c>
      <c r="H2464">
        <v>-1.2434648927107601</v>
      </c>
      <c r="I2464">
        <v>-28.3934064491784</v>
      </c>
      <c r="J2464">
        <v>2.6207593183002298</v>
      </c>
      <c r="K2464">
        <v>3.9887050825144699</v>
      </c>
      <c r="L2464">
        <v>3.6640014238953502</v>
      </c>
      <c r="M2464">
        <v>79.668211388483996</v>
      </c>
      <c r="N2464">
        <v>0.56349904818025398</v>
      </c>
      <c r="O2464">
        <v>27.314814814814799</v>
      </c>
      <c r="P2464">
        <v>69.411764705882305</v>
      </c>
      <c r="Q2464">
        <v>6.3731522802919993E-2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65</v>
      </c>
      <c r="E2465">
        <v>180.858431</v>
      </c>
      <c r="F2465">
        <v>45.37</v>
      </c>
      <c r="G2465">
        <v>-3.21535068613208</v>
      </c>
      <c r="H2465">
        <v>-8.2089407658112492</v>
      </c>
      <c r="I2465">
        <v>-37.858824457177597</v>
      </c>
      <c r="J2465">
        <v>-1.6286009093156899</v>
      </c>
      <c r="K2465">
        <v>50.3654866615421</v>
      </c>
      <c r="L2465">
        <v>52.874868235793599</v>
      </c>
      <c r="M2465">
        <v>40.1518405433414</v>
      </c>
      <c r="N2465">
        <v>0.821899886860877</v>
      </c>
      <c r="O2465">
        <v>62.882962309896399</v>
      </c>
      <c r="P2465">
        <v>36.016964959601601</v>
      </c>
      <c r="Q2465">
        <v>0.13774305909767001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333</v>
      </c>
      <c r="E2466">
        <v>180.46642</v>
      </c>
      <c r="F2466">
        <v>118.9</v>
      </c>
      <c r="G2466">
        <v>74.645661552467899</v>
      </c>
      <c r="H2466">
        <v>24.621637746585399</v>
      </c>
      <c r="I2466">
        <v>87.406613390123198</v>
      </c>
      <c r="J2466">
        <v>22.175888869321799</v>
      </c>
      <c r="K2466">
        <v>97.345636091025497</v>
      </c>
      <c r="M2466">
        <v>65.381281239121407</v>
      </c>
      <c r="N2466">
        <v>1.1559608056613999</v>
      </c>
      <c r="O2466">
        <v>8.0740117746004891</v>
      </c>
      <c r="P2466">
        <v>111.377777777777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629</v>
      </c>
      <c r="E2467">
        <v>180.00339500000001</v>
      </c>
      <c r="F2467">
        <v>421.85</v>
      </c>
      <c r="G2467">
        <v>-84.247416965298896</v>
      </c>
      <c r="H2467">
        <v>4.2839754089230802</v>
      </c>
      <c r="I2467">
        <v>-20.3748135850628</v>
      </c>
      <c r="J2467">
        <v>2.2662510713575901</v>
      </c>
      <c r="K2467">
        <v>402.199531261613</v>
      </c>
      <c r="L2467">
        <v>461.04851645341603</v>
      </c>
      <c r="M2467">
        <v>71.462610024721897</v>
      </c>
      <c r="N2467">
        <v>1.2876575175365199</v>
      </c>
      <c r="O2467">
        <v>154.43878155742499</v>
      </c>
      <c r="P2467">
        <v>30.765654060756301</v>
      </c>
      <c r="Q2467">
        <v>2.4224578835215001E-2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1151</v>
      </c>
      <c r="E2468">
        <v>179.94239999999999</v>
      </c>
      <c r="F2468">
        <v>14.11</v>
      </c>
      <c r="G2468">
        <v>-22.942662229855099</v>
      </c>
      <c r="H2468">
        <v>-10.715118520403401</v>
      </c>
      <c r="I2468">
        <v>-41.583830109772897</v>
      </c>
      <c r="J2468">
        <v>-11.274526159074799</v>
      </c>
      <c r="K2468">
        <v>15.5453222955804</v>
      </c>
      <c r="L2468">
        <v>16.406144701161001</v>
      </c>
      <c r="M2468">
        <v>42.280903487173198</v>
      </c>
      <c r="N2468">
        <v>0.36841092406020698</v>
      </c>
      <c r="O2468">
        <v>57.264351523742</v>
      </c>
      <c r="P2468">
        <v>36.990291262135898</v>
      </c>
      <c r="Q2468">
        <v>9.5882906916070001E-2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986</v>
      </c>
      <c r="E2469">
        <v>179.82152687999999</v>
      </c>
      <c r="F2469">
        <v>178.4</v>
      </c>
      <c r="G2469">
        <v>107.34237373931001</v>
      </c>
      <c r="H2469">
        <v>-1.29466816972049</v>
      </c>
      <c r="I2469">
        <v>74.611148908318</v>
      </c>
      <c r="J2469">
        <v>-3.4835505928183399</v>
      </c>
      <c r="K2469">
        <v>151.53840006706099</v>
      </c>
      <c r="L2469">
        <v>119.393905542271</v>
      </c>
      <c r="M2469">
        <v>56.638501438818103</v>
      </c>
      <c r="N2469">
        <v>1.2562224009121199</v>
      </c>
      <c r="O2469">
        <v>10.089686098654701</v>
      </c>
      <c r="P2469">
        <v>144.38356164383501</v>
      </c>
      <c r="Q2469">
        <v>1.9528669027669001E-2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130</v>
      </c>
      <c r="E2470">
        <v>179.80399180000001</v>
      </c>
      <c r="F2470">
        <v>74.5</v>
      </c>
      <c r="G2470">
        <v>-14.749129528663699</v>
      </c>
      <c r="H2470">
        <v>-1.49687219358057</v>
      </c>
      <c r="I2470">
        <v>-3.62096404091464</v>
      </c>
      <c r="J2470">
        <v>3.21542547250771</v>
      </c>
      <c r="K2470">
        <v>73.291204589575202</v>
      </c>
      <c r="L2470">
        <v>74.820430916604096</v>
      </c>
      <c r="M2470">
        <v>67.408581750039005</v>
      </c>
      <c r="N2470">
        <v>1.18069797501077</v>
      </c>
      <c r="O2470">
        <v>53.892617449664399</v>
      </c>
      <c r="P2470">
        <v>35.454545454545404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297</v>
      </c>
      <c r="E2471">
        <v>179.660865</v>
      </c>
      <c r="F2471">
        <v>355.75</v>
      </c>
      <c r="G2471">
        <v>-26.985084411473199</v>
      </c>
      <c r="H2471">
        <v>3.10425806744104</v>
      </c>
      <c r="I2471">
        <v>-38.868720205353803</v>
      </c>
      <c r="J2471">
        <v>11.3314237873659</v>
      </c>
      <c r="K2471">
        <v>350.59388538433399</v>
      </c>
      <c r="L2471">
        <v>396.17589796529597</v>
      </c>
      <c r="M2471">
        <v>55.159403310118101</v>
      </c>
      <c r="N2471">
        <v>2.2840535266973299</v>
      </c>
      <c r="O2471">
        <v>100.98383696416001</v>
      </c>
      <c r="P2471">
        <v>22.672413793103399</v>
      </c>
      <c r="Q2471">
        <v>5.4538240527495001E-2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E2472">
        <v>179.15120999999999</v>
      </c>
      <c r="F2472">
        <v>18.899999999999999</v>
      </c>
      <c r="G2472">
        <v>721.67339164722</v>
      </c>
      <c r="H2472">
        <v>40.296353655676299</v>
      </c>
      <c r="I2472">
        <v>589.50294168115101</v>
      </c>
      <c r="J2472">
        <v>7.2478572011148499</v>
      </c>
      <c r="K2472">
        <v>12.7304161214325</v>
      </c>
      <c r="L2472">
        <v>6.3067361176689696</v>
      </c>
      <c r="M2472">
        <v>100</v>
      </c>
      <c r="N2472">
        <v>0.53516490479241197</v>
      </c>
      <c r="O2472">
        <v>0</v>
      </c>
      <c r="P2472">
        <v>747.53363228699504</v>
      </c>
      <c r="Q2472">
        <v>0.387455427518409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242</v>
      </c>
      <c r="E2473">
        <v>178.90979999999999</v>
      </c>
      <c r="F2473">
        <v>14909.15</v>
      </c>
      <c r="G2473">
        <v>1.7647379597799799</v>
      </c>
      <c r="H2473">
        <v>7.9934152228405102</v>
      </c>
      <c r="I2473">
        <v>-1.2904470757707001</v>
      </c>
      <c r="J2473">
        <v>-10.6223067882925</v>
      </c>
      <c r="K2473">
        <v>13705.099891821799</v>
      </c>
      <c r="L2473">
        <v>13223.6975542044</v>
      </c>
      <c r="M2473">
        <v>62.181719154773504</v>
      </c>
      <c r="N2473">
        <v>3.7314697852573202</v>
      </c>
      <c r="O2473">
        <v>17.0422190399855</v>
      </c>
      <c r="P2473">
        <v>47.450377300643801</v>
      </c>
      <c r="Q2473">
        <v>-2.8863576135670001E-2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100</v>
      </c>
      <c r="E2474">
        <v>178.8855322</v>
      </c>
      <c r="F2474">
        <v>178</v>
      </c>
      <c r="G2474">
        <v>-25.860240639774801</v>
      </c>
      <c r="H2474">
        <v>-1.5790979339190301</v>
      </c>
      <c r="I2474">
        <v>-20.100333734199001</v>
      </c>
      <c r="J2474">
        <v>1.31957294248698</v>
      </c>
      <c r="K2474">
        <v>180.21410975466901</v>
      </c>
      <c r="L2474">
        <v>185.60474090630399</v>
      </c>
      <c r="M2474">
        <v>54.075327733301201</v>
      </c>
      <c r="N2474">
        <v>0.74865841448669801</v>
      </c>
      <c r="O2474">
        <v>51.123595505617899</v>
      </c>
      <c r="P2474">
        <v>23.6111111111111</v>
      </c>
      <c r="Q2474">
        <v>7.2105642627948996E-2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65</v>
      </c>
      <c r="E2475">
        <v>178.685091672</v>
      </c>
      <c r="F2475">
        <v>112.89</v>
      </c>
      <c r="G2475">
        <v>-21.606888813607501</v>
      </c>
      <c r="H2475">
        <v>2.0044672632117901</v>
      </c>
      <c r="I2475">
        <v>-9.8147508332266806</v>
      </c>
      <c r="J2475">
        <v>8.2991394051504201</v>
      </c>
      <c r="K2475">
        <v>105.275326364146</v>
      </c>
      <c r="L2475">
        <v>105.63003968807099</v>
      </c>
      <c r="M2475">
        <v>71.932996038406699</v>
      </c>
      <c r="N2475">
        <v>0.93593344712252502</v>
      </c>
      <c r="O2475">
        <v>17.3266011161307</v>
      </c>
      <c r="P2475">
        <v>24.328193832599101</v>
      </c>
      <c r="Q2475">
        <v>-8.7762397250370994E-2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484</v>
      </c>
      <c r="E2476">
        <v>178.58202463199899</v>
      </c>
      <c r="F2476">
        <v>61.58</v>
      </c>
      <c r="G2476">
        <v>-29.6043904057655</v>
      </c>
      <c r="H2476">
        <v>-1.6593539889517499</v>
      </c>
      <c r="I2476">
        <v>-27.033600472280298</v>
      </c>
      <c r="J2476">
        <v>-0.539247101215102</v>
      </c>
      <c r="K2476">
        <v>60.934135112512401</v>
      </c>
      <c r="L2476">
        <v>63.4592878739318</v>
      </c>
      <c r="M2476">
        <v>48.056493365859602</v>
      </c>
      <c r="N2476">
        <v>1.4009055677559601</v>
      </c>
      <c r="O2476">
        <v>30.9678467034751</v>
      </c>
      <c r="P2476">
        <v>17.743785850860402</v>
      </c>
      <c r="Q2476">
        <v>1.0234458085696001E-2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242</v>
      </c>
      <c r="E2477">
        <v>178.33349200000001</v>
      </c>
      <c r="F2477">
        <v>200.8</v>
      </c>
      <c r="G2477">
        <v>-19.1492241416375</v>
      </c>
      <c r="H2477">
        <v>9.3297347296686102</v>
      </c>
      <c r="I2477">
        <v>-29.519684223555601</v>
      </c>
      <c r="J2477">
        <v>-2.2541722439840499</v>
      </c>
      <c r="K2477">
        <v>195.636836070263</v>
      </c>
      <c r="L2477">
        <v>198.17601187782799</v>
      </c>
      <c r="M2477">
        <v>45.719247535445902</v>
      </c>
      <c r="N2477">
        <v>1.80437755562601</v>
      </c>
      <c r="O2477">
        <v>31.2001992031872</v>
      </c>
      <c r="P2477">
        <v>23.4552720565631</v>
      </c>
      <c r="Q2477">
        <v>-3.0142117418476E-2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304</v>
      </c>
      <c r="E2478">
        <v>177.55644131</v>
      </c>
      <c r="F2478">
        <v>32.39</v>
      </c>
      <c r="G2478">
        <v>54.0842038046695</v>
      </c>
      <c r="H2478">
        <v>-17.0292713443236</v>
      </c>
      <c r="I2478">
        <v>-41.881170948117799</v>
      </c>
      <c r="J2478">
        <v>-12.1922766376689</v>
      </c>
      <c r="K2478">
        <v>35.361118596911702</v>
      </c>
      <c r="L2478">
        <v>33.7377148133764</v>
      </c>
      <c r="M2478">
        <v>37.658967986153499</v>
      </c>
      <c r="N2478">
        <v>1.71370487602914</v>
      </c>
      <c r="O2478">
        <v>47.422043840691501</v>
      </c>
      <c r="P2478">
        <v>90.417401528512599</v>
      </c>
      <c r="Q2478">
        <v>0.102523869910625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80</v>
      </c>
      <c r="E2479">
        <v>177.32947483800001</v>
      </c>
      <c r="F2479">
        <v>228.11</v>
      </c>
      <c r="G2479">
        <v>-18.793353379079999</v>
      </c>
      <c r="H2479">
        <v>6.05903054246878</v>
      </c>
      <c r="I2479">
        <v>-22.1282020623389</v>
      </c>
      <c r="J2479">
        <v>1.2072579355506801</v>
      </c>
      <c r="K2479">
        <v>222.07651260701499</v>
      </c>
      <c r="L2479">
        <v>221.28653517282501</v>
      </c>
      <c r="M2479">
        <v>45.5832266636897</v>
      </c>
      <c r="N2479">
        <v>2.3281675827121799</v>
      </c>
      <c r="O2479">
        <v>21.9587041339704</v>
      </c>
      <c r="P2479">
        <v>22.970350404312601</v>
      </c>
      <c r="Q2479">
        <v>-5.6171081320236002E-2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414</v>
      </c>
      <c r="E2480">
        <v>177.1438</v>
      </c>
      <c r="F2480">
        <v>74.08</v>
      </c>
      <c r="G2480">
        <v>-2.2905992719683801</v>
      </c>
      <c r="H2480">
        <v>43.638836763784397</v>
      </c>
      <c r="I2480">
        <v>1.4692234156347601</v>
      </c>
      <c r="J2480">
        <v>39.266026134902098</v>
      </c>
      <c r="K2480">
        <v>53.570696798528203</v>
      </c>
      <c r="L2480">
        <v>52.823936387033498</v>
      </c>
      <c r="M2480">
        <v>82.874020139129897</v>
      </c>
      <c r="N2480">
        <v>3.3688601761858599</v>
      </c>
      <c r="O2480">
        <v>12.9859611231101</v>
      </c>
      <c r="P2480">
        <v>76.380952380952294</v>
      </c>
      <c r="Q2480">
        <v>8.3374193645262995E-2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21</v>
      </c>
      <c r="E2481">
        <v>176.92244779699999</v>
      </c>
      <c r="F2481">
        <v>120.29</v>
      </c>
      <c r="G2481">
        <v>3.8861166187248299</v>
      </c>
      <c r="H2481">
        <v>-2.77435609008637</v>
      </c>
      <c r="I2481">
        <v>-10.111275103489501</v>
      </c>
      <c r="J2481">
        <v>-2.0394609506916401</v>
      </c>
      <c r="K2481">
        <v>124.03521839739901</v>
      </c>
      <c r="L2481">
        <v>119.516415979364</v>
      </c>
      <c r="M2481">
        <v>54.856440784590703</v>
      </c>
      <c r="N2481">
        <v>0.77734651852973502</v>
      </c>
      <c r="O2481">
        <v>29.520325879125402</v>
      </c>
      <c r="P2481">
        <v>64.106412005457003</v>
      </c>
      <c r="Q2481">
        <v>-0.12949168492049301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1407</v>
      </c>
      <c r="E2482">
        <v>176.91121605000001</v>
      </c>
      <c r="F2482">
        <v>1918.5</v>
      </c>
      <c r="G2482">
        <v>-53.464014224680497</v>
      </c>
      <c r="H2482">
        <v>-7.68185165883152</v>
      </c>
      <c r="I2482">
        <v>-27.849672058801598</v>
      </c>
      <c r="J2482">
        <v>6.10085414233969E-2</v>
      </c>
      <c r="K2482">
        <v>2018.74661864979</v>
      </c>
      <c r="L2482">
        <v>2169.8440010665799</v>
      </c>
      <c r="M2482">
        <v>41.403216911441298</v>
      </c>
      <c r="N2482">
        <v>1.1253912987925601</v>
      </c>
      <c r="O2482">
        <v>43.859786291373403</v>
      </c>
      <c r="P2482">
        <v>2.5935828877005198</v>
      </c>
      <c r="Q2482">
        <v>2.7188484452112999E-2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1407</v>
      </c>
      <c r="E2483">
        <v>176.74261258499999</v>
      </c>
      <c r="F2483">
        <v>169.95</v>
      </c>
      <c r="G2483">
        <v>34.158752712551802</v>
      </c>
      <c r="H2483">
        <v>-4.7048426046299099</v>
      </c>
      <c r="I2483">
        <v>-38.247934474878903</v>
      </c>
      <c r="J2483">
        <v>0.57529800212659998</v>
      </c>
      <c r="K2483">
        <v>169.05677414929599</v>
      </c>
      <c r="L2483">
        <v>165.08949798530699</v>
      </c>
      <c r="M2483">
        <v>54.169375437980001</v>
      </c>
      <c r="N2483">
        <v>1.0068817433543999</v>
      </c>
      <c r="O2483">
        <v>46.425419240953197</v>
      </c>
      <c r="P2483">
        <v>67.851851851851805</v>
      </c>
      <c r="Q2483">
        <v>3.6547266595071001E-2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182</v>
      </c>
      <c r="E2484">
        <v>176.39271450000001</v>
      </c>
      <c r="F2484">
        <v>22.05</v>
      </c>
      <c r="G2484">
        <v>-25.656917081612601</v>
      </c>
      <c r="H2484">
        <v>3.03678192444147</v>
      </c>
      <c r="I2484">
        <v>-27.634172523049799</v>
      </c>
      <c r="J2484">
        <v>5.7152245819961403</v>
      </c>
      <c r="K2484">
        <v>20.650058442894</v>
      </c>
      <c r="L2484">
        <v>21.687921189287</v>
      </c>
      <c r="M2484">
        <v>66.081986094684297</v>
      </c>
      <c r="N2484">
        <v>1.0212586737427201</v>
      </c>
      <c r="O2484">
        <v>79.138321995464807</v>
      </c>
      <c r="P2484">
        <v>41.800643086816699</v>
      </c>
      <c r="Q2484">
        <v>-2.0688232463096999E-2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1093</v>
      </c>
      <c r="E2485">
        <v>175.4282413</v>
      </c>
      <c r="F2485">
        <v>102.95</v>
      </c>
      <c r="G2485">
        <v>195.85850936022501</v>
      </c>
      <c r="H2485">
        <v>-13.0854593338798</v>
      </c>
      <c r="I2485">
        <v>9.5332305546403209</v>
      </c>
      <c r="J2485">
        <v>-1.8052239727914901</v>
      </c>
      <c r="K2485">
        <v>106.409604972232</v>
      </c>
      <c r="L2485">
        <v>84.839484535395698</v>
      </c>
      <c r="M2485">
        <v>41.048125167699801</v>
      </c>
      <c r="N2485">
        <v>0.86153846153846103</v>
      </c>
      <c r="O2485">
        <v>25.303545410393301</v>
      </c>
      <c r="P2485">
        <v>255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336</v>
      </c>
      <c r="E2486">
        <v>175.094874237</v>
      </c>
      <c r="F2486">
        <v>186.99</v>
      </c>
      <c r="G2486">
        <v>32.003837030127997</v>
      </c>
      <c r="H2486">
        <v>8.2552795538799195</v>
      </c>
      <c r="I2486">
        <v>14.3214948435362</v>
      </c>
      <c r="J2486">
        <v>-0.19337854851543401</v>
      </c>
      <c r="K2486">
        <v>169.80881586651</v>
      </c>
      <c r="L2486">
        <v>147.07945268008001</v>
      </c>
      <c r="M2486">
        <v>59.221397634903603</v>
      </c>
      <c r="N2486">
        <v>0.33266917537605301</v>
      </c>
      <c r="O2486">
        <v>16.5570351355687</v>
      </c>
      <c r="P2486">
        <v>66.806422836752901</v>
      </c>
      <c r="Q2486">
        <v>6.9320868945776007E-2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403</v>
      </c>
      <c r="E2487">
        <v>174.66</v>
      </c>
      <c r="F2487">
        <v>2.13</v>
      </c>
      <c r="G2487">
        <v>67.522087724420501</v>
      </c>
      <c r="H2487">
        <v>38.5904482109665</v>
      </c>
      <c r="I2487">
        <v>41.606573889236699</v>
      </c>
      <c r="J2487">
        <v>15.7096008250521</v>
      </c>
      <c r="K2487">
        <v>1.6150324493155399</v>
      </c>
      <c r="L2487">
        <v>1.3354396002193201</v>
      </c>
      <c r="M2487">
        <v>72.117646316475003</v>
      </c>
      <c r="N2487">
        <v>1.42116849688332</v>
      </c>
      <c r="O2487">
        <v>2.3474178403755901</v>
      </c>
      <c r="P2487">
        <v>116.588207767898</v>
      </c>
      <c r="Q2487">
        <v>1.9904627502500001E-4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E2488">
        <v>174.614515625</v>
      </c>
      <c r="F2488">
        <v>959.75</v>
      </c>
      <c r="G2488">
        <v>172.84813159800899</v>
      </c>
      <c r="H2488">
        <v>-4.58339106628652</v>
      </c>
      <c r="I2488">
        <v>47.7436808643794</v>
      </c>
      <c r="J2488">
        <v>3.69374590839907</v>
      </c>
      <c r="K2488">
        <v>950.51918608733604</v>
      </c>
      <c r="L2488">
        <v>624.86490449940402</v>
      </c>
      <c r="M2488">
        <v>51.572446210495698</v>
      </c>
      <c r="N2488">
        <v>2.5237831962419199</v>
      </c>
      <c r="O2488">
        <v>0.43240427194581799</v>
      </c>
      <c r="P2488">
        <v>198.708372237784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D2489" t="s">
        <v>189</v>
      </c>
      <c r="E2489">
        <v>174.51023416999999</v>
      </c>
      <c r="F2489">
        <v>113.65</v>
      </c>
      <c r="G2489">
        <v>-39.663805296581799</v>
      </c>
      <c r="H2489">
        <v>-0.74413572045385801</v>
      </c>
      <c r="I2489">
        <v>-20.625733065748602</v>
      </c>
      <c r="J2489">
        <v>3.2114735327671999</v>
      </c>
      <c r="K2489">
        <v>111.156096566255</v>
      </c>
      <c r="L2489">
        <v>114.97794212855599</v>
      </c>
      <c r="M2489">
        <v>62.466297414233402</v>
      </c>
      <c r="N2489">
        <v>1.0858993935094701</v>
      </c>
      <c r="O2489">
        <v>19.9736031676198</v>
      </c>
      <c r="P2489">
        <v>17.7720207253886</v>
      </c>
      <c r="Q2489">
        <v>2.519826633369E-2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E2490">
        <v>174.48021076500001</v>
      </c>
      <c r="F2490">
        <v>163.44999999999999</v>
      </c>
      <c r="G2490">
        <v>-67.672273391643799</v>
      </c>
      <c r="H2490">
        <v>-14.554985630037899</v>
      </c>
      <c r="I2490">
        <v>-31.046075950713998</v>
      </c>
      <c r="J2490">
        <v>-3.7321981167467699</v>
      </c>
      <c r="K2490">
        <v>169.13381623663699</v>
      </c>
      <c r="L2490">
        <v>200.23483339979899</v>
      </c>
      <c r="M2490">
        <v>53.4003731677386</v>
      </c>
      <c r="N2490">
        <v>2.0274038890091499</v>
      </c>
      <c r="O2490">
        <v>113.52095442031199</v>
      </c>
      <c r="P2490">
        <v>11.039402173913</v>
      </c>
      <c r="Q2490">
        <v>8.7600552268533E-2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629</v>
      </c>
      <c r="E2491">
        <v>174.43026681800001</v>
      </c>
      <c r="F2491">
        <v>12.89</v>
      </c>
      <c r="G2491">
        <v>-36.963688915636901</v>
      </c>
      <c r="H2491">
        <v>-2.9128511108606201</v>
      </c>
      <c r="I2491">
        <v>-20.830140627459599</v>
      </c>
      <c r="J2491">
        <v>-3.8358054415436702</v>
      </c>
      <c r="K2491">
        <v>13.1811313133993</v>
      </c>
      <c r="L2491">
        <v>13.338759226212799</v>
      </c>
      <c r="M2491">
        <v>44.492358959065399</v>
      </c>
      <c r="N2491">
        <v>1.13123197932483</v>
      </c>
      <c r="O2491">
        <v>50.504266873545298</v>
      </c>
      <c r="P2491">
        <v>23.349282296650699</v>
      </c>
      <c r="Q2491">
        <v>-4.2470448739139001E-2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D2492" t="s">
        <v>1840</v>
      </c>
      <c r="E2492">
        <v>174.19072148999999</v>
      </c>
      <c r="F2492">
        <v>39.33</v>
      </c>
      <c r="G2492">
        <v>18.205693426159101</v>
      </c>
      <c r="H2492">
        <v>3.8823770073246799</v>
      </c>
      <c r="I2492">
        <v>-14.6512287270257</v>
      </c>
      <c r="J2492">
        <v>4.5363550435754796</v>
      </c>
      <c r="K2492">
        <v>38.958482048144901</v>
      </c>
      <c r="L2492">
        <v>34.844112182011401</v>
      </c>
      <c r="M2492">
        <v>54.332005539483099</v>
      </c>
      <c r="N2492">
        <v>1.1688190520050299</v>
      </c>
      <c r="O2492">
        <v>48.995677599796501</v>
      </c>
      <c r="P2492">
        <v>133.41246290801101</v>
      </c>
      <c r="Q2492">
        <v>0.12707906063167199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D2493" t="s">
        <v>629</v>
      </c>
      <c r="E2493">
        <v>173.88216047399999</v>
      </c>
      <c r="F2493">
        <v>56.54</v>
      </c>
      <c r="G2493">
        <v>64.702617466055898</v>
      </c>
      <c r="H2493">
        <v>-11.7061134495868</v>
      </c>
      <c r="I2493">
        <v>-19.9526660673585</v>
      </c>
      <c r="J2493">
        <v>4.6573490543719496</v>
      </c>
      <c r="K2493">
        <v>55.476660337674197</v>
      </c>
      <c r="L2493">
        <v>49.983146717958903</v>
      </c>
      <c r="M2493">
        <v>52.299146665047402</v>
      </c>
      <c r="N2493">
        <v>0.89957311165245102</v>
      </c>
      <c r="O2493">
        <v>24.6904846126636</v>
      </c>
      <c r="P2493">
        <v>100.496453900709</v>
      </c>
      <c r="Q2493">
        <v>0.104751688480181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D2494" t="s">
        <v>21</v>
      </c>
      <c r="E2494">
        <v>173.57207855999999</v>
      </c>
      <c r="F2494">
        <v>35.85</v>
      </c>
      <c r="G2494">
        <v>-101.242407955735</v>
      </c>
      <c r="H2494">
        <v>131.894365019312</v>
      </c>
      <c r="I2494">
        <v>-82.846124245157597</v>
      </c>
      <c r="J2494">
        <v>20.360037205392</v>
      </c>
      <c r="K2494">
        <v>32.091910868014601</v>
      </c>
      <c r="L2494">
        <v>91.039780096111102</v>
      </c>
      <c r="M2494">
        <v>79.419598240174295</v>
      </c>
      <c r="N2494">
        <v>1.6467029138409901</v>
      </c>
      <c r="O2494">
        <v>569.31659693165898</v>
      </c>
      <c r="P2494">
        <v>159.78260869565199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333</v>
      </c>
      <c r="E2495">
        <v>173.25884880000001</v>
      </c>
      <c r="F2495">
        <v>74.45</v>
      </c>
      <c r="G2495">
        <v>-57.526142429586699</v>
      </c>
      <c r="H2495">
        <v>-3.7748268998792098</v>
      </c>
      <c r="I2495">
        <v>-46.027216730047499</v>
      </c>
      <c r="J2495">
        <v>1.2508483099616301</v>
      </c>
      <c r="K2495">
        <v>75.335110087584695</v>
      </c>
      <c r="L2495">
        <v>92.849857857037705</v>
      </c>
      <c r="M2495">
        <v>61.932595329593802</v>
      </c>
      <c r="N2495">
        <v>0.98887877468634899</v>
      </c>
      <c r="O2495">
        <v>105.507051712558</v>
      </c>
      <c r="P2495">
        <v>18.174603174603099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E2496">
        <v>173.24675300000001</v>
      </c>
      <c r="F2496">
        <v>19.399999999999999</v>
      </c>
      <c r="G2496">
        <v>14.617673914895599</v>
      </c>
      <c r="H2496">
        <v>-8.1547750298273396</v>
      </c>
      <c r="I2496">
        <v>-0.30859112770104402</v>
      </c>
      <c r="J2496">
        <v>-6.85703158330685</v>
      </c>
      <c r="K2496">
        <v>22.0770405866465</v>
      </c>
      <c r="L2496">
        <v>21.1105607646297</v>
      </c>
      <c r="M2496">
        <v>21.2271339872708</v>
      </c>
      <c r="N2496">
        <v>0.63127688214481004</v>
      </c>
      <c r="O2496">
        <v>58.711340206185497</v>
      </c>
      <c r="P2496">
        <v>57.595450852965001</v>
      </c>
      <c r="Q2496">
        <v>1.4911138106220001E-2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1093</v>
      </c>
      <c r="E2497">
        <v>173.17674847200001</v>
      </c>
      <c r="F2497">
        <v>13.83</v>
      </c>
      <c r="G2497">
        <v>-31.457510264348201</v>
      </c>
      <c r="H2497">
        <v>-23.116330167853</v>
      </c>
      <c r="I2497">
        <v>-67.680569590296898</v>
      </c>
      <c r="J2497">
        <v>-6.1358003491161197</v>
      </c>
      <c r="K2497">
        <v>16.619029917909199</v>
      </c>
      <c r="L2497">
        <v>21.238241141192098</v>
      </c>
      <c r="M2497">
        <v>18.841369799075199</v>
      </c>
      <c r="N2497">
        <v>0.65869459769837402</v>
      </c>
      <c r="O2497">
        <v>174.76500361532899</v>
      </c>
      <c r="P2497">
        <v>0</v>
      </c>
      <c r="Q2497">
        <v>-6.0177693231400001E-3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239</v>
      </c>
      <c r="E2498">
        <v>173.04575</v>
      </c>
      <c r="F2498">
        <v>2587.6</v>
      </c>
      <c r="G2498">
        <v>131.330893442324</v>
      </c>
      <c r="H2498">
        <v>40.771469396416997</v>
      </c>
      <c r="I2498">
        <v>27.085449936130999</v>
      </c>
      <c r="J2498">
        <v>-10.6071794700608</v>
      </c>
      <c r="K2498">
        <v>2151.2640738463401</v>
      </c>
      <c r="L2498">
        <v>1823.47053988776</v>
      </c>
      <c r="M2498">
        <v>56.328182167179001</v>
      </c>
      <c r="N2498">
        <v>3.3424999999999998</v>
      </c>
      <c r="O2498">
        <v>29.2916215798423</v>
      </c>
      <c r="P2498">
        <v>192.648722008595</v>
      </c>
      <c r="Q2498">
        <v>0.12604432468388499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E2499">
        <v>173.00682771999999</v>
      </c>
      <c r="F2499">
        <v>11.6</v>
      </c>
      <c r="G2499">
        <v>12.3995924949092</v>
      </c>
      <c r="H2499">
        <v>8.8827361253308599</v>
      </c>
      <c r="I2499">
        <v>-24.819227919319001</v>
      </c>
      <c r="J2499">
        <v>-4.7414793694959503</v>
      </c>
      <c r="K2499">
        <v>11.783258173938201</v>
      </c>
      <c r="L2499">
        <v>11.523666702944899</v>
      </c>
      <c r="M2499">
        <v>34.247785430557002</v>
      </c>
      <c r="N2499">
        <v>0.78025849705517802</v>
      </c>
      <c r="O2499">
        <v>50.948275862068897</v>
      </c>
      <c r="P2499">
        <v>49.677419354838698</v>
      </c>
      <c r="Q2499">
        <v>6.7193831735147994E-2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E2500">
        <v>172.82875799999999</v>
      </c>
      <c r="F2500">
        <v>71.97</v>
      </c>
      <c r="G2500">
        <v>287.52287251358501</v>
      </c>
      <c r="H2500">
        <v>5.3080318893553997</v>
      </c>
      <c r="I2500">
        <v>101.288557489211</v>
      </c>
      <c r="J2500">
        <v>7.3637361633980296</v>
      </c>
      <c r="K2500">
        <v>65.476173825837805</v>
      </c>
      <c r="L2500">
        <v>48.3012478799657</v>
      </c>
      <c r="M2500">
        <v>64.536554106913798</v>
      </c>
      <c r="N2500">
        <v>0.29912275423261198</v>
      </c>
      <c r="O2500">
        <v>7.6142837293316603</v>
      </c>
      <c r="P2500">
        <v>399.791666666666</v>
      </c>
      <c r="Q2500">
        <v>0.247183787649842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E2501">
        <v>172.16</v>
      </c>
      <c r="F2501">
        <v>269</v>
      </c>
      <c r="G2501">
        <v>1253.6269388474</v>
      </c>
      <c r="H2501">
        <v>9.8319204216568306</v>
      </c>
      <c r="I2501">
        <v>450.36950047312098</v>
      </c>
      <c r="J2501">
        <v>7.3433004587518003</v>
      </c>
      <c r="K2501">
        <v>210.93835886279999</v>
      </c>
      <c r="L2501">
        <v>121.787496969213</v>
      </c>
      <c r="M2501">
        <v>81.194404572617003</v>
      </c>
      <c r="N2501">
        <v>0.70139894244098699</v>
      </c>
      <c r="O2501">
        <v>0</v>
      </c>
      <c r="P2501">
        <v>1445.9770114942501</v>
      </c>
      <c r="Q2501">
        <v>0.203984096694174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239</v>
      </c>
      <c r="E2502">
        <v>172.12799999999999</v>
      </c>
      <c r="F2502">
        <v>200</v>
      </c>
      <c r="G2502">
        <v>-40.023330768530201</v>
      </c>
      <c r="H2502">
        <v>-2.8278248195737099</v>
      </c>
      <c r="I2502">
        <v>-26.142767062989201</v>
      </c>
      <c r="J2502">
        <v>3.42764593783413</v>
      </c>
      <c r="K2502">
        <v>203.593620695455</v>
      </c>
      <c r="L2502">
        <v>218.26077224028899</v>
      </c>
      <c r="M2502">
        <v>58.780635546031903</v>
      </c>
      <c r="N2502">
        <v>1.02142857142857</v>
      </c>
      <c r="O2502">
        <v>39.5</v>
      </c>
      <c r="P2502">
        <v>10.803324099723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E2503">
        <v>171.7433</v>
      </c>
      <c r="F2503">
        <v>81.88</v>
      </c>
      <c r="G2503">
        <v>46.338929484706398</v>
      </c>
      <c r="H2503">
        <v>1.3818613417604699</v>
      </c>
      <c r="I2503">
        <v>15.582150770408999</v>
      </c>
      <c r="J2503">
        <v>8.8965615153685604</v>
      </c>
      <c r="K2503">
        <v>79.546884416985094</v>
      </c>
      <c r="L2503">
        <v>74.480727366951697</v>
      </c>
      <c r="M2503">
        <v>62.103573745287598</v>
      </c>
      <c r="N2503">
        <v>1.05166114162653</v>
      </c>
      <c r="O2503">
        <v>37.945774303859302</v>
      </c>
      <c r="P2503">
        <v>69.875518672199107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629</v>
      </c>
      <c r="E2504">
        <v>171.65600000000001</v>
      </c>
      <c r="F2504">
        <v>68.8</v>
      </c>
      <c r="G2504">
        <v>-45.402494160901597</v>
      </c>
      <c r="H2504">
        <v>6.7326910432478799</v>
      </c>
      <c r="I2504">
        <v>-42.462738494111399</v>
      </c>
      <c r="J2504">
        <v>3.9955353993445</v>
      </c>
      <c r="K2504">
        <v>65.8892466032828</v>
      </c>
      <c r="L2504">
        <v>75.5379283472042</v>
      </c>
      <c r="M2504">
        <v>64.348479776968702</v>
      </c>
      <c r="N2504">
        <v>1.5305291723202099</v>
      </c>
      <c r="O2504">
        <v>54.0697674418604</v>
      </c>
      <c r="P2504">
        <v>33.5922330097087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46</v>
      </c>
      <c r="E2505">
        <v>171.515809985</v>
      </c>
      <c r="F2505">
        <v>80.47</v>
      </c>
      <c r="G2505">
        <v>-7.1729250055565803</v>
      </c>
      <c r="H2505">
        <v>-3.7596787030621499</v>
      </c>
      <c r="I2505">
        <v>-27.172967392616101</v>
      </c>
      <c r="J2505">
        <v>5.6862050632996599</v>
      </c>
      <c r="K2505">
        <v>81.648021914150902</v>
      </c>
      <c r="L2505">
        <v>86.012087204036703</v>
      </c>
      <c r="M2505">
        <v>69.113502789404507</v>
      </c>
      <c r="N2505">
        <v>0.65043208600197999</v>
      </c>
      <c r="O2505">
        <v>91.251398036535306</v>
      </c>
      <c r="P2505">
        <v>40.313862249346101</v>
      </c>
      <c r="Q2505">
        <v>6.3830877391209996E-3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109</v>
      </c>
      <c r="E2506">
        <v>171.368347075</v>
      </c>
      <c r="F2506">
        <v>91.75</v>
      </c>
      <c r="G2506">
        <v>8.7692531239815192</v>
      </c>
      <c r="H2506">
        <v>16.977514322029801</v>
      </c>
      <c r="I2506">
        <v>-1.41334844910687</v>
      </c>
      <c r="J2506">
        <v>15.136121234523401</v>
      </c>
      <c r="K2506">
        <v>78.277418018409094</v>
      </c>
      <c r="L2506">
        <v>77.969331159151096</v>
      </c>
      <c r="M2506">
        <v>83.108848983497097</v>
      </c>
      <c r="N2506">
        <v>3.8866000638322999</v>
      </c>
      <c r="O2506">
        <v>9.5367847411444107</v>
      </c>
      <c r="P2506">
        <v>39.331814730448002</v>
      </c>
      <c r="Q2506">
        <v>6.6053170308052994E-2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D2507" t="s">
        <v>95</v>
      </c>
      <c r="E2507">
        <v>170.76540374999999</v>
      </c>
      <c r="F2507">
        <v>247.75</v>
      </c>
      <c r="G2507">
        <v>62.381725333760002</v>
      </c>
      <c r="H2507">
        <v>-2.4382602065206398</v>
      </c>
      <c r="I2507">
        <v>5.1020470757429504</v>
      </c>
      <c r="J2507">
        <v>-5.1045004252040203</v>
      </c>
      <c r="K2507">
        <v>216.48574751732701</v>
      </c>
      <c r="L2507">
        <v>191.789248173624</v>
      </c>
      <c r="M2507">
        <v>66.411288679661894</v>
      </c>
      <c r="N2507">
        <v>1.36954056538572</v>
      </c>
      <c r="O2507">
        <v>3.7134207870837401</v>
      </c>
      <c r="P2507">
        <v>97.962445065920804</v>
      </c>
      <c r="Q2507">
        <v>9.6524799179120001E-3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E2508">
        <v>170.74567500000001</v>
      </c>
      <c r="F2508">
        <v>172.5</v>
      </c>
      <c r="G2508">
        <v>195.72812625060499</v>
      </c>
      <c r="H2508">
        <v>6.9640070741277302</v>
      </c>
      <c r="I2508">
        <v>0.31293999472453699</v>
      </c>
      <c r="J2508">
        <v>10.976796592247901</v>
      </c>
      <c r="K2508">
        <v>158.42191373564199</v>
      </c>
      <c r="L2508">
        <v>129.35080195934299</v>
      </c>
      <c r="M2508">
        <v>68.6359829106934</v>
      </c>
      <c r="N2508">
        <v>2.0787495929348601</v>
      </c>
      <c r="O2508">
        <v>35.130434782608603</v>
      </c>
      <c r="P2508">
        <v>221.58836689038</v>
      </c>
      <c r="Q2508">
        <v>0.21101469503635301</v>
      </c>
    </row>
    <row r="2509" spans="1:17" hidden="1" x14ac:dyDescent="0.3">
      <c r="A2509" t="s">
        <v>5179</v>
      </c>
      <c r="B2509" t="s">
        <v>5180</v>
      </c>
      <c r="C2509" t="str">
        <f>IFERROR(VLOOKUP(Table1[[#This Row],[Ticker]],[1]!Table1[[Symbol]:[Industry]],2,FALSE),"-")</f>
        <v>-</v>
      </c>
      <c r="D2509" t="s">
        <v>629</v>
      </c>
      <c r="E2509">
        <v>170.43180000000001</v>
      </c>
      <c r="F2509">
        <v>86.8</v>
      </c>
      <c r="G2509">
        <v>40.998659783139303</v>
      </c>
      <c r="H2509">
        <v>70.721406621778002</v>
      </c>
      <c r="I2509">
        <v>5.9842617535121203</v>
      </c>
      <c r="J2509">
        <v>20.242448762117998</v>
      </c>
      <c r="K2509">
        <v>58.183401157930298</v>
      </c>
      <c r="L2509">
        <v>55.986838940142697</v>
      </c>
      <c r="M2509">
        <v>97.923817276772397</v>
      </c>
      <c r="N2509">
        <v>3.1713427990561902</v>
      </c>
      <c r="O2509">
        <v>2.3041474654372701E-2</v>
      </c>
      <c r="P2509">
        <v>122.564102564102</v>
      </c>
      <c r="Q2509">
        <v>9.6081414901903001E-2</v>
      </c>
    </row>
    <row r="2510" spans="1:17" hidden="1" x14ac:dyDescent="0.3">
      <c r="A2510" t="s">
        <v>5181</v>
      </c>
      <c r="B2510" t="s">
        <v>5182</v>
      </c>
      <c r="C2510" t="str">
        <f>IFERROR(VLOOKUP(Table1[[#This Row],[Ticker]],[1]!Table1[[Symbol]:[Industry]],2,FALSE),"-")</f>
        <v>-</v>
      </c>
      <c r="D2510" t="s">
        <v>403</v>
      </c>
      <c r="E2510">
        <v>170.37734900000001</v>
      </c>
      <c r="F2510">
        <v>115.6</v>
      </c>
      <c r="G2510">
        <v>27.2726246403946</v>
      </c>
      <c r="H2510">
        <v>0.63424334031765695</v>
      </c>
      <c r="I2510">
        <v>14.9184299132734</v>
      </c>
      <c r="J2510">
        <v>-2.5284944130430498</v>
      </c>
      <c r="K2510">
        <v>107.1276358833</v>
      </c>
      <c r="L2510">
        <v>97.3708548944943</v>
      </c>
      <c r="M2510">
        <v>59.1228591796609</v>
      </c>
      <c r="N2510">
        <v>1.0636050763149301</v>
      </c>
      <c r="O2510">
        <v>14.1868512110726</v>
      </c>
      <c r="P2510">
        <v>70</v>
      </c>
      <c r="Q2510">
        <v>0.114343145560183</v>
      </c>
    </row>
    <row r="2511" spans="1:17" hidden="1" x14ac:dyDescent="0.3">
      <c r="A2511" t="s">
        <v>5183</v>
      </c>
      <c r="B2511" t="s">
        <v>5184</v>
      </c>
      <c r="C2511" t="str">
        <f>IFERROR(VLOOKUP(Table1[[#This Row],[Ticker]],[1]!Table1[[Symbol]:[Industry]],2,FALSE),"-")</f>
        <v>-</v>
      </c>
      <c r="D2511" t="s">
        <v>211</v>
      </c>
      <c r="E2511">
        <v>170.31789000000001</v>
      </c>
      <c r="F2511">
        <v>162</v>
      </c>
      <c r="G2511">
        <v>-72.988177976589498</v>
      </c>
      <c r="H2511">
        <v>6.7769292635790501</v>
      </c>
      <c r="I2511">
        <v>-44.744858422372801</v>
      </c>
      <c r="J2511">
        <v>-1.04364592819458</v>
      </c>
      <c r="K2511">
        <v>169.58955219658699</v>
      </c>
      <c r="L2511">
        <v>205.35568840329501</v>
      </c>
      <c r="M2511">
        <v>49.767217304368103</v>
      </c>
      <c r="N2511">
        <v>0.92045454545454497</v>
      </c>
      <c r="O2511">
        <v>132.68518518518499</v>
      </c>
      <c r="P2511">
        <v>13.2471163928696</v>
      </c>
      <c r="Q2511">
        <v>3.9426026842028998E-2</v>
      </c>
    </row>
    <row r="2512" spans="1:17" hidden="1" x14ac:dyDescent="0.3">
      <c r="A2512" t="s">
        <v>5185</v>
      </c>
      <c r="B2512" t="s">
        <v>5186</v>
      </c>
      <c r="C2512" t="str">
        <f>IFERROR(VLOOKUP(Table1[[#This Row],[Ticker]],[1]!Table1[[Symbol]:[Industry]],2,FALSE),"-")</f>
        <v>-</v>
      </c>
      <c r="D2512" t="s">
        <v>239</v>
      </c>
      <c r="E2512">
        <v>170.2724992</v>
      </c>
      <c r="F2512">
        <v>286.60000000000002</v>
      </c>
      <c r="G2512">
        <v>-0.35115371181340199</v>
      </c>
      <c r="H2512">
        <v>1.4657354663398801</v>
      </c>
      <c r="I2512">
        <v>-6.9118119588443401</v>
      </c>
      <c r="J2512">
        <v>-0.60400085871525899</v>
      </c>
      <c r="K2512">
        <v>268.97784378059401</v>
      </c>
      <c r="L2512">
        <v>262.48394002415898</v>
      </c>
      <c r="M2512">
        <v>70.469067408058606</v>
      </c>
      <c r="N2512">
        <v>0.89013797090249303</v>
      </c>
      <c r="O2512">
        <v>23.168178646196701</v>
      </c>
      <c r="P2512">
        <v>39.804878048780502</v>
      </c>
      <c r="Q2512">
        <v>1.8783735985499001E-2</v>
      </c>
    </row>
    <row r="2513" spans="1:17" hidden="1" x14ac:dyDescent="0.3">
      <c r="A2513" t="s">
        <v>5187</v>
      </c>
      <c r="B2513" t="s">
        <v>5188</v>
      </c>
      <c r="C2513" t="str">
        <f>IFERROR(VLOOKUP(Table1[[#This Row],[Ticker]],[1]!Table1[[Symbol]:[Industry]],2,FALSE),"-")</f>
        <v>-</v>
      </c>
      <c r="D2513" t="s">
        <v>29</v>
      </c>
      <c r="E2513">
        <v>170.208354504</v>
      </c>
      <c r="F2513">
        <v>2.78</v>
      </c>
      <c r="G2513">
        <v>213.164149604127</v>
      </c>
      <c r="H2513">
        <v>44.510320492410997</v>
      </c>
      <c r="I2513">
        <v>114.769563656896</v>
      </c>
      <c r="J2513">
        <v>20.804838920290202</v>
      </c>
      <c r="K2513">
        <v>2.1974173925835498</v>
      </c>
      <c r="L2513">
        <v>1.7517349384376399</v>
      </c>
      <c r="M2513">
        <v>66.459781135305803</v>
      </c>
      <c r="N2513">
        <v>2.6464395286171198</v>
      </c>
      <c r="O2513">
        <v>10.071942446043099</v>
      </c>
      <c r="P2513">
        <v>256.41025641025601</v>
      </c>
      <c r="Q2513">
        <v>0.14852466002185699</v>
      </c>
    </row>
    <row r="2514" spans="1:17" hidden="1" x14ac:dyDescent="0.3">
      <c r="A2514" t="s">
        <v>5189</v>
      </c>
      <c r="B2514" t="s">
        <v>5190</v>
      </c>
      <c r="C2514" t="str">
        <f>IFERROR(VLOOKUP(Table1[[#This Row],[Ticker]],[1]!Table1[[Symbol]:[Industry]],2,FALSE),"-")</f>
        <v>-</v>
      </c>
      <c r="D2514" t="s">
        <v>239</v>
      </c>
      <c r="E2514">
        <v>170.19581350000001</v>
      </c>
      <c r="F2514">
        <v>365</v>
      </c>
      <c r="G2514">
        <v>8.0847134886654803</v>
      </c>
      <c r="H2514">
        <v>-7.4016315684863097</v>
      </c>
      <c r="I2514">
        <v>-21.563238645379801</v>
      </c>
      <c r="J2514">
        <v>-6.5714112379576104</v>
      </c>
      <c r="K2514">
        <v>390.070759881306</v>
      </c>
      <c r="L2514">
        <v>389.81383952087702</v>
      </c>
      <c r="M2514">
        <v>29.636236281700601</v>
      </c>
      <c r="N2514">
        <v>1.3346216436126901</v>
      </c>
      <c r="O2514">
        <v>66.958904109589</v>
      </c>
      <c r="P2514">
        <v>42.023346303501903</v>
      </c>
      <c r="Q2514">
        <v>0.107645021999177</v>
      </c>
    </row>
    <row r="2515" spans="1:17" hidden="1" x14ac:dyDescent="0.3">
      <c r="A2515" t="s">
        <v>5191</v>
      </c>
      <c r="B2515" t="s">
        <v>5192</v>
      </c>
      <c r="C2515" t="str">
        <f>IFERROR(VLOOKUP(Table1[[#This Row],[Ticker]],[1]!Table1[[Symbol]:[Industry]],2,FALSE),"-")</f>
        <v>-</v>
      </c>
      <c r="E2515">
        <v>170.10967214999999</v>
      </c>
      <c r="F2515">
        <v>175.25</v>
      </c>
      <c r="G2515">
        <v>111.55472534661899</v>
      </c>
      <c r="H2515">
        <v>4.5732818471656902</v>
      </c>
      <c r="I2515">
        <v>-49.279186835622902</v>
      </c>
      <c r="J2515">
        <v>9.4229823802058803</v>
      </c>
      <c r="K2515">
        <v>179.39067717085501</v>
      </c>
      <c r="L2515">
        <v>182.277638432587</v>
      </c>
      <c r="M2515">
        <v>57.543157618399199</v>
      </c>
      <c r="N2515">
        <v>1.42725931885223</v>
      </c>
      <c r="O2515">
        <v>96.291012838801706</v>
      </c>
      <c r="P2515">
        <v>163.05914139897899</v>
      </c>
    </row>
    <row r="2516" spans="1:17" hidden="1" x14ac:dyDescent="0.3">
      <c r="A2516" t="s">
        <v>5193</v>
      </c>
      <c r="B2516" t="s">
        <v>5194</v>
      </c>
      <c r="C2516" t="str">
        <f>IFERROR(VLOOKUP(Table1[[#This Row],[Ticker]],[1]!Table1[[Symbol]:[Industry]],2,FALSE),"-")</f>
        <v>-</v>
      </c>
      <c r="E2516">
        <v>169.82499999999999</v>
      </c>
      <c r="F2516">
        <v>339.65</v>
      </c>
      <c r="G2516">
        <v>-10.1756357351427</v>
      </c>
      <c r="H2516">
        <v>9.3238321039521903</v>
      </c>
      <c r="I2516">
        <v>-31.038404530556399</v>
      </c>
      <c r="J2516">
        <v>3.8834507808415002</v>
      </c>
      <c r="K2516">
        <v>318.438204235792</v>
      </c>
      <c r="L2516">
        <v>327.60704143065402</v>
      </c>
      <c r="M2516">
        <v>62.784226214530598</v>
      </c>
      <c r="N2516">
        <v>1.2429264384432499</v>
      </c>
      <c r="O2516">
        <v>69.291918151037805</v>
      </c>
      <c r="P2516">
        <v>29.0463525835866</v>
      </c>
      <c r="Q2516">
        <v>6.7944480529749995E-2</v>
      </c>
    </row>
    <row r="2517" spans="1:17" hidden="1" x14ac:dyDescent="0.3">
      <c r="A2517" t="s">
        <v>5195</v>
      </c>
      <c r="B2517" t="s">
        <v>5196</v>
      </c>
      <c r="C2517" t="str">
        <f>IFERROR(VLOOKUP(Table1[[#This Row],[Ticker]],[1]!Table1[[Symbol]:[Industry]],2,FALSE),"-")</f>
        <v>-</v>
      </c>
      <c r="D2517" t="s">
        <v>229</v>
      </c>
      <c r="E2517">
        <v>169.64599049</v>
      </c>
      <c r="F2517">
        <v>2.2999999999999998</v>
      </c>
      <c r="G2517">
        <v>-37.398702178236398</v>
      </c>
      <c r="K2517">
        <v>2.2860694928582501</v>
      </c>
      <c r="L2517">
        <v>2.4904968111465999</v>
      </c>
      <c r="M2517">
        <v>41.368652020141496</v>
      </c>
      <c r="N2517">
        <v>1</v>
      </c>
      <c r="O2517">
        <v>19.565217391304301</v>
      </c>
      <c r="P2517">
        <v>0</v>
      </c>
      <c r="Q2517">
        <v>-6.0412528129999996E-4</v>
      </c>
    </row>
    <row r="2518" spans="1:17" hidden="1" x14ac:dyDescent="0.3">
      <c r="A2518" t="s">
        <v>5197</v>
      </c>
      <c r="B2518" t="s">
        <v>5198</v>
      </c>
      <c r="C2518" t="str">
        <f>IFERROR(VLOOKUP(Table1[[#This Row],[Ticker]],[1]!Table1[[Symbol]:[Industry]],2,FALSE),"-")</f>
        <v>-</v>
      </c>
      <c r="E2518">
        <v>168.93697499999999</v>
      </c>
      <c r="F2518">
        <v>141.80000000000001</v>
      </c>
      <c r="G2518">
        <v>90.7936936612182</v>
      </c>
      <c r="H2518">
        <v>112.165313192089</v>
      </c>
      <c r="I2518">
        <v>103.554645498873</v>
      </c>
      <c r="J2518">
        <v>38.869160355020398</v>
      </c>
      <c r="O2518">
        <v>0</v>
      </c>
      <c r="P2518">
        <v>127.462303496952</v>
      </c>
    </row>
    <row r="2519" spans="1:17" hidden="1" x14ac:dyDescent="0.3">
      <c r="A2519" t="s">
        <v>5199</v>
      </c>
      <c r="B2519" t="s">
        <v>5200</v>
      </c>
      <c r="C2519" t="str">
        <f>IFERROR(VLOOKUP(Table1[[#This Row],[Ticker]],[1]!Table1[[Symbol]:[Industry]],2,FALSE),"-")</f>
        <v>-</v>
      </c>
      <c r="D2519" t="s">
        <v>5201</v>
      </c>
      <c r="E2519">
        <v>168.7139818</v>
      </c>
      <c r="F2519">
        <v>67.900000000000006</v>
      </c>
      <c r="G2519">
        <v>17.843463063928802</v>
      </c>
      <c r="H2519">
        <v>21.1670922920399</v>
      </c>
      <c r="I2519">
        <v>30.604414901584001</v>
      </c>
      <c r="J2519">
        <v>1.3571071648662001</v>
      </c>
      <c r="K2519">
        <v>59.094311683092798</v>
      </c>
      <c r="M2519">
        <v>48.0320459320967</v>
      </c>
      <c r="O2519">
        <v>21.354933726067699</v>
      </c>
      <c r="P2519">
        <v>71.898734177215104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1151</v>
      </c>
      <c r="E2520">
        <v>168.711444</v>
      </c>
      <c r="F2520">
        <v>74.7</v>
      </c>
      <c r="G2520">
        <v>23.390508610974301</v>
      </c>
      <c r="H2520">
        <v>-1.26561001709252</v>
      </c>
      <c r="I2520">
        <v>-20.877066579897399</v>
      </c>
      <c r="J2520">
        <v>-4.67243488415542</v>
      </c>
      <c r="K2520">
        <v>70.267533171443702</v>
      </c>
      <c r="L2520">
        <v>71.526651631302599</v>
      </c>
      <c r="M2520">
        <v>70.050018006317998</v>
      </c>
      <c r="N2520">
        <v>1.7220657345249799</v>
      </c>
      <c r="O2520">
        <v>32.597054886211403</v>
      </c>
      <c r="P2520">
        <v>53.703703703703603</v>
      </c>
      <c r="Q2520">
        <v>5.0270886037755001E-2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629</v>
      </c>
      <c r="E2521">
        <v>168.7</v>
      </c>
      <c r="F2521">
        <v>84.35</v>
      </c>
      <c r="G2521">
        <v>-26.741556738482199</v>
      </c>
      <c r="H2521">
        <v>-6.13693066534809</v>
      </c>
      <c r="I2521">
        <v>-11.1657540589172</v>
      </c>
      <c r="J2521">
        <v>-0.49708610503901401</v>
      </c>
      <c r="K2521">
        <v>84.724722899808995</v>
      </c>
      <c r="L2521">
        <v>88.566499903154494</v>
      </c>
      <c r="M2521">
        <v>59.521744425485799</v>
      </c>
      <c r="N2521">
        <v>1.11127021693637</v>
      </c>
      <c r="O2521">
        <v>30.171902786010602</v>
      </c>
      <c r="P2521">
        <v>16.990291262135901</v>
      </c>
      <c r="Q2521">
        <v>0.12716426854725599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629</v>
      </c>
      <c r="E2522">
        <v>168.6048672</v>
      </c>
      <c r="F2522">
        <v>162.47</v>
      </c>
      <c r="G2522">
        <v>-14.2353694614856</v>
      </c>
      <c r="H2522">
        <v>2.3425170012891798</v>
      </c>
      <c r="I2522">
        <v>-13.393857688281001</v>
      </c>
      <c r="J2522">
        <v>4.8314384254157501</v>
      </c>
      <c r="K2522">
        <v>152.636725437092</v>
      </c>
      <c r="L2522">
        <v>155.92884856552399</v>
      </c>
      <c r="M2522">
        <v>75.726810732586699</v>
      </c>
      <c r="N2522">
        <v>1.3980139864791701</v>
      </c>
      <c r="O2522">
        <v>29.162306887425299</v>
      </c>
      <c r="P2522">
        <v>26.781115879828299</v>
      </c>
      <c r="Q2522">
        <v>3.4606465881217997E-2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140</v>
      </c>
      <c r="E2523">
        <v>168.58062219600001</v>
      </c>
      <c r="F2523">
        <v>10.71</v>
      </c>
      <c r="G2523">
        <v>-5.5231619880894796</v>
      </c>
      <c r="H2523">
        <v>2.8991497083078999</v>
      </c>
      <c r="I2523">
        <v>-12.5359085204295</v>
      </c>
      <c r="J2523">
        <v>10.6135820896891</v>
      </c>
      <c r="K2523">
        <v>9.8196322994286493</v>
      </c>
      <c r="L2523">
        <v>11.0164229455722</v>
      </c>
      <c r="M2523">
        <v>80.393974701965703</v>
      </c>
      <c r="N2523">
        <v>0.61721865005012799</v>
      </c>
      <c r="O2523">
        <v>40.522875816993398</v>
      </c>
      <c r="P2523">
        <v>33.875</v>
      </c>
      <c r="Q2523">
        <v>2.8118454621473998E-2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E2524">
        <v>168.51</v>
      </c>
      <c r="F2524">
        <v>164.4</v>
      </c>
      <c r="G2524">
        <v>302.93475153549798</v>
      </c>
      <c r="H2524">
        <v>37.576183201130803</v>
      </c>
      <c r="I2524">
        <v>48.775465037974797</v>
      </c>
      <c r="J2524">
        <v>13.1060788911144</v>
      </c>
      <c r="K2524">
        <v>119.49142562137899</v>
      </c>
      <c r="L2524">
        <v>98.178993513687601</v>
      </c>
      <c r="M2524">
        <v>84.066128540260195</v>
      </c>
      <c r="N2524">
        <v>2.5770331213611799</v>
      </c>
      <c r="O2524">
        <v>4.0145985401459798</v>
      </c>
      <c r="P2524">
        <v>338.4</v>
      </c>
      <c r="Q2524">
        <v>0.145251179413247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168.2553872</v>
      </c>
      <c r="F2525">
        <v>102.38</v>
      </c>
      <c r="G2525">
        <v>15.5185894437905</v>
      </c>
      <c r="H2525">
        <v>-3.3126963613321201</v>
      </c>
      <c r="I2525">
        <v>-16.240253797389201</v>
      </c>
      <c r="J2525">
        <v>-2.3012216857703298</v>
      </c>
      <c r="K2525">
        <v>106.009262183416</v>
      </c>
      <c r="L2525">
        <v>98.920814360946395</v>
      </c>
      <c r="M2525">
        <v>37.3192374762667</v>
      </c>
      <c r="N2525">
        <v>1.08002973671361</v>
      </c>
      <c r="O2525">
        <v>41.092010158233997</v>
      </c>
      <c r="P2525">
        <v>60.219092331768302</v>
      </c>
      <c r="Q2525">
        <v>6.0940876150439999E-3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140</v>
      </c>
      <c r="E2526">
        <v>168.16499999999999</v>
      </c>
      <c r="F2526">
        <v>186.85</v>
      </c>
      <c r="G2526">
        <v>17.594653794006302</v>
      </c>
      <c r="H2526">
        <v>-1.1519893753563</v>
      </c>
      <c r="I2526">
        <v>-13.4459554687863</v>
      </c>
      <c r="J2526">
        <v>12.0621488618107</v>
      </c>
      <c r="K2526">
        <v>180.94540899519399</v>
      </c>
      <c r="L2526">
        <v>167.92826894747</v>
      </c>
      <c r="M2526">
        <v>56.053147153646499</v>
      </c>
      <c r="N2526">
        <v>0.60274088982594498</v>
      </c>
      <c r="O2526">
        <v>47.123360984747102</v>
      </c>
      <c r="P2526">
        <v>58.4145824501907</v>
      </c>
      <c r="Q2526">
        <v>7.6239926308709002E-2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E2527">
        <v>167.10977500000001</v>
      </c>
      <c r="F2527">
        <v>88.9</v>
      </c>
      <c r="G2527">
        <v>28.079153299619001</v>
      </c>
      <c r="H2527">
        <v>0.162842763853149</v>
      </c>
      <c r="I2527">
        <v>-30.7920950237657</v>
      </c>
      <c r="J2527">
        <v>-4.53901358171254E-2</v>
      </c>
      <c r="K2527">
        <v>75.482548096738597</v>
      </c>
      <c r="M2527">
        <v>87.495544843780294</v>
      </c>
      <c r="N2527">
        <v>1.12963103841764</v>
      </c>
      <c r="O2527">
        <v>61.698537682789599</v>
      </c>
      <c r="P2527">
        <v>61.636363636363598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1359</v>
      </c>
      <c r="E2528">
        <v>166.94315</v>
      </c>
      <c r="F2528">
        <v>385.55</v>
      </c>
      <c r="G2528">
        <v>183.32179624875701</v>
      </c>
      <c r="H2528">
        <v>5.1426689541837902</v>
      </c>
      <c r="I2528">
        <v>-20.6412552289781</v>
      </c>
      <c r="J2528">
        <v>10.579750402333699</v>
      </c>
      <c r="K2528">
        <v>341.432700298702</v>
      </c>
      <c r="L2528">
        <v>298.33144892838101</v>
      </c>
      <c r="M2528">
        <v>78.238283762879007</v>
      </c>
      <c r="N2528">
        <v>1.99702468626642</v>
      </c>
      <c r="O2528">
        <v>40.396835689275001</v>
      </c>
      <c r="P2528">
        <v>434.00277008310201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46</v>
      </c>
      <c r="E2529">
        <v>166.70079999999999</v>
      </c>
      <c r="F2529">
        <v>89.6</v>
      </c>
      <c r="G2529">
        <v>-37.671264261822103</v>
      </c>
      <c r="H2529">
        <v>199.635818967663</v>
      </c>
      <c r="I2529">
        <v>-9.7544214434114593</v>
      </c>
      <c r="J2529">
        <v>21.2212309220481</v>
      </c>
      <c r="K2529">
        <v>52.569582850965503</v>
      </c>
      <c r="L2529">
        <v>99.942241125425497</v>
      </c>
      <c r="M2529">
        <v>85.742736142958293</v>
      </c>
      <c r="N2529">
        <v>2.2094960192302202</v>
      </c>
      <c r="O2529">
        <v>59.207589285714299</v>
      </c>
      <c r="P2529">
        <v>231.85185185185099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629</v>
      </c>
      <c r="E2530">
        <v>166.38890000000001</v>
      </c>
      <c r="F2530">
        <v>83.95</v>
      </c>
      <c r="G2530">
        <v>20.2413952808655</v>
      </c>
      <c r="H2530">
        <v>5.2831096080572904</v>
      </c>
      <c r="I2530">
        <v>-4.0591537196413903</v>
      </c>
      <c r="J2530">
        <v>1.4221959222626599</v>
      </c>
      <c r="K2530">
        <v>80.6525827591623</v>
      </c>
      <c r="L2530">
        <v>76.106314423090097</v>
      </c>
      <c r="M2530">
        <v>54.555098154374299</v>
      </c>
      <c r="N2530">
        <v>1.07546184244746</v>
      </c>
      <c r="O2530">
        <v>25.670041691483</v>
      </c>
      <c r="P2530">
        <v>59.600760456273697</v>
      </c>
      <c r="Q2530">
        <v>2.8459863399753E-2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403</v>
      </c>
      <c r="E2531">
        <v>166.283263385</v>
      </c>
      <c r="F2531">
        <v>165.65</v>
      </c>
      <c r="G2531">
        <v>371.28861890404198</v>
      </c>
      <c r="H2531">
        <v>1.47231979364211</v>
      </c>
      <c r="I2531">
        <v>102.450483481549</v>
      </c>
      <c r="J2531">
        <v>4.3381722536236103</v>
      </c>
      <c r="K2531">
        <v>149.315133899713</v>
      </c>
      <c r="L2531">
        <v>114.74099567866099</v>
      </c>
      <c r="M2531">
        <v>74.153631556622202</v>
      </c>
      <c r="N2531">
        <v>1.2011066922038001</v>
      </c>
      <c r="O2531">
        <v>14.6694838514941</v>
      </c>
      <c r="P2531">
        <v>532.73491214667695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130</v>
      </c>
      <c r="E2532">
        <v>165.999745725</v>
      </c>
      <c r="F2532">
        <v>4.17</v>
      </c>
      <c r="G2532">
        <v>116.58161982534099</v>
      </c>
      <c r="H2532">
        <v>2.80835668802135</v>
      </c>
      <c r="I2532">
        <v>-24.751831175001001</v>
      </c>
      <c r="J2532">
        <v>-10.612394639800399</v>
      </c>
      <c r="K2532">
        <v>3.7506571557391499</v>
      </c>
      <c r="L2532">
        <v>3.2938112814496501</v>
      </c>
      <c r="M2532">
        <v>56.3211555760601</v>
      </c>
      <c r="N2532">
        <v>1.97046173442552</v>
      </c>
      <c r="O2532">
        <v>26.858513189448399</v>
      </c>
      <c r="P2532">
        <v>152.72727272727201</v>
      </c>
      <c r="Q2532">
        <v>5.5477439353937001E-2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414</v>
      </c>
      <c r="E2533">
        <v>165.38076000000001</v>
      </c>
      <c r="F2533">
        <v>144</v>
      </c>
      <c r="G2533">
        <v>67.272806570525503</v>
      </c>
      <c r="H2533">
        <v>-29.0173457483058</v>
      </c>
      <c r="I2533">
        <v>-23.9903779110305</v>
      </c>
      <c r="J2533">
        <v>-14.9429733311019</v>
      </c>
      <c r="K2533">
        <v>176.47550814523299</v>
      </c>
      <c r="L2533">
        <v>157.50391535348299</v>
      </c>
      <c r="M2533">
        <v>37.051085699818501</v>
      </c>
      <c r="N2533">
        <v>1.22727272727272</v>
      </c>
      <c r="O2533">
        <v>56.25</v>
      </c>
      <c r="P2533">
        <v>93.184867185403803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905</v>
      </c>
      <c r="E2534">
        <v>165.072</v>
      </c>
      <c r="F2534">
        <v>137.56</v>
      </c>
      <c r="G2534">
        <v>89.920151517087803</v>
      </c>
      <c r="H2534">
        <v>47.867937958001903</v>
      </c>
      <c r="I2534">
        <v>63.940608237777397</v>
      </c>
      <c r="J2534">
        <v>8.4224565379078804</v>
      </c>
      <c r="K2534">
        <v>102.982602382293</v>
      </c>
      <c r="L2534">
        <v>84.814502727660297</v>
      </c>
      <c r="M2534">
        <v>79.491972335997204</v>
      </c>
      <c r="N2534">
        <v>0.33818979612762701</v>
      </c>
      <c r="O2534">
        <v>0</v>
      </c>
      <c r="Q2534">
        <v>4.8832973847196003E-2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46</v>
      </c>
      <c r="E2535">
        <v>164.92566696</v>
      </c>
      <c r="F2535">
        <v>527.95000000000005</v>
      </c>
      <c r="G2535">
        <v>18.132668128805498</v>
      </c>
      <c r="H2535">
        <v>13.798272515325399</v>
      </c>
      <c r="I2535">
        <v>-12.143174450843199</v>
      </c>
      <c r="J2535">
        <v>-7.0542090300779101</v>
      </c>
      <c r="K2535">
        <v>516.86004901141598</v>
      </c>
      <c r="L2535">
        <v>462.80170995541602</v>
      </c>
      <c r="M2535">
        <v>36.8618605273846</v>
      </c>
      <c r="N2535">
        <v>0.414482126846004</v>
      </c>
      <c r="O2535">
        <v>21.204659532152601</v>
      </c>
      <c r="P2535">
        <v>82.051724137931004</v>
      </c>
      <c r="Q2535">
        <v>0.23813812668019901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280</v>
      </c>
      <c r="E2536">
        <v>164.781578322</v>
      </c>
      <c r="F2536">
        <v>70.86</v>
      </c>
      <c r="G2536">
        <v>283.26216120779998</v>
      </c>
      <c r="H2536">
        <v>-2.3506272765270499</v>
      </c>
      <c r="I2536">
        <v>-5.3438143495649104</v>
      </c>
      <c r="J2536">
        <v>-2.8943480715796399</v>
      </c>
      <c r="K2536">
        <v>70.406765725038596</v>
      </c>
      <c r="L2536">
        <v>56.625407183839897</v>
      </c>
      <c r="M2536">
        <v>33.920443376743997</v>
      </c>
      <c r="N2536">
        <v>0.43722699818199501</v>
      </c>
      <c r="O2536">
        <v>30.5249788314987</v>
      </c>
      <c r="P2536">
        <v>335.52550706822302</v>
      </c>
      <c r="Q2536">
        <v>0.107540180734553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65</v>
      </c>
      <c r="E2537">
        <v>164.77121766400001</v>
      </c>
      <c r="F2537">
        <v>46.72</v>
      </c>
      <c r="G2537">
        <v>-20.445078184901199</v>
      </c>
      <c r="H2537">
        <v>-15.5944982045777</v>
      </c>
      <c r="I2537">
        <v>-41.4428470843282</v>
      </c>
      <c r="J2537">
        <v>-4.6535762728989898</v>
      </c>
      <c r="K2537">
        <v>52.716964852446097</v>
      </c>
      <c r="L2537">
        <v>49.565672864357303</v>
      </c>
      <c r="M2537">
        <v>33.971508077347799</v>
      </c>
      <c r="N2537">
        <v>1.39263846605414</v>
      </c>
      <c r="O2537">
        <v>69.584760273972606</v>
      </c>
      <c r="P2537">
        <v>46.964454230890198</v>
      </c>
      <c r="Q2537">
        <v>9.4498593138357997E-2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E2538">
        <v>164.2149215</v>
      </c>
      <c r="F2538">
        <v>59.35</v>
      </c>
      <c r="G2538">
        <v>458.86882339963398</v>
      </c>
      <c r="H2538">
        <v>73.264387788235794</v>
      </c>
      <c r="I2538">
        <v>210.33395370469199</v>
      </c>
      <c r="J2538">
        <v>7.3382466307154504</v>
      </c>
      <c r="K2538">
        <v>41.030936547034997</v>
      </c>
      <c r="L2538">
        <v>27.3020495328701</v>
      </c>
      <c r="M2538">
        <v>97.241215599300801</v>
      </c>
      <c r="N2538">
        <v>1.3316249539449201</v>
      </c>
      <c r="O2538">
        <v>0</v>
      </c>
      <c r="P2538">
        <v>511.855670103092</v>
      </c>
      <c r="Q2538">
        <v>0.12617816598191001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304</v>
      </c>
      <c r="E2539">
        <v>163.95035999999999</v>
      </c>
      <c r="F2539">
        <v>137.44999999999999</v>
      </c>
      <c r="G2539">
        <v>47.534486243030699</v>
      </c>
      <c r="H2539">
        <v>-4.2690310559776403</v>
      </c>
      <c r="I2539">
        <v>-18.696816274647102</v>
      </c>
      <c r="J2539">
        <v>-4.5569778618498402</v>
      </c>
      <c r="K2539">
        <v>125.04561926115301</v>
      </c>
      <c r="L2539">
        <v>117.323503689836</v>
      </c>
      <c r="M2539">
        <v>75.313285513336794</v>
      </c>
      <c r="N2539">
        <v>1.61158316891163</v>
      </c>
      <c r="O2539">
        <v>19.2433612222626</v>
      </c>
      <c r="P2539">
        <v>78.159429682436695</v>
      </c>
      <c r="Q2539">
        <v>8.5534128079698998E-2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539</v>
      </c>
      <c r="E2540">
        <v>163.83500000000001</v>
      </c>
      <c r="F2540">
        <v>46.81</v>
      </c>
      <c r="G2540">
        <v>67.487039694953097</v>
      </c>
      <c r="H2540">
        <v>-1.87101806921448</v>
      </c>
      <c r="I2540">
        <v>18.205059023967301</v>
      </c>
      <c r="J2540">
        <v>-3.53374158233331</v>
      </c>
      <c r="K2540">
        <v>49.307950208054798</v>
      </c>
      <c r="L2540">
        <v>43.451319819819901</v>
      </c>
      <c r="M2540">
        <v>42.031550337170302</v>
      </c>
      <c r="N2540">
        <v>0.51993876445727805</v>
      </c>
      <c r="O2540">
        <v>44.7340311899166</v>
      </c>
      <c r="Q2540">
        <v>9.2470372019521005E-2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21</v>
      </c>
      <c r="E2541">
        <v>163.631664</v>
      </c>
      <c r="F2541">
        <v>119</v>
      </c>
      <c r="G2541">
        <v>14.139759360225099</v>
      </c>
      <c r="H2541">
        <v>27.3924307833359</v>
      </c>
      <c r="I2541">
        <v>-0.62291829172266899</v>
      </c>
      <c r="J2541">
        <v>11.819990435441699</v>
      </c>
      <c r="K2541">
        <v>108.177315044829</v>
      </c>
      <c r="L2541">
        <v>105.759646451083</v>
      </c>
      <c r="M2541">
        <v>64.7072062479441</v>
      </c>
      <c r="N2541">
        <v>1.72192513368983</v>
      </c>
      <c r="O2541">
        <v>26.008403361344499</v>
      </c>
      <c r="P2541">
        <v>41.6666666666666</v>
      </c>
      <c r="Q2541">
        <v>6.5131679061565001E-2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713</v>
      </c>
      <c r="E2542">
        <v>163.46488893</v>
      </c>
      <c r="F2542">
        <v>81.05</v>
      </c>
      <c r="G2542">
        <v>39.066648068592201</v>
      </c>
      <c r="H2542">
        <v>-4.4692713443236602</v>
      </c>
      <c r="I2542">
        <v>15.0024971944031</v>
      </c>
      <c r="J2542">
        <v>-1.06871590507178</v>
      </c>
      <c r="K2542">
        <v>80.8971058705025</v>
      </c>
      <c r="L2542">
        <v>71.266691917601193</v>
      </c>
      <c r="M2542">
        <v>88.374458321217901</v>
      </c>
      <c r="N2542">
        <v>0.64114340274390602</v>
      </c>
      <c r="O2542">
        <v>11.4127082048118</v>
      </c>
      <c r="P2542">
        <v>67.909674746219096</v>
      </c>
      <c r="Q2542">
        <v>2.2514289353509E-2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629</v>
      </c>
      <c r="E2543">
        <v>163.3878</v>
      </c>
      <c r="F2543">
        <v>4.83</v>
      </c>
      <c r="G2543">
        <v>840.13975936022496</v>
      </c>
      <c r="H2543">
        <v>17.193197169530201</v>
      </c>
      <c r="I2543">
        <v>155.23404453121299</v>
      </c>
      <c r="J2543">
        <v>8.9108995263508692</v>
      </c>
      <c r="K2543">
        <v>3.7010393415880101</v>
      </c>
      <c r="L2543">
        <v>2.3942602582540098</v>
      </c>
      <c r="M2543">
        <v>91.913929509834404</v>
      </c>
      <c r="N2543">
        <v>0.30255495379604003</v>
      </c>
      <c r="O2543">
        <v>0</v>
      </c>
      <c r="P2543">
        <v>1107.5</v>
      </c>
      <c r="Q2543">
        <v>0.15019414491709801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140</v>
      </c>
      <c r="E2544">
        <v>162.688164</v>
      </c>
      <c r="F2544">
        <v>65.19</v>
      </c>
      <c r="G2544">
        <v>-26.636496347537399</v>
      </c>
      <c r="H2544">
        <v>-2.7502527476679299</v>
      </c>
      <c r="I2544">
        <v>-15.216405919236699</v>
      </c>
      <c r="J2544">
        <v>-7.4758880046260296</v>
      </c>
      <c r="K2544">
        <v>61.993136652696101</v>
      </c>
      <c r="L2544">
        <v>61.502916506080801</v>
      </c>
      <c r="M2544">
        <v>58.945192052539802</v>
      </c>
      <c r="N2544">
        <v>2.5930861556666001</v>
      </c>
      <c r="O2544">
        <v>35.910415707930603</v>
      </c>
      <c r="P2544">
        <v>42.6477024070021</v>
      </c>
      <c r="Q2544">
        <v>7.8572192259195997E-2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629</v>
      </c>
      <c r="E2545">
        <v>162.687096</v>
      </c>
      <c r="F2545">
        <v>309.14999999999998</v>
      </c>
      <c r="G2545">
        <v>-17.145529084453099</v>
      </c>
      <c r="H2545">
        <v>7.2341708445553996</v>
      </c>
      <c r="I2545">
        <v>-9.3228537568024201</v>
      </c>
      <c r="J2545">
        <v>2.2000615044379201</v>
      </c>
      <c r="K2545">
        <v>300.33675110382302</v>
      </c>
      <c r="L2545">
        <v>293.94661438367001</v>
      </c>
      <c r="M2545">
        <v>56.617385149427903</v>
      </c>
      <c r="N2545">
        <v>0.91673438486066905</v>
      </c>
      <c r="O2545">
        <v>15.477923338185301</v>
      </c>
      <c r="P2545">
        <v>22.995822558185701</v>
      </c>
      <c r="Q2545">
        <v>4.2971081244146003E-2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140</v>
      </c>
      <c r="E2546">
        <v>162.3708</v>
      </c>
      <c r="F2546">
        <v>182.85</v>
      </c>
      <c r="G2546">
        <v>83.350285676014494</v>
      </c>
      <c r="H2546">
        <v>31.4192303978366</v>
      </c>
      <c r="I2546">
        <v>96.111237513669806</v>
      </c>
      <c r="J2546">
        <v>28.191779136482602</v>
      </c>
      <c r="K2546">
        <v>141.24760509199999</v>
      </c>
      <c r="M2546">
        <v>82.467520461202696</v>
      </c>
      <c r="N2546">
        <v>0.94009866102889295</v>
      </c>
      <c r="O2546">
        <v>6.6447908121411103</v>
      </c>
      <c r="P2546">
        <v>115.879574970484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140</v>
      </c>
      <c r="E2547">
        <v>162.24</v>
      </c>
      <c r="F2547">
        <v>390</v>
      </c>
      <c r="G2547">
        <v>-20.454835234369401</v>
      </c>
      <c r="H2547">
        <v>-4.4692713443236602</v>
      </c>
      <c r="I2547">
        <v>-7.6938833967142397</v>
      </c>
      <c r="J2547">
        <v>-0.86182774637639603</v>
      </c>
      <c r="K2547">
        <v>389.71875229147003</v>
      </c>
      <c r="L2547">
        <v>386.69896669520398</v>
      </c>
      <c r="M2547">
        <v>100</v>
      </c>
      <c r="O2547">
        <v>0</v>
      </c>
      <c r="P2547">
        <v>5.4054054054053902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629</v>
      </c>
      <c r="E2548">
        <v>162.19354000000001</v>
      </c>
      <c r="F2548">
        <v>55.6</v>
      </c>
      <c r="G2548">
        <v>67.594805863841998</v>
      </c>
      <c r="H2548">
        <v>36.772643274046303</v>
      </c>
      <c r="I2548">
        <v>-8.7449344477652904</v>
      </c>
      <c r="J2548">
        <v>12.4659696378876</v>
      </c>
      <c r="K2548">
        <v>45.594216399187303</v>
      </c>
      <c r="L2548">
        <v>44.1441117371347</v>
      </c>
      <c r="M2548">
        <v>80.313380494043898</v>
      </c>
      <c r="N2548">
        <v>3.4954074603386198</v>
      </c>
      <c r="O2548">
        <v>3.8669064748201301</v>
      </c>
      <c r="P2548">
        <v>106.46119569253599</v>
      </c>
      <c r="Q2548">
        <v>6.2093092379739E-2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692</v>
      </c>
      <c r="E2549">
        <v>161.59232059300001</v>
      </c>
      <c r="F2549">
        <v>3.41</v>
      </c>
      <c r="G2549">
        <v>29.594304814770499</v>
      </c>
      <c r="H2549">
        <v>32.316442941390598</v>
      </c>
      <c r="I2549">
        <v>4.4869180944320801</v>
      </c>
      <c r="J2549">
        <v>26.3806971705671</v>
      </c>
      <c r="K2549">
        <v>3.0913944111365299</v>
      </c>
      <c r="L2549">
        <v>2.97663196487217</v>
      </c>
      <c r="M2549">
        <v>57.085129417222703</v>
      </c>
      <c r="N2549">
        <v>1.5441280468607701</v>
      </c>
      <c r="O2549">
        <v>23.167155425219899</v>
      </c>
      <c r="P2549">
        <v>66.341463414634106</v>
      </c>
      <c r="Q2549">
        <v>4.7932798583348001E-2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130</v>
      </c>
      <c r="E2550">
        <v>161.57480430000001</v>
      </c>
      <c r="F2550">
        <v>69.55</v>
      </c>
      <c r="G2550">
        <v>-59.9984982155324</v>
      </c>
      <c r="H2550">
        <v>-5.1408630165869198</v>
      </c>
      <c r="I2550">
        <v>-38.793733246564003</v>
      </c>
      <c r="J2550">
        <v>1.98935445112012</v>
      </c>
      <c r="K2550">
        <v>73.516302533143602</v>
      </c>
      <c r="L2550">
        <v>83.004398843449707</v>
      </c>
      <c r="M2550">
        <v>37.341601190608898</v>
      </c>
      <c r="N2550">
        <v>1.5860339864425601</v>
      </c>
      <c r="O2550">
        <v>81.164629762760597</v>
      </c>
      <c r="P2550">
        <v>4.5864661654135297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156</v>
      </c>
      <c r="E2551">
        <v>161.0583</v>
      </c>
      <c r="F2551">
        <v>152.5</v>
      </c>
      <c r="G2551">
        <v>18.075578142669599</v>
      </c>
      <c r="H2551">
        <v>5.7051472603275002</v>
      </c>
      <c r="I2551">
        <v>10.182845393514899</v>
      </c>
      <c r="J2551">
        <v>3.22330785266238</v>
      </c>
      <c r="K2551">
        <v>144.39446735330799</v>
      </c>
      <c r="L2551">
        <v>139.47401815648701</v>
      </c>
      <c r="M2551">
        <v>58.569639626508298</v>
      </c>
      <c r="N2551">
        <v>1.64287574889294</v>
      </c>
      <c r="O2551">
        <v>23.278688524590098</v>
      </c>
      <c r="P2551">
        <v>51.515151515151501</v>
      </c>
      <c r="Q2551">
        <v>7.6759544972945001E-2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716</v>
      </c>
      <c r="E2552">
        <v>160.95614567999999</v>
      </c>
      <c r="F2552">
        <v>96.8</v>
      </c>
      <c r="G2552">
        <v>-32.378830692889302</v>
      </c>
      <c r="H2552">
        <v>-16.659747534799799</v>
      </c>
      <c r="I2552">
        <v>-19.617878855234</v>
      </c>
      <c r="J2552">
        <v>2.9085718034266499</v>
      </c>
      <c r="M2552">
        <v>54.816051479212</v>
      </c>
      <c r="O2552">
        <v>12.603305785123901</v>
      </c>
      <c r="P2552">
        <v>16.556291390728401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629</v>
      </c>
      <c r="E2553">
        <v>160.84164537000001</v>
      </c>
      <c r="F2553">
        <v>85.53</v>
      </c>
      <c r="G2553">
        <v>14.8141014654882</v>
      </c>
      <c r="H2553">
        <v>23.642348321998401</v>
      </c>
      <c r="I2553">
        <v>0.33572446047981502</v>
      </c>
      <c r="J2553">
        <v>11.0994625762042</v>
      </c>
      <c r="K2553">
        <v>74.969946547235807</v>
      </c>
      <c r="L2553">
        <v>71.078278756623206</v>
      </c>
      <c r="M2553">
        <v>60.699986783069903</v>
      </c>
      <c r="N2553">
        <v>3.9570767957736699</v>
      </c>
      <c r="O2553">
        <v>10.9552203905062</v>
      </c>
      <c r="P2553">
        <v>54.525745257452499</v>
      </c>
      <c r="Q2553">
        <v>9.4898368920499996E-3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3944</v>
      </c>
      <c r="E2554">
        <v>160.827223014</v>
      </c>
      <c r="F2554">
        <v>57.87</v>
      </c>
      <c r="G2554">
        <v>17.243633034046901</v>
      </c>
      <c r="H2554">
        <v>0.60165064149193803</v>
      </c>
      <c r="I2554">
        <v>-9.5010073842893608</v>
      </c>
      <c r="J2554">
        <v>-1.28192520898772</v>
      </c>
      <c r="K2554">
        <v>56.216558779983202</v>
      </c>
      <c r="L2554">
        <v>52.167551711901801</v>
      </c>
      <c r="M2554">
        <v>41.5844271340316</v>
      </c>
      <c r="N2554">
        <v>1.1767471874876401</v>
      </c>
      <c r="O2554">
        <v>27.786417833074101</v>
      </c>
      <c r="P2554">
        <v>53.5013262599469</v>
      </c>
      <c r="Q2554">
        <v>9.0222475582829004E-2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E2555">
        <v>160.383015</v>
      </c>
      <c r="F2555">
        <v>165.75</v>
      </c>
      <c r="G2555">
        <v>-20.955177348635601</v>
      </c>
      <c r="H2555">
        <v>24.1246013972317</v>
      </c>
      <c r="I2555">
        <v>-11.7851078730242</v>
      </c>
      <c r="J2555">
        <v>9.7462803617316993</v>
      </c>
      <c r="K2555">
        <v>144.690929864639</v>
      </c>
      <c r="L2555">
        <v>151.019925084048</v>
      </c>
      <c r="M2555">
        <v>70.839669606920097</v>
      </c>
      <c r="N2555">
        <v>1.8208955223880501</v>
      </c>
      <c r="O2555">
        <v>12.8205128205128</v>
      </c>
      <c r="P2555">
        <v>45.330995177553703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629</v>
      </c>
      <c r="E2556">
        <v>160.14317220000001</v>
      </c>
      <c r="F2556">
        <v>222.75</v>
      </c>
      <c r="G2556">
        <v>-29.423287364758799</v>
      </c>
      <c r="H2556">
        <v>1.0902781404594599</v>
      </c>
      <c r="I2556">
        <v>-29.4530251896525</v>
      </c>
      <c r="J2556">
        <v>-1.1786415051453401</v>
      </c>
      <c r="K2556">
        <v>222.015586081284</v>
      </c>
      <c r="L2556">
        <v>236.54872928853399</v>
      </c>
      <c r="M2556">
        <v>55.7474434392742</v>
      </c>
      <c r="N2556">
        <v>1.25333441644693</v>
      </c>
      <c r="O2556">
        <v>43.6588103254769</v>
      </c>
      <c r="P2556">
        <v>10.2722772277227</v>
      </c>
      <c r="Q2556">
        <v>-2.1731153910359999E-2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393</v>
      </c>
      <c r="E2557">
        <v>160.12535685</v>
      </c>
      <c r="F2557">
        <v>9.15</v>
      </c>
      <c r="G2557">
        <v>82.094304814770496</v>
      </c>
      <c r="H2557">
        <v>7.1146530055581101</v>
      </c>
      <c r="I2557">
        <v>-41.614913802119602</v>
      </c>
      <c r="J2557">
        <v>-3.7424861825904001</v>
      </c>
      <c r="K2557">
        <v>8.8940099186444499</v>
      </c>
      <c r="L2557">
        <v>8.1746845909779307</v>
      </c>
      <c r="M2557">
        <v>49.4505034491754</v>
      </c>
      <c r="N2557">
        <v>2.3752306992804102</v>
      </c>
      <c r="O2557">
        <v>77.049180327868797</v>
      </c>
      <c r="P2557">
        <v>112.790697674418</v>
      </c>
      <c r="Q2557">
        <v>0.14403889851302501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1840</v>
      </c>
      <c r="E2558">
        <v>160.09420588199899</v>
      </c>
      <c r="F2558">
        <v>64.739999999999995</v>
      </c>
      <c r="G2558">
        <v>55.738637340589698</v>
      </c>
      <c r="H2558">
        <v>23.6653440402917</v>
      </c>
      <c r="I2558">
        <v>-8.1552135873360498</v>
      </c>
      <c r="J2558">
        <v>3.2475472536235901</v>
      </c>
      <c r="K2558">
        <v>55.277682821677601</v>
      </c>
      <c r="L2558">
        <v>47.728749860575697</v>
      </c>
      <c r="M2558">
        <v>59.944426465150599</v>
      </c>
      <c r="N2558">
        <v>1.38171912431468</v>
      </c>
      <c r="O2558">
        <v>8.7272165585418708</v>
      </c>
      <c r="P2558">
        <v>96.181818181818102</v>
      </c>
      <c r="Q2558">
        <v>0.10540616973090999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629</v>
      </c>
      <c r="E2559">
        <v>160.001892</v>
      </c>
      <c r="F2559">
        <v>484.15</v>
      </c>
      <c r="G2559">
        <v>6.96554811193979</v>
      </c>
      <c r="H2559">
        <v>16.5891228162602</v>
      </c>
      <c r="I2559">
        <v>4.6305963012393599E-2</v>
      </c>
      <c r="J2559">
        <v>2.7728316995723601</v>
      </c>
      <c r="K2559">
        <v>447.65033610199703</v>
      </c>
      <c r="L2559">
        <v>419.64696735483898</v>
      </c>
      <c r="M2559">
        <v>49.985735528040401</v>
      </c>
      <c r="N2559">
        <v>3.4074938243464001</v>
      </c>
      <c r="O2559">
        <v>16.286274914799101</v>
      </c>
      <c r="P2559">
        <v>35.635243031236797</v>
      </c>
      <c r="Q2559">
        <v>-1.6074532420081E-2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629</v>
      </c>
      <c r="E2560">
        <v>159.78950900000001</v>
      </c>
      <c r="F2560">
        <v>122.8</v>
      </c>
      <c r="G2560">
        <v>57.423341449777297</v>
      </c>
      <c r="H2560">
        <v>5.5755717050036901</v>
      </c>
      <c r="I2560">
        <v>81.976167909556196</v>
      </c>
      <c r="J2560">
        <v>-4.01350594413106E-2</v>
      </c>
      <c r="K2560">
        <v>112.524120747121</v>
      </c>
      <c r="L2560">
        <v>87.982687003072797</v>
      </c>
      <c r="M2560">
        <v>87.656599320269706</v>
      </c>
      <c r="N2560">
        <v>2.2359128474830898</v>
      </c>
      <c r="O2560">
        <v>3.8273615635179201</v>
      </c>
      <c r="P2560">
        <v>218.13471502590599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403</v>
      </c>
      <c r="E2561">
        <v>159.71497520999901</v>
      </c>
      <c r="F2561">
        <v>133.35</v>
      </c>
      <c r="G2561">
        <v>135.61034759551899</v>
      </c>
      <c r="H2561">
        <v>5.7373402259242603</v>
      </c>
      <c r="I2561">
        <v>72.987789065588899</v>
      </c>
      <c r="J2561">
        <v>-0.86182774637639603</v>
      </c>
      <c r="K2561">
        <v>123.788506197066</v>
      </c>
      <c r="L2561">
        <v>95.110664846430197</v>
      </c>
      <c r="M2561">
        <v>99.999999999999204</v>
      </c>
      <c r="N2561">
        <v>2.6818181818181799</v>
      </c>
      <c r="O2561">
        <v>0</v>
      </c>
      <c r="P2561">
        <v>166.7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346</v>
      </c>
      <c r="E2562">
        <v>159.684</v>
      </c>
      <c r="F2562">
        <v>95.05</v>
      </c>
      <c r="G2562">
        <v>33.887658519888902</v>
      </c>
      <c r="H2562">
        <v>-3.1968718108701499</v>
      </c>
      <c r="I2562">
        <v>-9.4460717901240105</v>
      </c>
      <c r="J2562">
        <v>1.8370969848064</v>
      </c>
      <c r="K2562">
        <v>90.002129029561203</v>
      </c>
      <c r="L2562">
        <v>80.544475707179799</v>
      </c>
      <c r="M2562">
        <v>50.085600111959401</v>
      </c>
      <c r="N2562">
        <v>0.55142497444251504</v>
      </c>
      <c r="O2562">
        <v>24.145186743819</v>
      </c>
      <c r="P2562">
        <v>74.243813015582006</v>
      </c>
      <c r="Q2562">
        <v>0.123489071302679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130</v>
      </c>
      <c r="E2563">
        <v>159.59001599999999</v>
      </c>
      <c r="F2563">
        <v>44.96</v>
      </c>
      <c r="G2563">
        <v>-37.041591884342203</v>
      </c>
      <c r="H2563">
        <v>-6.3071091821614997</v>
      </c>
      <c r="I2563">
        <v>-29.3124829877327</v>
      </c>
      <c r="J2563">
        <v>-3.6039014396068998</v>
      </c>
      <c r="K2563">
        <v>47.990400430544</v>
      </c>
      <c r="L2563">
        <v>50.035267513863097</v>
      </c>
      <c r="M2563">
        <v>27.501891453925101</v>
      </c>
      <c r="N2563">
        <v>1.1237651503636199</v>
      </c>
      <c r="O2563">
        <v>46.352313167259702</v>
      </c>
      <c r="P2563">
        <v>8.9675230247212792</v>
      </c>
      <c r="Q2563">
        <v>-5.6793130649916999E-2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46</v>
      </c>
      <c r="E2564">
        <v>159.36105695999899</v>
      </c>
      <c r="F2564">
        <v>13.66</v>
      </c>
      <c r="G2564">
        <v>17.1502877649617</v>
      </c>
      <c r="H2564">
        <v>-8.4003058270822795</v>
      </c>
      <c r="I2564">
        <v>-81.541503623124299</v>
      </c>
      <c r="J2564">
        <v>-4.7928622291350198</v>
      </c>
      <c r="K2564">
        <v>17.580841515019699</v>
      </c>
      <c r="L2564">
        <v>23.122744499041801</v>
      </c>
      <c r="M2564">
        <v>29.602252358264401</v>
      </c>
      <c r="N2564">
        <v>0.151722097632258</v>
      </c>
      <c r="O2564">
        <v>236.37680053620099</v>
      </c>
      <c r="P2564">
        <v>67.442559643828403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159.32365966</v>
      </c>
      <c r="F2565">
        <v>41.14</v>
      </c>
      <c r="G2565">
        <v>1.70565083309333</v>
      </c>
      <c r="H2565">
        <v>19.6281498591147</v>
      </c>
      <c r="I2565">
        <v>-20.545857980972201</v>
      </c>
      <c r="J2565">
        <v>25.443217456306598</v>
      </c>
      <c r="K2565">
        <v>35.755371347911598</v>
      </c>
      <c r="L2565">
        <v>35.2239942047566</v>
      </c>
      <c r="M2565">
        <v>64.214045876842107</v>
      </c>
      <c r="N2565">
        <v>2.7565159919482398</v>
      </c>
      <c r="O2565">
        <v>25.9115216334467</v>
      </c>
      <c r="Q2565">
        <v>5.4084442113722001E-2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873</v>
      </c>
      <c r="E2566">
        <v>159.174421835</v>
      </c>
      <c r="F2566">
        <v>144.94999999999999</v>
      </c>
      <c r="G2566">
        <v>304.13085992385601</v>
      </c>
      <c r="H2566">
        <v>59.865988771283199</v>
      </c>
      <c r="I2566">
        <v>229.65313493871699</v>
      </c>
      <c r="J2566">
        <v>10.323154654874999</v>
      </c>
      <c r="K2566">
        <v>99.104382022884394</v>
      </c>
      <c r="L2566">
        <v>70.843379046209805</v>
      </c>
      <c r="M2566">
        <v>97.430165417663503</v>
      </c>
      <c r="N2566">
        <v>2.6304287178767298</v>
      </c>
      <c r="O2566">
        <v>0</v>
      </c>
      <c r="P2566">
        <v>360.01269438273499</v>
      </c>
      <c r="Q2566">
        <v>0.10889291535984801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1535</v>
      </c>
      <c r="E2567">
        <v>158.91040000000001</v>
      </c>
      <c r="F2567">
        <v>90.29</v>
      </c>
      <c r="G2567">
        <v>23.799961581342298</v>
      </c>
      <c r="H2567">
        <v>12.758007378799901</v>
      </c>
      <c r="I2567">
        <v>24.7480394421551</v>
      </c>
      <c r="J2567">
        <v>-1.9745461173567</v>
      </c>
      <c r="K2567">
        <v>92.533152501957602</v>
      </c>
      <c r="L2567">
        <v>90.724936475532402</v>
      </c>
      <c r="M2567">
        <v>47.034772060419598</v>
      </c>
      <c r="N2567">
        <v>5.4930128383847698</v>
      </c>
      <c r="O2567">
        <v>75.434710377671905</v>
      </c>
      <c r="P2567">
        <v>86.280173303074093</v>
      </c>
      <c r="Q2567">
        <v>1.5587590454185E-2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21</v>
      </c>
      <c r="E2568">
        <v>158.61044999999999</v>
      </c>
      <c r="F2568">
        <v>112.89</v>
      </c>
      <c r="G2568">
        <v>80.898001118466794</v>
      </c>
      <c r="H2568">
        <v>-3.13091130662337</v>
      </c>
      <c r="I2568">
        <v>8.0273206399404309</v>
      </c>
      <c r="J2568">
        <v>3.6787653503664299</v>
      </c>
      <c r="K2568">
        <v>98.168591883073006</v>
      </c>
      <c r="L2568">
        <v>87.4026544994273</v>
      </c>
      <c r="M2568">
        <v>66.110803265158395</v>
      </c>
      <c r="N2568">
        <v>2.3636714871578901</v>
      </c>
      <c r="O2568">
        <v>15.058906900522601</v>
      </c>
      <c r="P2568">
        <v>150.36593479707199</v>
      </c>
      <c r="Q2568">
        <v>6.5513354760005998E-2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21</v>
      </c>
      <c r="E2569">
        <v>158.52633950999899</v>
      </c>
      <c r="F2569">
        <v>0.42</v>
      </c>
      <c r="G2569">
        <v>-36.971351750885901</v>
      </c>
      <c r="H2569">
        <v>-4.4692713443236602</v>
      </c>
      <c r="I2569">
        <v>-48.483904186735003</v>
      </c>
      <c r="J2569">
        <v>1.70227481772616</v>
      </c>
      <c r="K2569">
        <v>0.49564555116352399</v>
      </c>
      <c r="L2569">
        <v>0.52297374431870902</v>
      </c>
      <c r="M2569">
        <v>95.179452762342805</v>
      </c>
      <c r="N2569">
        <v>1.2791781934644599</v>
      </c>
      <c r="O2569">
        <v>126.19047619047601</v>
      </c>
      <c r="P2569">
        <v>19.999999999999901</v>
      </c>
      <c r="Q2569">
        <v>6.8296585493632003E-2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189</v>
      </c>
      <c r="E2570">
        <v>158.18558175999999</v>
      </c>
      <c r="F2570">
        <v>201.1</v>
      </c>
      <c r="G2570">
        <v>54.014535746629399</v>
      </c>
      <c r="H2570">
        <v>43.976324510598602</v>
      </c>
      <c r="I2570">
        <v>1.09719047102061</v>
      </c>
      <c r="J2570">
        <v>5.3898278827626802</v>
      </c>
      <c r="K2570">
        <v>159.92032447622299</v>
      </c>
      <c r="L2570">
        <v>145.053213253004</v>
      </c>
      <c r="M2570">
        <v>71.400406743846204</v>
      </c>
      <c r="N2570">
        <v>2.0470834504514999</v>
      </c>
      <c r="O2570">
        <v>5.3953257086026802</v>
      </c>
      <c r="P2570">
        <v>97.156862745097996</v>
      </c>
      <c r="Q2570">
        <v>4.7682192583991999E-2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242</v>
      </c>
      <c r="E2571">
        <v>158.17595</v>
      </c>
      <c r="F2571">
        <v>38.950000000000003</v>
      </c>
      <c r="G2571">
        <v>84.680299900765604</v>
      </c>
      <c r="H2571">
        <v>54.190179113627998</v>
      </c>
      <c r="I2571">
        <v>43.326414009125301</v>
      </c>
      <c r="J2571">
        <v>15.0092576899264</v>
      </c>
      <c r="K2571">
        <v>29.199589668025801</v>
      </c>
      <c r="L2571">
        <v>23.4445339664471</v>
      </c>
      <c r="M2571">
        <v>73.607878944506297</v>
      </c>
      <c r="N2571">
        <v>1.83783709202998</v>
      </c>
      <c r="O2571">
        <v>4.1078305519897098</v>
      </c>
      <c r="P2571">
        <v>164.96598639455701</v>
      </c>
      <c r="Q2571">
        <v>0.11827559178074599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140</v>
      </c>
      <c r="E2572">
        <v>158.16632634000001</v>
      </c>
      <c r="F2572">
        <v>43.78</v>
      </c>
      <c r="G2572">
        <v>48.4823888422968</v>
      </c>
      <c r="H2572">
        <v>47.852397565501299</v>
      </c>
      <c r="I2572">
        <v>9.91279324339874</v>
      </c>
      <c r="J2572">
        <v>-6.5493277463763899</v>
      </c>
      <c r="K2572">
        <v>34.048648657163</v>
      </c>
      <c r="L2572">
        <v>30.658258160479299</v>
      </c>
      <c r="M2572">
        <v>65.051371270097306</v>
      </c>
      <c r="N2572">
        <v>3.5765196389208</v>
      </c>
      <c r="O2572">
        <v>16.4687071722247</v>
      </c>
      <c r="P2572">
        <v>84.725738396624394</v>
      </c>
      <c r="Q2572">
        <v>0.101827075874482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242</v>
      </c>
      <c r="E2573">
        <v>158.16378778000001</v>
      </c>
      <c r="F2573">
        <v>172.6</v>
      </c>
      <c r="G2573">
        <v>42.780536059254203</v>
      </c>
      <c r="H2573">
        <v>3.0615928532071899</v>
      </c>
      <c r="I2573">
        <v>20.131124165846298</v>
      </c>
      <c r="J2573">
        <v>1.6087604889177101</v>
      </c>
      <c r="K2573">
        <v>172.980961530749</v>
      </c>
      <c r="L2573">
        <v>157.281610928368</v>
      </c>
      <c r="M2573">
        <v>53.438306313256099</v>
      </c>
      <c r="N2573">
        <v>0.69326338499599305</v>
      </c>
      <c r="O2573">
        <v>30.561993047508601</v>
      </c>
      <c r="P2573">
        <v>81.588637559179304</v>
      </c>
      <c r="Q2573">
        <v>4.8520085517740001E-2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542</v>
      </c>
      <c r="E2574">
        <v>158.04195089999999</v>
      </c>
      <c r="F2574">
        <v>111.5</v>
      </c>
      <c r="G2574">
        <v>-25.364521847526099</v>
      </c>
      <c r="H2574">
        <v>1.39170094100119</v>
      </c>
      <c r="I2574">
        <v>-31.771790625606101</v>
      </c>
      <c r="J2574">
        <v>0.44252007971055901</v>
      </c>
      <c r="K2574">
        <v>116.083929580483</v>
      </c>
      <c r="L2574">
        <v>116.585951185177</v>
      </c>
      <c r="M2574">
        <v>41.836166433951597</v>
      </c>
      <c r="N2574">
        <v>1.1490858830181501</v>
      </c>
      <c r="O2574">
        <v>62.331838565022402</v>
      </c>
      <c r="P2574">
        <v>19.5069667738478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239</v>
      </c>
      <c r="E2575">
        <v>157.91399999999999</v>
      </c>
      <c r="F2575">
        <v>141.5</v>
      </c>
      <c r="G2575">
        <v>-19.493199441272999</v>
      </c>
      <c r="H2575">
        <v>-7.5818541257806098</v>
      </c>
      <c r="I2575">
        <v>-10.6743883316165</v>
      </c>
      <c r="J2575">
        <v>4.9226986455252604</v>
      </c>
      <c r="K2575">
        <v>138.76208749741701</v>
      </c>
      <c r="L2575">
        <v>130.78266316429099</v>
      </c>
      <c r="M2575">
        <v>47.128982635466002</v>
      </c>
      <c r="N2575">
        <v>0.74594889770921102</v>
      </c>
      <c r="O2575">
        <v>16.572438162544099</v>
      </c>
      <c r="P2575">
        <v>51.987110633727099</v>
      </c>
      <c r="Q2575">
        <v>7.2944704649833006E-2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140</v>
      </c>
      <c r="E2576">
        <v>156.86129894499999</v>
      </c>
      <c r="F2576">
        <v>609.65</v>
      </c>
      <c r="G2576">
        <v>16.5813481452718</v>
      </c>
      <c r="H2576">
        <v>-6.8302157220747599</v>
      </c>
      <c r="I2576">
        <v>6.9814675500568297</v>
      </c>
      <c r="J2576">
        <v>-3.5381465384661297E-2</v>
      </c>
      <c r="K2576">
        <v>598.96391603789004</v>
      </c>
      <c r="L2576">
        <v>550.27907534010399</v>
      </c>
      <c r="M2576">
        <v>55.045962188724197</v>
      </c>
      <c r="N2576">
        <v>1.34972830479601</v>
      </c>
      <c r="O2576">
        <v>31.2228327729025</v>
      </c>
      <c r="P2576">
        <v>74.235495855958803</v>
      </c>
      <c r="Q2576">
        <v>5.6389889793432998E-2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866</v>
      </c>
      <c r="E2577">
        <v>156.27674999999999</v>
      </c>
      <c r="F2577">
        <v>612.85</v>
      </c>
      <c r="G2577">
        <v>49.791808658018198</v>
      </c>
      <c r="H2577">
        <v>-6.9180902419614503</v>
      </c>
      <c r="I2577">
        <v>-0.30827012171107099</v>
      </c>
      <c r="J2577">
        <v>-3.8453829538940001</v>
      </c>
      <c r="K2577">
        <v>609.24657609968494</v>
      </c>
      <c r="L2577">
        <v>514.533305812967</v>
      </c>
      <c r="M2577">
        <v>33.867897943374601</v>
      </c>
      <c r="N2577">
        <v>0.53203063843280196</v>
      </c>
      <c r="O2577">
        <v>22.2158766419189</v>
      </c>
      <c r="P2577">
        <v>102.39431968295899</v>
      </c>
      <c r="Q2577">
        <v>0.10295979828115701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1093</v>
      </c>
      <c r="E2578">
        <v>155.891865</v>
      </c>
      <c r="F2578">
        <v>120.65</v>
      </c>
      <c r="G2578">
        <v>-18.6695305013202</v>
      </c>
      <c r="H2578">
        <v>-10.5566922002241</v>
      </c>
      <c r="I2578">
        <v>-32.288840041235503</v>
      </c>
      <c r="J2578">
        <v>5.2674825984511804</v>
      </c>
      <c r="K2578">
        <v>122.07298746065101</v>
      </c>
      <c r="L2578">
        <v>119.49665619105799</v>
      </c>
      <c r="M2578">
        <v>49.295192661028501</v>
      </c>
      <c r="N2578">
        <v>0.516290772655702</v>
      </c>
      <c r="O2578">
        <v>38.707003729796902</v>
      </c>
      <c r="P2578">
        <v>33.094318808604498</v>
      </c>
      <c r="Q2578">
        <v>-5.2306025868491E-2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716</v>
      </c>
      <c r="E2579">
        <v>155.60873361</v>
      </c>
      <c r="F2579">
        <v>57.67</v>
      </c>
      <c r="G2579">
        <v>74.731063708051195</v>
      </c>
      <c r="H2579">
        <v>53.517305836884297</v>
      </c>
      <c r="I2579">
        <v>30.002448170585001</v>
      </c>
      <c r="J2579">
        <v>6.2355334911122204</v>
      </c>
      <c r="K2579">
        <v>43.117369238842699</v>
      </c>
      <c r="L2579">
        <v>36.832855147676298</v>
      </c>
      <c r="M2579">
        <v>97.828504998620204</v>
      </c>
      <c r="N2579">
        <v>3.0574569908393499</v>
      </c>
      <c r="O2579">
        <v>4.0575689266516299</v>
      </c>
      <c r="Q2579">
        <v>0.26506986437205199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1151</v>
      </c>
      <c r="E2580">
        <v>155.43175343499999</v>
      </c>
      <c r="F2580">
        <v>84.35</v>
      </c>
      <c r="G2580">
        <v>-77.341402560971304</v>
      </c>
      <c r="H2580">
        <v>-11.446015530370101</v>
      </c>
      <c r="I2580">
        <v>-64.580450723316005</v>
      </c>
      <c r="J2580">
        <v>-1.74678349858878</v>
      </c>
      <c r="K2580">
        <v>93.014814621756699</v>
      </c>
      <c r="M2580">
        <v>38.226144286072604</v>
      </c>
      <c r="N2580">
        <v>1.00808187078571</v>
      </c>
      <c r="O2580">
        <v>116.953171310017</v>
      </c>
      <c r="P2580">
        <v>1.99516324062876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414</v>
      </c>
      <c r="E2581">
        <v>155.40385376</v>
      </c>
      <c r="F2581">
        <v>41.92</v>
      </c>
      <c r="G2581">
        <v>-9.1935739731082098</v>
      </c>
      <c r="H2581">
        <v>0.18590106946944099</v>
      </c>
      <c r="I2581">
        <v>-26.487718554185701</v>
      </c>
      <c r="J2581">
        <v>-3.12629623232374E-2</v>
      </c>
      <c r="K2581">
        <v>41.908291209240403</v>
      </c>
      <c r="L2581">
        <v>41.941814807812001</v>
      </c>
      <c r="M2581">
        <v>40.6040536690452</v>
      </c>
      <c r="N2581">
        <v>0.83814206538707603</v>
      </c>
      <c r="O2581">
        <v>47.304389312977001</v>
      </c>
      <c r="P2581">
        <v>32.239747634069403</v>
      </c>
      <c r="Q2581">
        <v>0.146741250044715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821</v>
      </c>
      <c r="E2582">
        <v>155.23716120500001</v>
      </c>
      <c r="F2582">
        <v>140.09</v>
      </c>
      <c r="G2582">
        <v>-37.753322400781101</v>
      </c>
      <c r="H2582">
        <v>-4.93689724360424</v>
      </c>
      <c r="I2582">
        <v>-28.247683714293998</v>
      </c>
      <c r="J2582">
        <v>-7.6340649431419001</v>
      </c>
      <c r="K2582">
        <v>146.56293110179999</v>
      </c>
      <c r="L2582">
        <v>153.414933492709</v>
      </c>
      <c r="M2582">
        <v>34.446348378303398</v>
      </c>
      <c r="N2582">
        <v>0.62158188470462705</v>
      </c>
      <c r="O2582">
        <v>58.398172603326401</v>
      </c>
      <c r="P2582">
        <v>18.5696148963182</v>
      </c>
      <c r="Q2582">
        <v>2.2214846108669001E-2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629</v>
      </c>
      <c r="E2583">
        <v>153.57092850000001</v>
      </c>
      <c r="F2583">
        <v>99</v>
      </c>
      <c r="G2583">
        <v>76.676584237475495</v>
      </c>
      <c r="H2583">
        <v>-10.0151650641304</v>
      </c>
      <c r="I2583">
        <v>-29.200983717373798</v>
      </c>
      <c r="J2583">
        <v>-0.69789332014687699</v>
      </c>
      <c r="K2583">
        <v>103.012820111792</v>
      </c>
      <c r="L2583">
        <v>93.612881505272895</v>
      </c>
      <c r="M2583">
        <v>44.015851322713303</v>
      </c>
      <c r="N2583">
        <v>0.40030495633343599</v>
      </c>
      <c r="O2583">
        <v>45.505050505050498</v>
      </c>
      <c r="P2583">
        <v>120.735785953177</v>
      </c>
      <c r="Q2583">
        <v>0.17866275376458099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934</v>
      </c>
      <c r="E2584">
        <v>153.57075</v>
      </c>
      <c r="F2584">
        <v>123.35</v>
      </c>
      <c r="G2584">
        <v>10.9663033812501</v>
      </c>
      <c r="H2584">
        <v>-7.5382231179386503</v>
      </c>
      <c r="I2584">
        <v>1.3255720513126299</v>
      </c>
      <c r="J2584">
        <v>-9.5705364550851009</v>
      </c>
      <c r="K2584">
        <v>124.271592867603</v>
      </c>
      <c r="L2584">
        <v>113.962681494771</v>
      </c>
      <c r="M2584">
        <v>38.5773828236714</v>
      </c>
      <c r="N2584">
        <v>0.44585952697497699</v>
      </c>
      <c r="O2584">
        <v>24.847993514389898</v>
      </c>
      <c r="P2584">
        <v>44.0331620737972</v>
      </c>
      <c r="Q2584">
        <v>-1.6930164573455999E-2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75</v>
      </c>
      <c r="E2585">
        <v>153.44902409400001</v>
      </c>
      <c r="F2585">
        <v>55.29</v>
      </c>
      <c r="G2585">
        <v>48.007683888526998</v>
      </c>
      <c r="H2585">
        <v>3.5805211867966502</v>
      </c>
      <c r="I2585">
        <v>-3.0694380558509899</v>
      </c>
      <c r="J2585">
        <v>2.2056569162002799</v>
      </c>
      <c r="K2585">
        <v>51.059343100193097</v>
      </c>
      <c r="L2585">
        <v>47.9042182611417</v>
      </c>
      <c r="M2585">
        <v>72.357149178164306</v>
      </c>
      <c r="N2585">
        <v>1.21922781009977</v>
      </c>
      <c r="O2585">
        <v>18.1045396997648</v>
      </c>
      <c r="P2585">
        <v>84.3</v>
      </c>
      <c r="Q2585">
        <v>6.3289469946592E-2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624</v>
      </c>
      <c r="E2586">
        <v>153.11705236</v>
      </c>
      <c r="F2586">
        <v>76.400000000000006</v>
      </c>
      <c r="G2586">
        <v>34.139759360225099</v>
      </c>
      <c r="H2586">
        <v>-15.183557058609299</v>
      </c>
      <c r="I2586">
        <v>34.6763398245728</v>
      </c>
      <c r="J2586">
        <v>-2.2424983578162299</v>
      </c>
      <c r="K2586">
        <v>76.984809660760504</v>
      </c>
      <c r="L2586">
        <v>64.367474719119699</v>
      </c>
      <c r="M2586">
        <v>42.580204794619398</v>
      </c>
      <c r="N2586">
        <v>0.91773644223211903</v>
      </c>
      <c r="O2586">
        <v>21.7277486910994</v>
      </c>
      <c r="P2586">
        <v>84.541062801932298</v>
      </c>
      <c r="Q2586">
        <v>0.156212111689015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86</v>
      </c>
      <c r="E2587">
        <v>152.924110278</v>
      </c>
      <c r="F2587">
        <v>2.82</v>
      </c>
      <c r="G2587">
        <v>-26.9128722187222</v>
      </c>
      <c r="H2587">
        <v>4.3219374468851299</v>
      </c>
      <c r="I2587">
        <v>-34.765955468786302</v>
      </c>
      <c r="J2587">
        <v>-1.1973982161750401</v>
      </c>
      <c r="K2587">
        <v>2.6229648260443401</v>
      </c>
      <c r="L2587">
        <v>4.5749749380272497</v>
      </c>
      <c r="M2587">
        <v>24.341289289795998</v>
      </c>
      <c r="N2587">
        <v>0.56281395092873099</v>
      </c>
      <c r="O2587">
        <v>40.070921985815602</v>
      </c>
      <c r="P2587">
        <v>48.421052631578902</v>
      </c>
      <c r="Q2587">
        <v>-0.18734429290249199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821</v>
      </c>
      <c r="E2588">
        <v>152.10422500000001</v>
      </c>
      <c r="F2588">
        <v>168.35</v>
      </c>
      <c r="G2588">
        <v>18.5842038046695</v>
      </c>
      <c r="H2588">
        <v>-1.43896831402063</v>
      </c>
      <c r="I2588">
        <v>12.3010836373589</v>
      </c>
      <c r="J2588">
        <v>2.1684752839266301</v>
      </c>
      <c r="K2588">
        <v>154.456191743739</v>
      </c>
      <c r="M2588">
        <v>48.542005722137901</v>
      </c>
      <c r="N2588">
        <v>0.75757575757575701</v>
      </c>
      <c r="O2588">
        <v>11.6424116424116</v>
      </c>
      <c r="P2588">
        <v>115.833333333333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100</v>
      </c>
      <c r="E2589">
        <v>151.96147199999999</v>
      </c>
      <c r="F2589">
        <v>37.96</v>
      </c>
      <c r="G2589">
        <v>16.969768856901201</v>
      </c>
      <c r="H2589">
        <v>-3.5069826577176801</v>
      </c>
      <c r="I2589">
        <v>-8.0197040270331392</v>
      </c>
      <c r="J2589">
        <v>-1.88171555871703</v>
      </c>
      <c r="K2589">
        <v>39.540353475464599</v>
      </c>
      <c r="L2589">
        <v>37.618946807101601</v>
      </c>
      <c r="M2589">
        <v>37.6467439500422</v>
      </c>
      <c r="N2589">
        <v>0.43941486671563301</v>
      </c>
      <c r="O2589">
        <v>25.131717597470999</v>
      </c>
      <c r="P2589">
        <v>59.831578947368399</v>
      </c>
      <c r="Q2589">
        <v>9.1094950482651996E-2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2455</v>
      </c>
      <c r="E2590">
        <v>151.950761</v>
      </c>
      <c r="F2590">
        <v>38.53</v>
      </c>
      <c r="G2590">
        <v>11.993068841441501</v>
      </c>
      <c r="H2590">
        <v>-5.7803253288994902</v>
      </c>
      <c r="I2590">
        <v>-25.131252272439198</v>
      </c>
      <c r="J2590">
        <v>-1.12163548864712</v>
      </c>
      <c r="K2590">
        <v>39.760990184620397</v>
      </c>
      <c r="L2590">
        <v>39.685027392874503</v>
      </c>
      <c r="M2590">
        <v>44.079502872301198</v>
      </c>
      <c r="N2590">
        <v>0.81082631057944599</v>
      </c>
      <c r="O2590">
        <v>52.867895146638901</v>
      </c>
      <c r="P2590">
        <v>45.396226415094297</v>
      </c>
      <c r="Q2590">
        <v>9.0516624487677E-2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43</v>
      </c>
      <c r="E2591">
        <v>151.80824000000001</v>
      </c>
      <c r="F2591">
        <v>127.1</v>
      </c>
      <c r="G2591">
        <v>38.969223761729403</v>
      </c>
      <c r="H2591">
        <v>-25.3638600212082</v>
      </c>
      <c r="I2591">
        <v>15.2845495817187</v>
      </c>
      <c r="J2591">
        <v>-5.7866397764515796</v>
      </c>
      <c r="K2591">
        <v>129.66209358662201</v>
      </c>
      <c r="L2591">
        <v>112.27887061926999</v>
      </c>
      <c r="M2591">
        <v>33.282395870037199</v>
      </c>
      <c r="N2591">
        <v>0.40923785091493597</v>
      </c>
      <c r="O2591">
        <v>32.022029897718298</v>
      </c>
      <c r="P2591">
        <v>71.756756756756701</v>
      </c>
      <c r="Q2591">
        <v>5.7583485399542E-2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629</v>
      </c>
      <c r="E2592">
        <v>151.70625000000001</v>
      </c>
      <c r="F2592">
        <v>224.75</v>
      </c>
      <c r="G2592">
        <v>-8.6503319044424103</v>
      </c>
      <c r="H2592">
        <v>19.947395322342999</v>
      </c>
      <c r="I2592">
        <v>18.8349642063922</v>
      </c>
      <c r="J2592">
        <v>11.7890776862191</v>
      </c>
      <c r="K2592">
        <v>192.122156695066</v>
      </c>
      <c r="L2592">
        <v>180.31614684501301</v>
      </c>
      <c r="M2592">
        <v>69.513693007110504</v>
      </c>
      <c r="N2592">
        <v>3.76578055924</v>
      </c>
      <c r="O2592">
        <v>11.145717463848699</v>
      </c>
      <c r="P2592">
        <v>51.806822019587898</v>
      </c>
      <c r="Q2592">
        <v>-1.6680709967585999E-2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5350</v>
      </c>
      <c r="E2593">
        <v>151.5520314</v>
      </c>
      <c r="F2593">
        <v>107.95</v>
      </c>
      <c r="G2593">
        <v>175.676072209387</v>
      </c>
      <c r="H2593">
        <v>10.4689739708381</v>
      </c>
      <c r="I2593">
        <v>66.667572147089302</v>
      </c>
      <c r="J2593">
        <v>9.5164953620080599</v>
      </c>
      <c r="K2593">
        <v>97.520726811847496</v>
      </c>
      <c r="L2593">
        <v>81.607002811155994</v>
      </c>
      <c r="M2593">
        <v>80.677771141641202</v>
      </c>
      <c r="N2593">
        <v>0.75231567311831704</v>
      </c>
      <c r="O2593">
        <v>18.156553960166701</v>
      </c>
      <c r="P2593">
        <v>207.11237553342801</v>
      </c>
      <c r="Q2593">
        <v>0.10505514656164799</v>
      </c>
    </row>
    <row r="2594" spans="1:17" hidden="1" x14ac:dyDescent="0.3">
      <c r="A2594" t="s">
        <v>5351</v>
      </c>
      <c r="B2594" t="s">
        <v>5352</v>
      </c>
      <c r="C2594" t="str">
        <f>IFERROR(VLOOKUP(Table1[[#This Row],[Ticker]],[1]!Table1[[Symbol]:[Industry]],2,FALSE),"-")</f>
        <v>-</v>
      </c>
      <c r="D2594" t="s">
        <v>214</v>
      </c>
      <c r="E2594">
        <v>150.9984</v>
      </c>
      <c r="F2594">
        <v>147</v>
      </c>
      <c r="G2594">
        <v>60.8064260268917</v>
      </c>
      <c r="H2594">
        <v>-11.3845039765735</v>
      </c>
      <c r="I2594">
        <v>-44.020341433698597</v>
      </c>
      <c r="J2594">
        <v>-2.1793953139439499</v>
      </c>
      <c r="K2594">
        <v>152.62149632727801</v>
      </c>
      <c r="M2594">
        <v>50.917883253535599</v>
      </c>
      <c r="N2594">
        <v>0.31151604475112199</v>
      </c>
      <c r="O2594">
        <v>89.353741496598602</v>
      </c>
      <c r="P2594">
        <v>126.153846153846</v>
      </c>
    </row>
    <row r="2595" spans="1:17" hidden="1" x14ac:dyDescent="0.3">
      <c r="A2595" t="s">
        <v>5353</v>
      </c>
      <c r="B2595" t="s">
        <v>5354</v>
      </c>
      <c r="C2595" t="str">
        <f>IFERROR(VLOOKUP(Table1[[#This Row],[Ticker]],[1]!Table1[[Symbol]:[Industry]],2,FALSE),"-")</f>
        <v>-</v>
      </c>
      <c r="D2595" t="s">
        <v>876</v>
      </c>
      <c r="E2595">
        <v>150.78473814</v>
      </c>
      <c r="F2595">
        <v>80.7</v>
      </c>
      <c r="G2595">
        <v>4.9339246762705002</v>
      </c>
      <c r="H2595">
        <v>-7.2925216408835603</v>
      </c>
      <c r="I2595">
        <v>12.406154432717001</v>
      </c>
      <c r="J2595">
        <v>5.9439088898687098</v>
      </c>
      <c r="K2595">
        <v>81.446647310037704</v>
      </c>
      <c r="L2595">
        <v>73.560277276831897</v>
      </c>
      <c r="M2595">
        <v>48.348440376847797</v>
      </c>
      <c r="N2595">
        <v>0.11567530963217899</v>
      </c>
      <c r="O2595">
        <v>43.9900867410161</v>
      </c>
      <c r="P2595">
        <v>46.594005449591201</v>
      </c>
      <c r="Q2595">
        <v>8.6941853771859007E-2</v>
      </c>
    </row>
    <row r="2596" spans="1:17" hidden="1" x14ac:dyDescent="0.3">
      <c r="A2596" t="s">
        <v>5355</v>
      </c>
      <c r="B2596" t="s">
        <v>5356</v>
      </c>
      <c r="C2596" t="str">
        <f>IFERROR(VLOOKUP(Table1[[#This Row],[Ticker]],[1]!Table1[[Symbol]:[Industry]],2,FALSE),"-")</f>
        <v>-</v>
      </c>
      <c r="E2596">
        <v>150.55199999999999</v>
      </c>
      <c r="F2596">
        <v>14.76</v>
      </c>
      <c r="G2596">
        <v>141.14410089423299</v>
      </c>
      <c r="H2596">
        <v>6.0222913849499902</v>
      </c>
      <c r="I2596">
        <v>85.688589985759094</v>
      </c>
      <c r="J2596">
        <v>-8.4691897095665798</v>
      </c>
      <c r="K2596">
        <v>15.585529291613099</v>
      </c>
      <c r="L2596">
        <v>12.665485625598</v>
      </c>
      <c r="M2596">
        <v>37.726277865744002</v>
      </c>
      <c r="N2596">
        <v>1.6204819689507599</v>
      </c>
      <c r="O2596">
        <v>50.609756097560897</v>
      </c>
      <c r="P2596">
        <v>309.431345353675</v>
      </c>
    </row>
    <row r="2597" spans="1:17" hidden="1" x14ac:dyDescent="0.3">
      <c r="A2597" t="s">
        <v>5357</v>
      </c>
      <c r="B2597" t="s">
        <v>5358</v>
      </c>
      <c r="C2597" t="str">
        <f>IFERROR(VLOOKUP(Table1[[#This Row],[Ticker]],[1]!Table1[[Symbol]:[Industry]],2,FALSE),"-")</f>
        <v>-</v>
      </c>
      <c r="D2597" t="s">
        <v>117</v>
      </c>
      <c r="E2597">
        <v>150.28290000000001</v>
      </c>
      <c r="F2597">
        <v>370</v>
      </c>
      <c r="G2597">
        <v>416.18488095412999</v>
      </c>
      <c r="H2597">
        <v>-16.559532626983898</v>
      </c>
      <c r="I2597">
        <v>45.801290970266002</v>
      </c>
      <c r="J2597">
        <v>-8.3368277463763896</v>
      </c>
      <c r="K2597">
        <v>398.884252102978</v>
      </c>
      <c r="L2597">
        <v>305.55465565003402</v>
      </c>
      <c r="M2597">
        <v>35.0603425824605</v>
      </c>
      <c r="N2597">
        <v>1.6919554873202001</v>
      </c>
      <c r="O2597">
        <v>31.135135135135101</v>
      </c>
      <c r="P2597">
        <v>442.04512159390498</v>
      </c>
      <c r="Q2597">
        <v>0.28116351857939698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E2598">
        <v>150.21564799999999</v>
      </c>
      <c r="F2598">
        <v>145.4</v>
      </c>
      <c r="G2598">
        <v>-56.622145401679603</v>
      </c>
      <c r="H2598">
        <v>-7.6327745078268201</v>
      </c>
      <c r="I2598">
        <v>-21.0739723464234</v>
      </c>
      <c r="J2598">
        <v>-0.86182774637639603</v>
      </c>
      <c r="K2598">
        <v>152.33997409336101</v>
      </c>
      <c r="L2598">
        <v>158.53578883120301</v>
      </c>
      <c r="M2598">
        <v>18.438411420697701</v>
      </c>
      <c r="N2598">
        <v>0.67045454545454497</v>
      </c>
      <c r="O2598">
        <v>60.591471801925699</v>
      </c>
      <c r="P2598">
        <v>38.081671415004699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916</v>
      </c>
      <c r="E2599">
        <v>150.1549325</v>
      </c>
      <c r="F2599">
        <v>77.5</v>
      </c>
      <c r="G2599">
        <v>-14.027628807163</v>
      </c>
      <c r="H2599">
        <v>7.42466804961572</v>
      </c>
      <c r="I2599">
        <v>-1.2666769695078</v>
      </c>
      <c r="J2599">
        <v>11.0321116475629</v>
      </c>
      <c r="O2599">
        <v>0</v>
      </c>
      <c r="P2599">
        <v>23.6044657097288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E2600">
        <v>150.01816500000001</v>
      </c>
      <c r="F2600">
        <v>203.5</v>
      </c>
      <c r="G2600">
        <v>-23.8552281084465</v>
      </c>
      <c r="H2600">
        <v>38.078154129931001</v>
      </c>
      <c r="I2600">
        <v>-11.094276270791299</v>
      </c>
      <c r="J2600">
        <v>9.7585718330137201</v>
      </c>
      <c r="K2600">
        <v>168.25803681503299</v>
      </c>
      <c r="M2600">
        <v>63.9990870881661</v>
      </c>
      <c r="N2600">
        <v>3.8092336982389301</v>
      </c>
      <c r="O2600">
        <v>6.6339066339066299</v>
      </c>
      <c r="P2600">
        <v>45.357142857142797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1840</v>
      </c>
      <c r="E2601">
        <v>149.95124999999999</v>
      </c>
      <c r="F2601">
        <v>14.81</v>
      </c>
      <c r="G2601">
        <v>120.973092693558</v>
      </c>
      <c r="H2601">
        <v>25.231227823729501</v>
      </c>
      <c r="I2601">
        <v>21.537074834243899</v>
      </c>
      <c r="J2601">
        <v>9.2370423101207706</v>
      </c>
      <c r="K2601">
        <v>12.2951481263503</v>
      </c>
      <c r="L2601">
        <v>10.354623938504499</v>
      </c>
      <c r="M2601">
        <v>60.993374844014497</v>
      </c>
      <c r="N2601">
        <v>2.3511235543036899</v>
      </c>
      <c r="O2601">
        <v>15.800135043889201</v>
      </c>
      <c r="P2601">
        <v>159.824561403508</v>
      </c>
      <c r="Q2601">
        <v>-6.1182101058599998E-4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21</v>
      </c>
      <c r="E2602">
        <v>149.87827763999999</v>
      </c>
      <c r="F2602">
        <v>40.950000000000003</v>
      </c>
      <c r="G2602">
        <v>30.556871659690302</v>
      </c>
      <c r="H2602">
        <v>13.454992330290599</v>
      </c>
      <c r="I2602">
        <v>1.12665262047449</v>
      </c>
      <c r="J2602">
        <v>10.590982433899301</v>
      </c>
      <c r="K2602">
        <v>37.658603933303098</v>
      </c>
      <c r="L2602">
        <v>35.404476058842697</v>
      </c>
      <c r="M2602">
        <v>59.921134748397797</v>
      </c>
      <c r="N2602">
        <v>1.8212382441942001</v>
      </c>
      <c r="O2602">
        <v>31.746031746031701</v>
      </c>
      <c r="P2602">
        <v>96.402877697841703</v>
      </c>
      <c r="Q2602">
        <v>5.1940292203813999E-2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46</v>
      </c>
      <c r="E2603">
        <v>149.65391640000001</v>
      </c>
      <c r="F2603">
        <v>1.59</v>
      </c>
      <c r="G2603">
        <v>23.8934539415058</v>
      </c>
      <c r="H2603">
        <v>28.864061989009599</v>
      </c>
      <c r="I2603">
        <v>19.400711197880302</v>
      </c>
      <c r="J2603">
        <v>0.47150558695693701</v>
      </c>
      <c r="K2603">
        <v>1.2722792619805301</v>
      </c>
      <c r="L2603">
        <v>1.1941102333881299</v>
      </c>
      <c r="M2603">
        <v>75.595484153421395</v>
      </c>
      <c r="N2603">
        <v>2.8011481001051002</v>
      </c>
      <c r="O2603">
        <v>0</v>
      </c>
      <c r="P2603">
        <v>75.690607734806605</v>
      </c>
      <c r="Q2603">
        <v>0.16761629175823001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21</v>
      </c>
      <c r="E2604">
        <v>148.77491448000001</v>
      </c>
      <c r="F2604">
        <v>8.85</v>
      </c>
      <c r="G2604">
        <v>37.458910054104898</v>
      </c>
      <c r="H2604">
        <v>17.571544982206898</v>
      </c>
      <c r="I2604">
        <v>55.630434982232202</v>
      </c>
      <c r="J2604">
        <v>6.8212454829153204</v>
      </c>
      <c r="K2604">
        <v>7.37700116657156</v>
      </c>
      <c r="L2604">
        <v>6.0972577043494702</v>
      </c>
      <c r="M2604">
        <v>72.0600041608498</v>
      </c>
      <c r="N2604">
        <v>0.56069563832430203</v>
      </c>
      <c r="O2604">
        <v>1.6949152542372801</v>
      </c>
      <c r="P2604">
        <v>136</v>
      </c>
      <c r="Q2604">
        <v>-1.4852137552552E-2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821</v>
      </c>
      <c r="E2605">
        <v>148.29406018499901</v>
      </c>
      <c r="F2605">
        <v>77.39</v>
      </c>
      <c r="G2605">
        <v>1489.7973794019699</v>
      </c>
      <c r="H2605">
        <v>2.3045019947992</v>
      </c>
      <c r="I2605">
        <v>324.626955541771</v>
      </c>
      <c r="J2605">
        <v>1.0867626350498001</v>
      </c>
      <c r="K2605">
        <v>67.290267636710894</v>
      </c>
      <c r="L2605">
        <v>42.669809962563598</v>
      </c>
      <c r="M2605">
        <v>76.959166731909505</v>
      </c>
      <c r="N2605">
        <v>0.83542630281541796</v>
      </c>
      <c r="O2605">
        <v>5.9956066675280901</v>
      </c>
      <c r="P2605">
        <v>1515.6576200417501</v>
      </c>
      <c r="Q2605">
        <v>0.37015948661668002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130</v>
      </c>
      <c r="E2606">
        <v>148.17200149999999</v>
      </c>
      <c r="F2606">
        <v>215</v>
      </c>
      <c r="G2606">
        <v>326.39049558235303</v>
      </c>
      <c r="H2606">
        <v>16.055590534129301</v>
      </c>
      <c r="I2606">
        <v>209.966075585558</v>
      </c>
      <c r="J2606">
        <v>11.009967125418401</v>
      </c>
      <c r="K2606">
        <v>187.73432184766801</v>
      </c>
      <c r="L2606">
        <v>129.77553626533501</v>
      </c>
      <c r="M2606">
        <v>72.125857823561304</v>
      </c>
      <c r="N2606">
        <v>0.79008239657719903</v>
      </c>
      <c r="O2606">
        <v>1.46511627906977</v>
      </c>
      <c r="P2606">
        <v>370.97480832420598</v>
      </c>
      <c r="Q2606">
        <v>0.11365070263912699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E2607">
        <v>147.77104499999999</v>
      </c>
      <c r="F2607">
        <v>160.75</v>
      </c>
      <c r="G2607">
        <v>279.61239617614501</v>
      </c>
      <c r="H2607">
        <v>54.572761891257898</v>
      </c>
      <c r="I2607">
        <v>68.211336056892307</v>
      </c>
      <c r="J2607">
        <v>22.209276640915501</v>
      </c>
      <c r="K2607">
        <v>120.962749460216</v>
      </c>
      <c r="L2607">
        <v>90.809926751263902</v>
      </c>
      <c r="M2607">
        <v>77.3723276510582</v>
      </c>
      <c r="N2607">
        <v>1.57292218319108</v>
      </c>
      <c r="O2607">
        <v>6.2519440124416903</v>
      </c>
      <c r="P2607">
        <v>345.90846047156703</v>
      </c>
      <c r="Q2607">
        <v>0.180693824233777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242</v>
      </c>
      <c r="E2608">
        <v>147.63615449400001</v>
      </c>
      <c r="F2608">
        <v>144.99</v>
      </c>
      <c r="G2608">
        <v>4.6438097652656296</v>
      </c>
      <c r="H2608">
        <v>19.2625665348504</v>
      </c>
      <c r="I2608">
        <v>-8.5643212462436402</v>
      </c>
      <c r="J2608">
        <v>-4.2135235053197704</v>
      </c>
      <c r="K2608">
        <v>126.77041983689401</v>
      </c>
      <c r="L2608">
        <v>121.39981790249</v>
      </c>
      <c r="M2608">
        <v>58.311407793381399</v>
      </c>
      <c r="N2608">
        <v>3.60182140211593</v>
      </c>
      <c r="O2608">
        <v>13.800951789778599</v>
      </c>
      <c r="P2608">
        <v>51.742543171114598</v>
      </c>
      <c r="Q2608">
        <v>4.3468862328688997E-2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21</v>
      </c>
      <c r="E2609">
        <v>147.344977395</v>
      </c>
      <c r="F2609">
        <v>169.05</v>
      </c>
      <c r="G2609">
        <v>115.29525151429</v>
      </c>
      <c r="H2609">
        <v>11.878554742632801</v>
      </c>
      <c r="I2609">
        <v>128.05620335194601</v>
      </c>
      <c r="J2609">
        <v>-2.7679861041476501</v>
      </c>
      <c r="K2609">
        <v>132.546725648147</v>
      </c>
      <c r="M2609">
        <v>48.7620490437439</v>
      </c>
      <c r="N2609">
        <v>0.65576157238898602</v>
      </c>
      <c r="O2609">
        <v>18.0715764566696</v>
      </c>
      <c r="P2609">
        <v>172.66129032257999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189</v>
      </c>
      <c r="E2610">
        <v>146.884308</v>
      </c>
      <c r="F2610">
        <v>239.35</v>
      </c>
      <c r="G2610">
        <v>25.915282505437499</v>
      </c>
      <c r="H2610">
        <v>-5.2721447861153399</v>
      </c>
      <c r="I2610">
        <v>-1.8254626747370299</v>
      </c>
      <c r="J2610">
        <v>1.20338964492795</v>
      </c>
      <c r="K2610">
        <v>236.951660357968</v>
      </c>
      <c r="L2610">
        <v>216.20491971678899</v>
      </c>
      <c r="M2610">
        <v>60.430133719441997</v>
      </c>
      <c r="N2610">
        <v>0.96882825009621598</v>
      </c>
      <c r="O2610">
        <v>20.325882598704801</v>
      </c>
      <c r="P2610">
        <v>63.938356164383499</v>
      </c>
      <c r="Q2610">
        <v>3.4013648649296999E-2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388</v>
      </c>
      <c r="E2611">
        <v>146.674229166</v>
      </c>
      <c r="F2611">
        <v>22.71</v>
      </c>
      <c r="G2611">
        <v>32.950948171413899</v>
      </c>
      <c r="H2611">
        <v>4.2985011675246598</v>
      </c>
      <c r="I2611">
        <v>-5.46895704856514</v>
      </c>
      <c r="J2611">
        <v>-1.55416872430802</v>
      </c>
      <c r="K2611">
        <v>22.129134921688099</v>
      </c>
      <c r="L2611">
        <v>20.340334856961999</v>
      </c>
      <c r="M2611">
        <v>48.2219881027223</v>
      </c>
      <c r="N2611">
        <v>1.1050446907154701</v>
      </c>
      <c r="O2611">
        <v>29.898723029502399</v>
      </c>
      <c r="P2611">
        <v>73.358778625954201</v>
      </c>
      <c r="Q2611">
        <v>2.9303539220956E-2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539</v>
      </c>
      <c r="E2612">
        <v>146.54512374999999</v>
      </c>
      <c r="F2612">
        <v>68.03</v>
      </c>
      <c r="G2612">
        <v>259.79735573210701</v>
      </c>
      <c r="H2612">
        <v>-1.66927134432367</v>
      </c>
      <c r="I2612">
        <v>-20.1621303321742</v>
      </c>
      <c r="J2612">
        <v>-1.13048446279431</v>
      </c>
      <c r="K2612">
        <v>68.449499247894806</v>
      </c>
      <c r="L2612">
        <v>62.911872458875301</v>
      </c>
      <c r="M2612">
        <v>65.1703810906005</v>
      </c>
      <c r="N2612">
        <v>3.2072966347293002</v>
      </c>
      <c r="O2612">
        <v>41.966779362046097</v>
      </c>
      <c r="P2612">
        <v>308.34333733493401</v>
      </c>
      <c r="Q2612">
        <v>0.15978628051308999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65</v>
      </c>
      <c r="E2613">
        <v>146.48400000000001</v>
      </c>
      <c r="F2613">
        <v>125.2</v>
      </c>
      <c r="G2613">
        <v>-39.336398207155597</v>
      </c>
      <c r="H2613">
        <v>-8.8943710904244906</v>
      </c>
      <c r="I2613">
        <v>-26.575446369500401</v>
      </c>
      <c r="J2613">
        <v>-5.0436459281945698</v>
      </c>
      <c r="M2613">
        <v>15.063466829457701</v>
      </c>
      <c r="O2613">
        <v>27.316293929712401</v>
      </c>
      <c r="P2613">
        <v>0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130</v>
      </c>
      <c r="E2614">
        <v>146.1204855</v>
      </c>
      <c r="F2614">
        <v>425.35</v>
      </c>
      <c r="G2614">
        <v>107.003219835625</v>
      </c>
      <c r="H2614">
        <v>0.91116343828503499</v>
      </c>
      <c r="I2614">
        <v>14.844762934983599</v>
      </c>
      <c r="J2614">
        <v>-1.42593031047895</v>
      </c>
      <c r="K2614">
        <v>357.04887529246201</v>
      </c>
      <c r="L2614">
        <v>301.328221978192</v>
      </c>
      <c r="M2614">
        <v>72.977353658597707</v>
      </c>
      <c r="N2614">
        <v>0.93083600202258499</v>
      </c>
      <c r="O2614">
        <v>3.2091218996120801</v>
      </c>
      <c r="P2614">
        <v>143.61397479954101</v>
      </c>
      <c r="Q2614">
        <v>0.115896576175838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876</v>
      </c>
      <c r="E2615">
        <v>146.10277795799999</v>
      </c>
      <c r="F2615">
        <v>8.98</v>
      </c>
      <c r="G2615">
        <v>-18.315330460134099</v>
      </c>
      <c r="H2615">
        <v>-3.7633889913824801</v>
      </c>
      <c r="I2615">
        <v>-50.738177691008502</v>
      </c>
      <c r="J2615">
        <v>2.8957480111993599</v>
      </c>
      <c r="K2615">
        <v>8.78101797649507</v>
      </c>
      <c r="L2615">
        <v>9.7931835304702908</v>
      </c>
      <c r="M2615">
        <v>75.934503634915799</v>
      </c>
      <c r="N2615">
        <v>1.2734774252279499</v>
      </c>
      <c r="O2615">
        <v>76.503340757238306</v>
      </c>
      <c r="P2615">
        <v>13.6708860759493</v>
      </c>
      <c r="Q2615">
        <v>-3.3390831914482999E-2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21</v>
      </c>
      <c r="E2616">
        <v>146.07367500000001</v>
      </c>
      <c r="F2616">
        <v>194.7</v>
      </c>
      <c r="G2616">
        <v>102.929418584666</v>
      </c>
      <c r="H2616">
        <v>-24.910505237334199</v>
      </c>
      <c r="I2616">
        <v>-31.344092497269699</v>
      </c>
      <c r="J2616">
        <v>-4.3207237425858303</v>
      </c>
      <c r="K2616">
        <v>279.89147066769698</v>
      </c>
      <c r="L2616">
        <v>249.439598394927</v>
      </c>
      <c r="M2616">
        <v>20.272141764223701</v>
      </c>
      <c r="N2616">
        <v>1.3563849399811501</v>
      </c>
      <c r="O2616">
        <v>162.455059065228</v>
      </c>
      <c r="P2616">
        <v>129.058823529411</v>
      </c>
      <c r="Q2616">
        <v>0.16648794680828399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189</v>
      </c>
      <c r="E2617">
        <v>145.96204584</v>
      </c>
      <c r="F2617">
        <v>175.2</v>
      </c>
      <c r="G2617">
        <v>190.44234105367099</v>
      </c>
      <c r="H2617">
        <v>14.1955787919161</v>
      </c>
      <c r="I2617">
        <v>46.390925125964102</v>
      </c>
      <c r="J2617">
        <v>16.3656285120354</v>
      </c>
      <c r="K2617">
        <v>138.46843080138001</v>
      </c>
      <c r="L2617">
        <v>108.88219591742801</v>
      </c>
      <c r="M2617">
        <v>81.376633724554594</v>
      </c>
      <c r="N2617">
        <v>0.726204730898805</v>
      </c>
      <c r="O2617">
        <v>2.4543378995433902</v>
      </c>
      <c r="P2617">
        <v>230.25447690857601</v>
      </c>
      <c r="Q2617">
        <v>0.23165599630661601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130</v>
      </c>
      <c r="E2618">
        <v>145.95234205399899</v>
      </c>
      <c r="F2618">
        <v>16.18</v>
      </c>
      <c r="G2618">
        <v>52.207077492689798</v>
      </c>
      <c r="H2618">
        <v>16.556740216369899</v>
      </c>
      <c r="I2618">
        <v>39.398354930208299</v>
      </c>
      <c r="J2618">
        <v>4.5503811900616098</v>
      </c>
      <c r="K2618">
        <v>15.007660518183901</v>
      </c>
      <c r="L2618">
        <v>13.710991875537999</v>
      </c>
      <c r="M2618">
        <v>57.370215079687398</v>
      </c>
      <c r="N2618">
        <v>1.7341304592746301</v>
      </c>
      <c r="O2618">
        <v>38.689740420271903</v>
      </c>
      <c r="P2618">
        <v>101.99750312109801</v>
      </c>
      <c r="Q2618">
        <v>4.1251025996418E-2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140</v>
      </c>
      <c r="E2619">
        <v>145.9496025</v>
      </c>
      <c r="F2619">
        <v>75</v>
      </c>
      <c r="G2619">
        <v>104.413016959242</v>
      </c>
      <c r="H2619">
        <v>-0.68320519372549604</v>
      </c>
      <c r="I2619">
        <v>48.156355145418502</v>
      </c>
      <c r="J2619">
        <v>1.5548389202902599</v>
      </c>
      <c r="K2619">
        <v>70.890557289382102</v>
      </c>
      <c r="L2619">
        <v>59.763226023788498</v>
      </c>
      <c r="M2619">
        <v>65.4402635674507</v>
      </c>
      <c r="N2619">
        <v>0.73946746494406801</v>
      </c>
      <c r="O2619">
        <v>9.5333333333333492</v>
      </c>
      <c r="P2619">
        <v>156.84931506849301</v>
      </c>
      <c r="Q2619">
        <v>0.14536916590159099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304</v>
      </c>
      <c r="E2620">
        <v>145.50342499999999</v>
      </c>
      <c r="F2620">
        <v>64.599999999999994</v>
      </c>
      <c r="G2620">
        <v>-20.304685084219301</v>
      </c>
      <c r="M2620">
        <v>99.999992872253003</v>
      </c>
      <c r="N2620">
        <v>1</v>
      </c>
      <c r="O2620">
        <v>0</v>
      </c>
      <c r="P2620">
        <v>5.5555555555555296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D2621" t="s">
        <v>403</v>
      </c>
      <c r="E2621">
        <v>145.41659999999999</v>
      </c>
      <c r="F2621">
        <v>210</v>
      </c>
      <c r="G2621">
        <v>86.920945454294596</v>
      </c>
      <c r="H2621">
        <v>11.05704444515</v>
      </c>
      <c r="I2621">
        <v>29.952482315046499</v>
      </c>
      <c r="J2621">
        <v>4.8194433176582701</v>
      </c>
      <c r="K2621">
        <v>198.86612291468899</v>
      </c>
      <c r="L2621">
        <v>167.46367059975299</v>
      </c>
      <c r="M2621">
        <v>51.043852919561701</v>
      </c>
      <c r="N2621">
        <v>0.70154685552787399</v>
      </c>
      <c r="O2621">
        <v>13.8095238095238</v>
      </c>
      <c r="P2621">
        <v>142.21453287197201</v>
      </c>
      <c r="Q2621">
        <v>0.13987060733159501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E2622">
        <v>145.40254798800001</v>
      </c>
      <c r="F2622">
        <v>39.74</v>
      </c>
      <c r="G2622">
        <v>281.31189050776601</v>
      </c>
      <c r="H2622">
        <v>-23.214415089467401</v>
      </c>
      <c r="I2622">
        <v>-16.314096400755702</v>
      </c>
      <c r="J2622">
        <v>1.16256249752603</v>
      </c>
      <c r="K2622">
        <v>40.197949624177298</v>
      </c>
      <c r="L2622">
        <v>31.781216711584701</v>
      </c>
      <c r="M2622">
        <v>36.888497684798999</v>
      </c>
      <c r="N2622">
        <v>1.22618715542352</v>
      </c>
      <c r="O2622">
        <v>44.136889783593297</v>
      </c>
      <c r="P2622">
        <v>356.78160919540198</v>
      </c>
      <c r="Q2622">
        <v>0.14213097987387899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239</v>
      </c>
      <c r="E2623">
        <v>145.08499499999999</v>
      </c>
      <c r="F2623">
        <v>134.44999999999999</v>
      </c>
      <c r="G2623">
        <v>-8.5902886118638602</v>
      </c>
      <c r="H2623">
        <v>-5.2883331462596397</v>
      </c>
      <c r="I2623">
        <v>-43.759422891856602</v>
      </c>
      <c r="J2623">
        <v>-0.63609411206489697</v>
      </c>
      <c r="K2623">
        <v>138.10874014095899</v>
      </c>
      <c r="L2623">
        <v>151.940622003177</v>
      </c>
      <c r="M2623">
        <v>54.2465534849104</v>
      </c>
      <c r="N2623">
        <v>0.89171384965960598</v>
      </c>
      <c r="O2623">
        <v>79.657865377463693</v>
      </c>
      <c r="P2623">
        <v>20.044642857142801</v>
      </c>
      <c r="Q2623">
        <v>0.10435359066538601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624</v>
      </c>
      <c r="E2624">
        <v>145.035</v>
      </c>
      <c r="F2624">
        <v>137.5</v>
      </c>
      <c r="G2624">
        <v>-10.0707669555643</v>
      </c>
      <c r="H2624">
        <v>28.7203838280901</v>
      </c>
      <c r="I2624">
        <v>2.69018488209087</v>
      </c>
      <c r="J2624">
        <v>26.495204711119701</v>
      </c>
      <c r="K2624">
        <v>109.14721292558499</v>
      </c>
      <c r="M2624">
        <v>83.709194403321206</v>
      </c>
      <c r="N2624">
        <v>1.4935013069997001</v>
      </c>
      <c r="O2624">
        <v>6.1818181818181701</v>
      </c>
      <c r="P2624">
        <v>71.875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1407</v>
      </c>
      <c r="E2625">
        <v>144.82395544400001</v>
      </c>
      <c r="F2625">
        <v>75.56</v>
      </c>
      <c r="G2625">
        <v>-16.467177055959802</v>
      </c>
      <c r="H2625">
        <v>4.1206567132302903</v>
      </c>
      <c r="I2625">
        <v>-14.9694186722495</v>
      </c>
      <c r="J2625">
        <v>5.4489202462986297</v>
      </c>
      <c r="K2625">
        <v>69.382933476392097</v>
      </c>
      <c r="L2625">
        <v>67.620652530450002</v>
      </c>
      <c r="M2625">
        <v>65.263087585799099</v>
      </c>
      <c r="N2625">
        <v>1.56360010642786</v>
      </c>
      <c r="O2625">
        <v>29.6982530439385</v>
      </c>
      <c r="P2625">
        <v>47.578125</v>
      </c>
      <c r="Q2625">
        <v>7.9095240597817001E-2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130</v>
      </c>
      <c r="E2626">
        <v>144.31394799</v>
      </c>
      <c r="F2626">
        <v>7.38</v>
      </c>
      <c r="G2626">
        <v>-10.391490639774799</v>
      </c>
      <c r="H2626">
        <v>-5.11862199367431</v>
      </c>
      <c r="I2626">
        <v>-40.461493526529097</v>
      </c>
      <c r="J2626">
        <v>3.9326928015688098</v>
      </c>
      <c r="K2626">
        <v>7.5473045128060701</v>
      </c>
      <c r="L2626">
        <v>7.95970089485761</v>
      </c>
      <c r="M2626">
        <v>48.373131429790398</v>
      </c>
      <c r="N2626">
        <v>1.4959265397204999</v>
      </c>
      <c r="O2626">
        <v>65.989159891598902</v>
      </c>
      <c r="P2626">
        <v>19.0322580645161</v>
      </c>
      <c r="Q2626">
        <v>2.1005730370065999E-2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624</v>
      </c>
      <c r="E2627">
        <v>144.27634649999999</v>
      </c>
      <c r="F2627">
        <v>71.5</v>
      </c>
      <c r="G2627">
        <v>-49.225728313944202</v>
      </c>
      <c r="H2627">
        <v>-5.1542028511729701</v>
      </c>
      <c r="I2627">
        <v>-27.980241183072</v>
      </c>
      <c r="J2627">
        <v>4.97758831201776</v>
      </c>
      <c r="K2627">
        <v>69.596015773089604</v>
      </c>
      <c r="M2627">
        <v>56.407301085399901</v>
      </c>
      <c r="N2627">
        <v>0.99783549783549697</v>
      </c>
      <c r="O2627">
        <v>59.790209790209701</v>
      </c>
      <c r="P2627">
        <v>21.1864406779661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E2628">
        <v>144.10202349400001</v>
      </c>
      <c r="F2628">
        <v>45.98</v>
      </c>
      <c r="G2628">
        <v>-7.3550860005996199</v>
      </c>
      <c r="H2628">
        <v>2.6577760217675199</v>
      </c>
      <c r="I2628">
        <v>81.319315849043093</v>
      </c>
      <c r="J2628">
        <v>-7.7849046694533204</v>
      </c>
      <c r="K2628">
        <v>46.429312344116198</v>
      </c>
      <c r="L2628">
        <v>37.633683903524599</v>
      </c>
      <c r="M2628">
        <v>27.648454972892001</v>
      </c>
      <c r="N2628">
        <v>1.1568382309326399</v>
      </c>
      <c r="O2628">
        <v>20.008699434536702</v>
      </c>
      <c r="P2628">
        <v>197.22042663219099</v>
      </c>
    </row>
    <row r="2629" spans="1:17" hidden="1" x14ac:dyDescent="0.3">
      <c r="A2629" t="s">
        <v>5421</v>
      </c>
      <c r="B2629" t="s">
        <v>5422</v>
      </c>
      <c r="C2629" t="str">
        <f>IFERROR(VLOOKUP(Table1[[#This Row],[Ticker]],[1]!Table1[[Symbol]:[Industry]],2,FALSE),"-")</f>
        <v>-</v>
      </c>
      <c r="D2629" t="s">
        <v>934</v>
      </c>
      <c r="E2629">
        <v>143.74235250000001</v>
      </c>
      <c r="F2629">
        <v>70.38</v>
      </c>
      <c r="G2629">
        <v>120.827456521108</v>
      </c>
      <c r="H2629">
        <v>-13.1291954909734</v>
      </c>
      <c r="I2629">
        <v>27.099914385131299</v>
      </c>
      <c r="J2629">
        <v>0.20125799988182799</v>
      </c>
      <c r="K2629">
        <v>66.998172235089697</v>
      </c>
      <c r="L2629">
        <v>56.133616484322197</v>
      </c>
      <c r="M2629">
        <v>53.697510235819102</v>
      </c>
      <c r="N2629">
        <v>0.72286438461561398</v>
      </c>
      <c r="O2629">
        <v>19.352088661551502</v>
      </c>
      <c r="P2629">
        <v>174.81452557594599</v>
      </c>
      <c r="Q2629">
        <v>5.9664189955183002E-2</v>
      </c>
    </row>
    <row r="2630" spans="1:17" hidden="1" x14ac:dyDescent="0.3">
      <c r="A2630" t="s">
        <v>5423</v>
      </c>
      <c r="B2630" t="s">
        <v>5424</v>
      </c>
      <c r="C2630" t="str">
        <f>IFERROR(VLOOKUP(Table1[[#This Row],[Ticker]],[1]!Table1[[Symbol]:[Industry]],2,FALSE),"-")</f>
        <v>-</v>
      </c>
      <c r="D2630" t="s">
        <v>414</v>
      </c>
      <c r="E2630">
        <v>143.466879436</v>
      </c>
      <c r="F2630">
        <v>24.79</v>
      </c>
      <c r="G2630">
        <v>-25.7794978057014</v>
      </c>
      <c r="H2630">
        <v>-5.0265961850879899</v>
      </c>
      <c r="I2630">
        <v>-18.045607820524499</v>
      </c>
      <c r="J2630">
        <v>1.9365261630886199</v>
      </c>
      <c r="K2630">
        <v>24.810826758780699</v>
      </c>
      <c r="L2630">
        <v>23.905394047590601</v>
      </c>
      <c r="M2630">
        <v>51.301903361226898</v>
      </c>
      <c r="N2630">
        <v>1.27017458724896</v>
      </c>
      <c r="O2630">
        <v>20.774505849132701</v>
      </c>
      <c r="P2630">
        <v>41.173120728929298</v>
      </c>
      <c r="Q2630">
        <v>2.1046862176390999E-2</v>
      </c>
    </row>
    <row r="2631" spans="1:17" hidden="1" x14ac:dyDescent="0.3">
      <c r="A2631" t="s">
        <v>5425</v>
      </c>
      <c r="B2631" t="s">
        <v>5426</v>
      </c>
      <c r="C2631" t="str">
        <f>IFERROR(VLOOKUP(Table1[[#This Row],[Ticker]],[1]!Table1[[Symbol]:[Industry]],2,FALSE),"-")</f>
        <v>-</v>
      </c>
      <c r="D2631" t="s">
        <v>873</v>
      </c>
      <c r="E2631">
        <v>143.28</v>
      </c>
      <c r="F2631">
        <v>144</v>
      </c>
      <c r="G2631">
        <v>-15.0910098705441</v>
      </c>
      <c r="H2631">
        <v>-6.0764142014665197</v>
      </c>
      <c r="I2631">
        <v>-14.028081371779001</v>
      </c>
      <c r="J2631">
        <v>-2.4338177428036798</v>
      </c>
      <c r="K2631">
        <v>140.195944182197</v>
      </c>
      <c r="L2631">
        <v>137.06935794438201</v>
      </c>
      <c r="M2631">
        <v>60.569882707660099</v>
      </c>
      <c r="N2631">
        <v>1.7578000734124499</v>
      </c>
      <c r="O2631">
        <v>6.7013888888888902</v>
      </c>
      <c r="P2631">
        <v>16.504854368932001</v>
      </c>
    </row>
    <row r="2632" spans="1:17" hidden="1" x14ac:dyDescent="0.3">
      <c r="A2632" t="s">
        <v>5427</v>
      </c>
      <c r="B2632" t="s">
        <v>5428</v>
      </c>
      <c r="C2632" t="str">
        <f>IFERROR(VLOOKUP(Table1[[#This Row],[Ticker]],[1]!Table1[[Symbol]:[Industry]],2,FALSE),"-")</f>
        <v>-</v>
      </c>
      <c r="D2632" t="s">
        <v>539</v>
      </c>
      <c r="E2632">
        <v>143.109510935</v>
      </c>
      <c r="F2632">
        <v>94.73</v>
      </c>
      <c r="G2632">
        <v>24.674476040193198</v>
      </c>
      <c r="H2632">
        <v>-4.6792625025906798</v>
      </c>
      <c r="I2632">
        <v>11.7096703546655</v>
      </c>
      <c r="J2632">
        <v>-2.4101867039600702</v>
      </c>
      <c r="K2632">
        <v>92.497097148972301</v>
      </c>
      <c r="L2632">
        <v>81.511206264136504</v>
      </c>
      <c r="M2632">
        <v>56.495214740286698</v>
      </c>
      <c r="N2632">
        <v>0.35402545013689102</v>
      </c>
      <c r="O2632">
        <v>15.802807980576301</v>
      </c>
      <c r="P2632">
        <v>56.44921552436</v>
      </c>
      <c r="Q2632">
        <v>-1.2443404834600001E-4</v>
      </c>
    </row>
    <row r="2633" spans="1:17" hidden="1" x14ac:dyDescent="0.3">
      <c r="A2633" t="s">
        <v>5429</v>
      </c>
      <c r="B2633" t="s">
        <v>5430</v>
      </c>
      <c r="C2633" t="str">
        <f>IFERROR(VLOOKUP(Table1[[#This Row],[Ticker]],[1]!Table1[[Symbol]:[Industry]],2,FALSE),"-")</f>
        <v>-</v>
      </c>
      <c r="D2633" t="s">
        <v>713</v>
      </c>
      <c r="E2633">
        <v>142.89995898000001</v>
      </c>
      <c r="F2633">
        <v>86.12</v>
      </c>
      <c r="G2633">
        <v>-2.5321581537373401</v>
      </c>
      <c r="H2633">
        <v>2.4991105527624899</v>
      </c>
      <c r="I2633">
        <v>-0.46523177883948402</v>
      </c>
      <c r="J2633">
        <v>0.94369502917234105</v>
      </c>
      <c r="K2633">
        <v>82.308094542816406</v>
      </c>
      <c r="L2633">
        <v>77.327650708341594</v>
      </c>
      <c r="M2633">
        <v>66.033807332126898</v>
      </c>
      <c r="N2633">
        <v>1.0793937017964601</v>
      </c>
      <c r="O2633">
        <v>3.3441709242916802</v>
      </c>
      <c r="P2633">
        <v>48.227194492254696</v>
      </c>
      <c r="Q2633">
        <v>1.9804733760708002E-2</v>
      </c>
    </row>
    <row r="2634" spans="1:17" hidden="1" x14ac:dyDescent="0.3">
      <c r="A2634" t="s">
        <v>5431</v>
      </c>
      <c r="B2634" t="s">
        <v>5432</v>
      </c>
      <c r="C2634" t="str">
        <f>IFERROR(VLOOKUP(Table1[[#This Row],[Ticker]],[1]!Table1[[Symbol]:[Industry]],2,FALSE),"-")</f>
        <v>-</v>
      </c>
      <c r="D2634" t="s">
        <v>49</v>
      </c>
      <c r="E2634">
        <v>142.79584201</v>
      </c>
      <c r="F2634">
        <v>121.9</v>
      </c>
      <c r="G2634">
        <v>-81.532967912502102</v>
      </c>
      <c r="H2634">
        <v>-27.223762362287701</v>
      </c>
      <c r="I2634">
        <v>-52.149288802119599</v>
      </c>
      <c r="J2634">
        <v>-0.86182774637639603</v>
      </c>
      <c r="K2634">
        <v>194.051413458745</v>
      </c>
      <c r="L2634">
        <v>158.93072411715099</v>
      </c>
      <c r="M2634">
        <v>40.188992965325497</v>
      </c>
      <c r="N2634">
        <v>1.2053571428571399</v>
      </c>
      <c r="O2634">
        <v>129.696472518457</v>
      </c>
      <c r="P2634">
        <v>10.2169981916817</v>
      </c>
    </row>
    <row r="2635" spans="1:17" hidden="1" x14ac:dyDescent="0.3">
      <c r="A2635" t="s">
        <v>5433</v>
      </c>
      <c r="B2635" t="s">
        <v>4461</v>
      </c>
      <c r="C2635" t="str">
        <f>IFERROR(VLOOKUP(Table1[[#This Row],[Ticker]],[1]!Table1[[Symbol]:[Industry]],2,FALSE),"-")</f>
        <v>-</v>
      </c>
      <c r="D2635" t="s">
        <v>414</v>
      </c>
      <c r="E2635">
        <v>142.70671200000001</v>
      </c>
      <c r="F2635">
        <v>11.32</v>
      </c>
      <c r="G2635">
        <v>44.560179780645498</v>
      </c>
      <c r="H2635">
        <v>-0.598884305619795</v>
      </c>
      <c r="I2635">
        <v>-12.8335669243517</v>
      </c>
      <c r="J2635">
        <v>0.36624242906218801</v>
      </c>
      <c r="K2635">
        <v>11.034315974648701</v>
      </c>
      <c r="L2635">
        <v>10.105737410403201</v>
      </c>
      <c r="M2635">
        <v>48.048866221409703</v>
      </c>
      <c r="N2635">
        <v>0.99520522691913604</v>
      </c>
      <c r="O2635">
        <v>45.848056537102401</v>
      </c>
      <c r="P2635">
        <v>74.153846153846104</v>
      </c>
      <c r="Q2635">
        <v>-1.1526830328460001E-2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484</v>
      </c>
      <c r="E2636">
        <v>142.160056766</v>
      </c>
      <c r="F2636">
        <v>48.23</v>
      </c>
      <c r="G2636">
        <v>-2.6673926193406499</v>
      </c>
      <c r="H2636">
        <v>-1.2317846563577499</v>
      </c>
      <c r="I2636">
        <v>-25.6468862635883</v>
      </c>
      <c r="J2636">
        <v>-3.3366768409438001</v>
      </c>
      <c r="K2636">
        <v>46.414579048261203</v>
      </c>
      <c r="L2636">
        <v>46.6900607628831</v>
      </c>
      <c r="M2636">
        <v>47.343117127334899</v>
      </c>
      <c r="N2636">
        <v>0.96408685561880902</v>
      </c>
      <c r="O2636">
        <v>38.917686087497401</v>
      </c>
      <c r="P2636">
        <v>30.175438596491201</v>
      </c>
      <c r="Q2636">
        <v>-4.3371065736919998E-2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141.74600000000001</v>
      </c>
      <c r="F2637">
        <v>170</v>
      </c>
      <c r="G2637">
        <v>9.4039223137578904</v>
      </c>
      <c r="H2637">
        <v>3.8432286556763402</v>
      </c>
      <c r="I2637">
        <v>22.164874151413098</v>
      </c>
      <c r="J2637">
        <v>-8.0639696473134705</v>
      </c>
      <c r="K2637">
        <v>174.015270236183</v>
      </c>
      <c r="M2637">
        <v>45.848445652177901</v>
      </c>
      <c r="N2637">
        <v>0.81289296545602396</v>
      </c>
      <c r="O2637">
        <v>52.8823529411764</v>
      </c>
      <c r="P2637">
        <v>42.021720969089301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153</v>
      </c>
      <c r="E2638">
        <v>141.56598624</v>
      </c>
      <c r="F2638">
        <v>36.4</v>
      </c>
      <c r="G2638">
        <v>-88.868370721075706</v>
      </c>
      <c r="H2638">
        <v>3.6070869522989502</v>
      </c>
      <c r="I2638">
        <v>-76.107418883420394</v>
      </c>
      <c r="J2638">
        <v>-2.3343846406200401</v>
      </c>
      <c r="K2638">
        <v>37.936394901342297</v>
      </c>
      <c r="M2638">
        <v>51.692934047961501</v>
      </c>
      <c r="N2638">
        <v>0.532863690288787</v>
      </c>
      <c r="O2638">
        <v>198.62637362637301</v>
      </c>
      <c r="P2638">
        <v>17.990275526742199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336</v>
      </c>
      <c r="E2639">
        <v>141.5</v>
      </c>
      <c r="F2639">
        <v>353.75</v>
      </c>
      <c r="G2639">
        <v>126.45787633597401</v>
      </c>
      <c r="H2639">
        <v>68.091704265432398</v>
      </c>
      <c r="I2639">
        <v>135.93274217288899</v>
      </c>
      <c r="J2639">
        <v>13.25107547943</v>
      </c>
      <c r="K2639">
        <v>248.54118163032001</v>
      </c>
      <c r="M2639">
        <v>73.270595780189893</v>
      </c>
      <c r="N2639">
        <v>0.79502487562188995</v>
      </c>
      <c r="O2639">
        <v>5.9363957597173096</v>
      </c>
      <c r="P2639">
        <v>172.11538461538399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629</v>
      </c>
      <c r="E2640">
        <v>141.39396450000001</v>
      </c>
      <c r="F2640">
        <v>157</v>
      </c>
      <c r="G2640">
        <v>66.872388871641704</v>
      </c>
      <c r="H2640">
        <v>22.200077006440601</v>
      </c>
      <c r="I2640">
        <v>43.181818106102497</v>
      </c>
      <c r="J2640">
        <v>0.262128579892068</v>
      </c>
      <c r="K2640">
        <v>138.03703904781699</v>
      </c>
      <c r="L2640">
        <v>117.351340796025</v>
      </c>
      <c r="M2640">
        <v>79.418389084960694</v>
      </c>
      <c r="N2640">
        <v>1.68182861159449</v>
      </c>
      <c r="O2640">
        <v>6.8152866242038002</v>
      </c>
      <c r="P2640">
        <v>108.637873754152</v>
      </c>
      <c r="Q2640">
        <v>0.10637205472545599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141.37542459900001</v>
      </c>
      <c r="F2641">
        <v>3.23</v>
      </c>
      <c r="G2641">
        <v>52.711187931653598</v>
      </c>
      <c r="H2641">
        <v>2.21969186637866</v>
      </c>
      <c r="I2641">
        <v>-11.5269617580944</v>
      </c>
      <c r="J2641">
        <v>8.7539342231191697E-2</v>
      </c>
      <c r="K2641">
        <v>3.21324475964107</v>
      </c>
      <c r="L2641">
        <v>3.1145587660613199</v>
      </c>
      <c r="M2641">
        <v>57.0195509236394</v>
      </c>
      <c r="N2641">
        <v>1.9471376810055001</v>
      </c>
      <c r="O2641">
        <v>91.640866873064994</v>
      </c>
      <c r="P2641">
        <v>144.69696969696901</v>
      </c>
      <c r="Q2641">
        <v>0.17883311032433399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986</v>
      </c>
      <c r="E2642">
        <v>141.32946520499999</v>
      </c>
      <c r="F2642">
        <v>21.81</v>
      </c>
      <c r="G2642">
        <v>109.16131108436301</v>
      </c>
      <c r="H2642">
        <v>14.478097076728901</v>
      </c>
      <c r="I2642">
        <v>-13.510247706229199</v>
      </c>
      <c r="J2642">
        <v>-3.4900052560704902</v>
      </c>
      <c r="K2642">
        <v>21.091104493420101</v>
      </c>
      <c r="L2642">
        <v>19.610460310350899</v>
      </c>
      <c r="M2642">
        <v>41.621129149165697</v>
      </c>
      <c r="N2642">
        <v>0.85470629700992495</v>
      </c>
      <c r="O2642">
        <v>34.846400733608398</v>
      </c>
      <c r="P2642">
        <v>135.021551724137</v>
      </c>
      <c r="Q2642">
        <v>0.130173258609003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141.14839620000001</v>
      </c>
      <c r="F2643">
        <v>198.6</v>
      </c>
      <c r="G2643">
        <v>67.554393506566498</v>
      </c>
      <c r="H2643">
        <v>19.484640117168102</v>
      </c>
      <c r="I2643">
        <v>6.3234412038935703</v>
      </c>
      <c r="J2643">
        <v>-1.66260425693209</v>
      </c>
      <c r="K2643">
        <v>172.52826454056199</v>
      </c>
      <c r="L2643">
        <v>159.06290438529101</v>
      </c>
      <c r="M2643">
        <v>63.1396896507704</v>
      </c>
      <c r="N2643">
        <v>2.9137546502273</v>
      </c>
      <c r="O2643">
        <v>10.7754279959717</v>
      </c>
      <c r="P2643">
        <v>97.611940298507406</v>
      </c>
      <c r="Q2643">
        <v>0.207598168280062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141.07984999999999</v>
      </c>
      <c r="F2644">
        <v>114.05</v>
      </c>
      <c r="G2644">
        <v>10.7265857075305</v>
      </c>
      <c r="H2644">
        <v>3.6388367637844401</v>
      </c>
      <c r="I2644">
        <v>0.35507578380424198</v>
      </c>
      <c r="J2644">
        <v>2.7651152588049501</v>
      </c>
      <c r="K2644">
        <v>118.185914997412</v>
      </c>
      <c r="L2644">
        <v>113.84625033842499</v>
      </c>
      <c r="M2644">
        <v>53.074247639452999</v>
      </c>
      <c r="N2644">
        <v>1.1298655948854801</v>
      </c>
      <c r="O2644">
        <v>49.5396755808855</v>
      </c>
      <c r="P2644">
        <v>59.5662819167541</v>
      </c>
      <c r="Q2644">
        <v>0.12331559298108399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713</v>
      </c>
      <c r="E2645">
        <v>141.05316456</v>
      </c>
      <c r="F2645">
        <v>76.510000000000005</v>
      </c>
      <c r="G2645">
        <v>43.423262235059198</v>
      </c>
      <c r="H2645">
        <v>1.12165032741726</v>
      </c>
      <c r="I2645">
        <v>24.236916547009699</v>
      </c>
      <c r="J2645">
        <v>1.5817812761799801</v>
      </c>
      <c r="K2645">
        <v>71.419223622702305</v>
      </c>
      <c r="L2645">
        <v>61.264752684476697</v>
      </c>
      <c r="M2645">
        <v>44.340069516080298</v>
      </c>
      <c r="N2645">
        <v>0.96837398776618999</v>
      </c>
      <c r="O2645">
        <v>2.7316690628675899</v>
      </c>
      <c r="P2645">
        <v>74.88</v>
      </c>
      <c r="Q2645">
        <v>1.5864695888099999E-4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239</v>
      </c>
      <c r="E2646">
        <v>140.957157</v>
      </c>
      <c r="F2646">
        <v>439.9</v>
      </c>
      <c r="G2646">
        <v>72.114556839973005</v>
      </c>
      <c r="H2646">
        <v>2.3695283765416599</v>
      </c>
      <c r="I2646">
        <v>26.1977346304325</v>
      </c>
      <c r="J2646">
        <v>-1.1332423593391501</v>
      </c>
      <c r="K2646">
        <v>436.54232318326302</v>
      </c>
      <c r="L2646">
        <v>361.24611122543502</v>
      </c>
      <c r="M2646">
        <v>36.533439705969101</v>
      </c>
      <c r="N2646">
        <v>0.38678865179869099</v>
      </c>
      <c r="O2646">
        <v>20.481927710843301</v>
      </c>
      <c r="P2646">
        <v>111.897880539499</v>
      </c>
      <c r="Q2646">
        <v>8.9594568489407E-2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E2647">
        <v>140.79108149999999</v>
      </c>
      <c r="F2647">
        <v>71.55</v>
      </c>
      <c r="G2647">
        <v>-56.889737458745302</v>
      </c>
      <c r="H2647">
        <v>18.847395322342901</v>
      </c>
      <c r="I2647">
        <v>-34.490191900339802</v>
      </c>
      <c r="J2647">
        <v>19.271310750132699</v>
      </c>
      <c r="K2647">
        <v>67.936222934795893</v>
      </c>
      <c r="L2647">
        <v>86.923593807761193</v>
      </c>
      <c r="M2647">
        <v>65.656391270753105</v>
      </c>
      <c r="N2647">
        <v>2.2372559955382001</v>
      </c>
      <c r="O2647">
        <v>103.703703703703</v>
      </c>
      <c r="P2647">
        <v>28.918918918918902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140.6</v>
      </c>
      <c r="F2648">
        <v>74</v>
      </c>
      <c r="G2648">
        <v>6.2118635901019701</v>
      </c>
      <c r="H2648">
        <v>5.5024926622151797</v>
      </c>
      <c r="I2648">
        <v>-18.227493930324702</v>
      </c>
      <c r="J2648">
        <v>-0.59082503634929195</v>
      </c>
      <c r="K2648">
        <v>70.300795418970196</v>
      </c>
      <c r="L2648">
        <v>69.218624799614602</v>
      </c>
      <c r="M2648">
        <v>71.047106360473293</v>
      </c>
      <c r="N2648">
        <v>1.7636045515594101</v>
      </c>
      <c r="O2648">
        <v>19.9324324324324</v>
      </c>
      <c r="P2648">
        <v>44.785756212091499</v>
      </c>
      <c r="Q2648">
        <v>-0.112456613811484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403</v>
      </c>
      <c r="E2649">
        <v>139.953400082</v>
      </c>
      <c r="F2649">
        <v>139.91</v>
      </c>
      <c r="G2649">
        <v>7.3239573611770501</v>
      </c>
      <c r="H2649">
        <v>-0.74516380796401704</v>
      </c>
      <c r="I2649">
        <v>4.3241270602387099</v>
      </c>
      <c r="J2649">
        <v>4.57040529661858E-2</v>
      </c>
      <c r="K2649">
        <v>135.39882661485601</v>
      </c>
      <c r="L2649">
        <v>125.395062541602</v>
      </c>
      <c r="M2649">
        <v>51.970007397096502</v>
      </c>
      <c r="N2649">
        <v>0.56908732677443896</v>
      </c>
      <c r="O2649">
        <v>18.3618040168679</v>
      </c>
      <c r="P2649">
        <v>42.619775739041799</v>
      </c>
      <c r="Q2649">
        <v>5.2754687934395E-2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139.79804999999999</v>
      </c>
      <c r="F2650">
        <v>73.849999999999994</v>
      </c>
      <c r="G2650">
        <v>49.312173153328501</v>
      </c>
      <c r="H2650">
        <v>11.7328476450813</v>
      </c>
      <c r="I2650">
        <v>17.3086221991164</v>
      </c>
      <c r="J2650">
        <v>18.1929484727284</v>
      </c>
      <c r="K2650">
        <v>60.4423043942341</v>
      </c>
      <c r="L2650">
        <v>56.069272829842198</v>
      </c>
      <c r="M2650">
        <v>87.973069879514696</v>
      </c>
      <c r="N2650">
        <v>2.2792111231035102</v>
      </c>
      <c r="O2650">
        <v>8.3276912660798992</v>
      </c>
      <c r="P2650">
        <v>105.138888888888</v>
      </c>
      <c r="Q2650">
        <v>0.15265883926433399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80</v>
      </c>
      <c r="E2651">
        <v>139.65232</v>
      </c>
      <c r="F2651">
        <v>63.02</v>
      </c>
      <c r="G2651">
        <v>54.712825262803896</v>
      </c>
      <c r="H2651">
        <v>10.46650847219</v>
      </c>
      <c r="I2651">
        <v>1.5867894508375799</v>
      </c>
      <c r="J2651">
        <v>-7.3553342398828798</v>
      </c>
      <c r="K2651">
        <v>58.541268901213698</v>
      </c>
      <c r="L2651">
        <v>52.373246642963998</v>
      </c>
      <c r="M2651">
        <v>53.233720195180403</v>
      </c>
      <c r="N2651">
        <v>2.5292798486206798</v>
      </c>
      <c r="O2651">
        <v>22.1834338305299</v>
      </c>
      <c r="P2651">
        <v>101.98717948717901</v>
      </c>
      <c r="Q2651">
        <v>8.7677693289163999E-2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629</v>
      </c>
      <c r="E2652">
        <v>138.54345749999999</v>
      </c>
      <c r="F2652">
        <v>1947.75</v>
      </c>
      <c r="G2652">
        <v>141.85331856577801</v>
      </c>
      <c r="H2652">
        <v>62.547535378365403</v>
      </c>
      <c r="I2652">
        <v>123.278138382346</v>
      </c>
      <c r="J2652">
        <v>-8.6194681984219699</v>
      </c>
      <c r="K2652">
        <v>1478.81100989694</v>
      </c>
      <c r="L2652">
        <v>1064.33171289761</v>
      </c>
      <c r="M2652">
        <v>51.762915511132199</v>
      </c>
      <c r="N2652">
        <v>1.26049801090319</v>
      </c>
      <c r="O2652">
        <v>15.181619817738399</v>
      </c>
      <c r="P2652">
        <v>181.52778781527701</v>
      </c>
      <c r="Q2652">
        <v>9.3212343212162999E-2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916</v>
      </c>
      <c r="E2653">
        <v>138.08902180000001</v>
      </c>
      <c r="F2653">
        <v>162.69999999999999</v>
      </c>
      <c r="G2653">
        <v>15.8027981064158</v>
      </c>
      <c r="H2653">
        <v>-7.8702716385278402</v>
      </c>
      <c r="I2653">
        <v>-22.710399913230699</v>
      </c>
      <c r="J2653">
        <v>5.6936340567001196</v>
      </c>
      <c r="K2653">
        <v>162.992786597611</v>
      </c>
      <c r="L2653">
        <v>154.74211352181601</v>
      </c>
      <c r="M2653">
        <v>54.6353542230082</v>
      </c>
      <c r="N2653">
        <v>1.6840628798744199</v>
      </c>
      <c r="O2653">
        <v>19.791026429010401</v>
      </c>
      <c r="P2653">
        <v>62.375249500997903</v>
      </c>
      <c r="Q2653">
        <v>8.1303150791820003E-2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692</v>
      </c>
      <c r="E2654">
        <v>137.87709749999999</v>
      </c>
      <c r="F2654">
        <v>277.95</v>
      </c>
      <c r="G2654">
        <v>29.233256429719901</v>
      </c>
      <c r="H2654">
        <v>-14.207833435826901</v>
      </c>
      <c r="I2654">
        <v>1.6375533031434999</v>
      </c>
      <c r="J2654">
        <v>3.2271113906124702</v>
      </c>
      <c r="K2654">
        <v>261.31285087619699</v>
      </c>
      <c r="L2654">
        <v>232.63633373122499</v>
      </c>
      <c r="M2654">
        <v>50.017431795449902</v>
      </c>
      <c r="N2654">
        <v>0.49034011885194001</v>
      </c>
      <c r="O2654">
        <v>12.969958625652</v>
      </c>
      <c r="P2654">
        <v>58.783204798628901</v>
      </c>
      <c r="Q2654">
        <v>4.7816566172923E-2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E2655">
        <v>137.16620158000001</v>
      </c>
      <c r="F2655">
        <v>9.44</v>
      </c>
      <c r="G2655">
        <v>-53.966301245835403</v>
      </c>
      <c r="H2655">
        <v>5.3593000842477503</v>
      </c>
      <c r="I2655">
        <v>-29.5594657932701</v>
      </c>
      <c r="J2655">
        <v>0.93901971125072103</v>
      </c>
      <c r="K2655">
        <v>9.3174906551612295</v>
      </c>
      <c r="L2655">
        <v>10.932376466643101</v>
      </c>
      <c r="M2655">
        <v>60.152584161878899</v>
      </c>
      <c r="N2655">
        <v>1.6514126287033599</v>
      </c>
      <c r="O2655">
        <v>39.830508474576199</v>
      </c>
      <c r="P2655">
        <v>31.1111111111111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75</v>
      </c>
      <c r="E2656">
        <v>137.1018636</v>
      </c>
      <c r="F2656">
        <v>73.56</v>
      </c>
      <c r="G2656">
        <v>161.02027016276401</v>
      </c>
      <c r="H2656">
        <v>1.5913347162824001</v>
      </c>
      <c r="I2656">
        <v>53.503911545429403</v>
      </c>
      <c r="J2656">
        <v>-12.345906376103899</v>
      </c>
      <c r="K2656">
        <v>73.892345469459201</v>
      </c>
      <c r="L2656">
        <v>53.893428748232601</v>
      </c>
      <c r="M2656">
        <v>32.499878337942199</v>
      </c>
      <c r="N2656">
        <v>0.57957007286546203</v>
      </c>
      <c r="O2656">
        <v>23.273518216421898</v>
      </c>
      <c r="P2656">
        <v>206.661519922933</v>
      </c>
      <c r="Q2656">
        <v>0.191570341514813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136.99916099999999</v>
      </c>
      <c r="F2657">
        <v>78</v>
      </c>
      <c r="G2657">
        <v>-64.004570536681996</v>
      </c>
      <c r="H2657">
        <v>7.1249315542270599</v>
      </c>
      <c r="I2657">
        <v>-37.554494613257603</v>
      </c>
      <c r="J2657">
        <v>11.942157017760699</v>
      </c>
      <c r="K2657">
        <v>74.065047477173096</v>
      </c>
      <c r="M2657">
        <v>70.744554699134596</v>
      </c>
      <c r="N2657">
        <v>1.65618267987936</v>
      </c>
      <c r="O2657">
        <v>71.730769230769198</v>
      </c>
      <c r="P2657">
        <v>19.999999999999901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136.9147365</v>
      </c>
      <c r="F2658">
        <v>296.95</v>
      </c>
      <c r="G2658">
        <v>231.05081705253201</v>
      </c>
      <c r="H2658">
        <v>-0.66144216282900503</v>
      </c>
      <c r="I2658">
        <v>-4.0868071574793996</v>
      </c>
      <c r="J2658">
        <v>4.44503145939977</v>
      </c>
      <c r="K2658">
        <v>293.58567071484498</v>
      </c>
      <c r="L2658">
        <v>255.75617440243599</v>
      </c>
      <c r="M2658">
        <v>63.536711470050697</v>
      </c>
      <c r="N2658">
        <v>1.1581127549367101</v>
      </c>
      <c r="O2658">
        <v>32.193972049166497</v>
      </c>
      <c r="P2658">
        <v>271.1875</v>
      </c>
      <c r="Q2658">
        <v>0.191750804105494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65</v>
      </c>
      <c r="E2659">
        <v>136.48418409499999</v>
      </c>
      <c r="F2659">
        <v>48.65</v>
      </c>
      <c r="G2659">
        <v>22.237171841199199</v>
      </c>
      <c r="H2659">
        <v>-0.96346353017372399</v>
      </c>
      <c r="I2659">
        <v>-36.665667435269597</v>
      </c>
      <c r="J2659">
        <v>0.50321878930094799</v>
      </c>
      <c r="K2659">
        <v>47.909524392626601</v>
      </c>
      <c r="L2659">
        <v>46.765318488414799</v>
      </c>
      <c r="M2659">
        <v>62.244259297025799</v>
      </c>
      <c r="N2659">
        <v>1.3504984625030001</v>
      </c>
      <c r="O2659">
        <v>39.773895169578601</v>
      </c>
      <c r="P2659">
        <v>62.437395659432298</v>
      </c>
      <c r="Q2659">
        <v>8.5697271096320006E-3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252</v>
      </c>
      <c r="E2660">
        <v>136.21867599999999</v>
      </c>
      <c r="F2660">
        <v>440</v>
      </c>
      <c r="G2660">
        <v>47.368105816918003</v>
      </c>
      <c r="H2660">
        <v>36.841728816732797</v>
      </c>
      <c r="I2660">
        <v>28.836195068848099</v>
      </c>
      <c r="J2660">
        <v>-15.6773617269589</v>
      </c>
      <c r="K2660">
        <v>375.34718655395199</v>
      </c>
      <c r="L2660">
        <v>328.82919252998698</v>
      </c>
      <c r="M2660">
        <v>51.474422871141201</v>
      </c>
      <c r="N2660">
        <v>3.7099280713993599</v>
      </c>
      <c r="O2660">
        <v>19.318181818181799</v>
      </c>
      <c r="P2660">
        <v>83.066361556063995</v>
      </c>
      <c r="Q2660">
        <v>1.4528862594024E-2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211</v>
      </c>
      <c r="E2661">
        <v>136.162070873</v>
      </c>
      <c r="F2661">
        <v>57.83</v>
      </c>
      <c r="G2661">
        <v>-23.728801918638101</v>
      </c>
      <c r="H2661">
        <v>-5.92962114904432</v>
      </c>
      <c r="I2661">
        <v>-45.279422495094899</v>
      </c>
      <c r="J2661">
        <v>-1.9189462459501301</v>
      </c>
      <c r="K2661">
        <v>60.597465491722097</v>
      </c>
      <c r="L2661">
        <v>65.909945774582297</v>
      </c>
      <c r="M2661">
        <v>40.692965465612701</v>
      </c>
      <c r="N2661">
        <v>0.87867815398154603</v>
      </c>
      <c r="O2661">
        <v>64.966280477260895</v>
      </c>
      <c r="P2661">
        <v>11.7487922705314</v>
      </c>
      <c r="Q2661">
        <v>-3.6635510084463002E-2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297</v>
      </c>
      <c r="E2662">
        <v>135.546824485</v>
      </c>
      <c r="F2662">
        <v>40.57</v>
      </c>
      <c r="G2662">
        <v>-17.817630786246198</v>
      </c>
      <c r="H2662">
        <v>6.8081204247837599</v>
      </c>
      <c r="I2662">
        <v>-39.1339287291934</v>
      </c>
      <c r="J2662">
        <v>12.475134692382399</v>
      </c>
      <c r="K2662">
        <v>40.529395616722297</v>
      </c>
      <c r="L2662">
        <v>44.713981142217001</v>
      </c>
      <c r="M2662">
        <v>62.455354027037899</v>
      </c>
      <c r="N2662">
        <v>1.4577964101888099</v>
      </c>
      <c r="O2662">
        <v>79.689425684002899</v>
      </c>
      <c r="P2662">
        <v>17.424023154848001</v>
      </c>
      <c r="Q2662">
        <v>-3.6377369555076998E-2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624</v>
      </c>
      <c r="E2663">
        <v>135.48465576199999</v>
      </c>
      <c r="F2663">
        <v>124.91</v>
      </c>
      <c r="G2663">
        <v>56.490124323728701</v>
      </c>
      <c r="H2663">
        <v>41.006395077784397</v>
      </c>
      <c r="I2663">
        <v>-18.002219902233801</v>
      </c>
      <c r="J2663">
        <v>25.567502753092199</v>
      </c>
      <c r="K2663">
        <v>99.187209661022706</v>
      </c>
      <c r="L2663">
        <v>97.223690668933898</v>
      </c>
      <c r="M2663">
        <v>93.453228721563207</v>
      </c>
      <c r="N2663">
        <v>2.7382867615409698</v>
      </c>
      <c r="O2663">
        <v>33.536146025138102</v>
      </c>
      <c r="P2663">
        <v>88.828420256991606</v>
      </c>
      <c r="Q2663">
        <v>5.5994030878354001E-2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E2664">
        <v>135.31848002000001</v>
      </c>
      <c r="F2664">
        <v>112.6</v>
      </c>
      <c r="G2664">
        <v>156.133247965283</v>
      </c>
      <c r="H2664">
        <v>-5.1440351769822303</v>
      </c>
      <c r="I2664">
        <v>57.2744439865019</v>
      </c>
      <c r="J2664">
        <v>7.3734663712706601</v>
      </c>
      <c r="K2664">
        <v>101.044440557084</v>
      </c>
      <c r="L2664">
        <v>78.734140977812999</v>
      </c>
      <c r="M2664">
        <v>70.844239071314902</v>
      </c>
      <c r="N2664">
        <v>0.38202487277000802</v>
      </c>
      <c r="O2664">
        <v>30.062166962699798</v>
      </c>
      <c r="P2664">
        <v>196.31578947368399</v>
      </c>
      <c r="Q2664">
        <v>0.13808482160256699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130</v>
      </c>
      <c r="E2665">
        <v>135.11848302000001</v>
      </c>
      <c r="F2665">
        <v>469.05</v>
      </c>
      <c r="G2665">
        <v>-4.8306960648813098</v>
      </c>
      <c r="H2665">
        <v>-0.263356776963315</v>
      </c>
      <c r="I2665">
        <v>-36.550941188900502</v>
      </c>
      <c r="J2665">
        <v>-2.7793535195722701</v>
      </c>
      <c r="K2665">
        <v>467.594595461994</v>
      </c>
      <c r="L2665">
        <v>472.28824521219701</v>
      </c>
      <c r="M2665">
        <v>39.995213728188801</v>
      </c>
      <c r="N2665">
        <v>0.65513417418758502</v>
      </c>
      <c r="O2665">
        <v>44.035817077070597</v>
      </c>
      <c r="P2665">
        <v>31.774125579435299</v>
      </c>
      <c r="Q2665">
        <v>8.6864871884858003E-2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140</v>
      </c>
      <c r="E2666">
        <v>135.09350631999999</v>
      </c>
      <c r="F2666">
        <v>19.399999999999999</v>
      </c>
      <c r="G2666">
        <v>362.80474676576603</v>
      </c>
      <c r="H2666">
        <v>16.7110565245288</v>
      </c>
      <c r="I2666">
        <v>63.1041626056914</v>
      </c>
      <c r="J2666">
        <v>24.2566556659458</v>
      </c>
      <c r="K2666">
        <v>15.0356902205917</v>
      </c>
      <c r="L2666">
        <v>12.3651788727576</v>
      </c>
      <c r="M2666">
        <v>84.943147115970405</v>
      </c>
      <c r="N2666">
        <v>1.6646033587068001</v>
      </c>
      <c r="O2666">
        <v>17.113402061855599</v>
      </c>
      <c r="P2666">
        <v>452.70655270655197</v>
      </c>
      <c r="Q2666">
        <v>5.8715412057073001E-2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140</v>
      </c>
      <c r="E2667">
        <v>135.0425358</v>
      </c>
      <c r="F2667">
        <v>18.63</v>
      </c>
      <c r="G2667">
        <v>-8.02342849556236</v>
      </c>
      <c r="H2667">
        <v>6.52385794986745</v>
      </c>
      <c r="I2667">
        <v>-28.417470620301401</v>
      </c>
      <c r="J2667">
        <v>4.2861012477064397</v>
      </c>
      <c r="K2667">
        <v>16.571356780974099</v>
      </c>
      <c r="L2667">
        <v>16.474517446105502</v>
      </c>
      <c r="M2667">
        <v>68.872245322505094</v>
      </c>
      <c r="N2667">
        <v>2.0904354247850101</v>
      </c>
      <c r="O2667">
        <v>24.2619431025228</v>
      </c>
      <c r="P2667">
        <v>47.272727272727202</v>
      </c>
      <c r="Q2667">
        <v>-4.6114498720015003E-2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403</v>
      </c>
      <c r="E2668">
        <v>134.92644777999999</v>
      </c>
      <c r="F2668">
        <v>195.35</v>
      </c>
      <c r="G2668">
        <v>141.742499086252</v>
      </c>
      <c r="H2668">
        <v>-32.843035944503299</v>
      </c>
      <c r="I2668">
        <v>52.451558655507398</v>
      </c>
      <c r="J2668">
        <v>-6.6969328727642896</v>
      </c>
      <c r="K2668">
        <v>218.58961180923501</v>
      </c>
      <c r="L2668">
        <v>164.94448438459801</v>
      </c>
      <c r="M2668">
        <v>10.556053696937401</v>
      </c>
      <c r="N2668">
        <v>0.39705411463336499</v>
      </c>
      <c r="O2668">
        <v>42.436652162784704</v>
      </c>
      <c r="P2668">
        <v>193.62693521719501</v>
      </c>
      <c r="Q2668">
        <v>8.9925313165842E-2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403</v>
      </c>
      <c r="E2669">
        <v>134.86132799999999</v>
      </c>
      <c r="F2669">
        <v>1.26</v>
      </c>
      <c r="G2669">
        <v>197.21668243714799</v>
      </c>
      <c r="H2669">
        <v>76.352646463895496</v>
      </c>
      <c r="I2669">
        <v>54.900711197880298</v>
      </c>
      <c r="J2669">
        <v>9.1381722536236101</v>
      </c>
      <c r="K2669">
        <v>0.89825520366381495</v>
      </c>
      <c r="L2669">
        <v>0.72348086998027095</v>
      </c>
      <c r="M2669">
        <v>68.940235775002407</v>
      </c>
      <c r="N2669">
        <v>1.6696219491986599</v>
      </c>
      <c r="O2669">
        <v>13.4920634920634</v>
      </c>
      <c r="P2669">
        <v>223.07692307692301</v>
      </c>
      <c r="Q2669">
        <v>0.112707535474594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140</v>
      </c>
      <c r="E2670">
        <v>134.858925</v>
      </c>
      <c r="F2670">
        <v>42.15</v>
      </c>
      <c r="K2670">
        <v>41.094271927697299</v>
      </c>
      <c r="L2670">
        <v>39.061986140059297</v>
      </c>
      <c r="M2670">
        <v>77.450142708280893</v>
      </c>
      <c r="N2670">
        <v>1</v>
      </c>
      <c r="Q2670">
        <v>5.6226245136147997E-2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134.61417060599999</v>
      </c>
      <c r="F2671">
        <v>72.14</v>
      </c>
      <c r="G2671">
        <v>176.23356170528299</v>
      </c>
      <c r="H2671">
        <v>91.522177078979297</v>
      </c>
      <c r="I2671">
        <v>131.94147206744501</v>
      </c>
      <c r="J2671">
        <v>25.586448115692502</v>
      </c>
      <c r="K2671">
        <v>46.550803694031501</v>
      </c>
      <c r="L2671">
        <v>35.700570610800703</v>
      </c>
      <c r="M2671">
        <v>90.961358821684598</v>
      </c>
      <c r="N2671">
        <v>1.86907056564352</v>
      </c>
      <c r="O2671">
        <v>6.7369004713057903</v>
      </c>
      <c r="P2671">
        <v>227.16553287981799</v>
      </c>
      <c r="Q2671">
        <v>0.116752952770781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21</v>
      </c>
      <c r="E2672">
        <v>134.2196352</v>
      </c>
      <c r="F2672">
        <v>104.64</v>
      </c>
      <c r="G2672">
        <v>69.518687271500497</v>
      </c>
      <c r="H2672">
        <v>-7.8775110446981902</v>
      </c>
      <c r="I2672">
        <v>-5.8312211445081603</v>
      </c>
      <c r="J2672">
        <v>-7.8746274579321902</v>
      </c>
      <c r="K2672">
        <v>109.586189952591</v>
      </c>
      <c r="L2672">
        <v>94.717449367320398</v>
      </c>
      <c r="M2672">
        <v>34.8736411073873</v>
      </c>
      <c r="N2672">
        <v>0.16927478168499499</v>
      </c>
      <c r="O2672">
        <v>40.481651376146701</v>
      </c>
      <c r="P2672">
        <v>103.976608187134</v>
      </c>
      <c r="Q2672">
        <v>8.4993837912749004E-2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1426</v>
      </c>
      <c r="E2673">
        <v>133.90098</v>
      </c>
      <c r="F2673">
        <v>321.8</v>
      </c>
      <c r="G2673">
        <v>57.1886785866187</v>
      </c>
      <c r="H2673">
        <v>-5.9890281832294301</v>
      </c>
      <c r="I2673">
        <v>11.944425983192099</v>
      </c>
      <c r="J2673">
        <v>-2.08133994149834</v>
      </c>
      <c r="K2673">
        <v>319.05327552925399</v>
      </c>
      <c r="L2673">
        <v>275.04242780306902</v>
      </c>
      <c r="M2673">
        <v>47.534977267547802</v>
      </c>
      <c r="N2673">
        <v>0.32855532148912198</v>
      </c>
      <c r="O2673">
        <v>20.633934120571698</v>
      </c>
      <c r="P2673">
        <v>92.579293836026295</v>
      </c>
      <c r="Q2673">
        <v>4.3244473684174001E-2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539</v>
      </c>
      <c r="E2674">
        <v>133.57302784800001</v>
      </c>
      <c r="F2674">
        <v>190.32</v>
      </c>
      <c r="G2674">
        <v>73.741227635002204</v>
      </c>
      <c r="H2674">
        <v>10.4641409078219</v>
      </c>
      <c r="I2674">
        <v>41.193374351508197</v>
      </c>
      <c r="J2674">
        <v>13.361701665388299</v>
      </c>
      <c r="K2674">
        <v>173.31129883367799</v>
      </c>
      <c r="L2674">
        <v>152.20338802599699</v>
      </c>
      <c r="M2674">
        <v>78.125466953981004</v>
      </c>
      <c r="N2674">
        <v>0.96856156580594899</v>
      </c>
      <c r="O2674">
        <v>15.5947877259352</v>
      </c>
      <c r="P2674">
        <v>110.997782705099</v>
      </c>
      <c r="Q2674">
        <v>7.9620237575662001E-2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239</v>
      </c>
      <c r="E2675">
        <v>133.53669149999999</v>
      </c>
      <c r="F2675">
        <v>369.75</v>
      </c>
      <c r="G2675">
        <v>-15.7112093432025</v>
      </c>
      <c r="H2675">
        <v>-1.1038867289390399</v>
      </c>
      <c r="I2675">
        <v>-16.684686455313901</v>
      </c>
      <c r="J2675">
        <v>-0.79533838467426898</v>
      </c>
      <c r="K2675">
        <v>368.96642993451098</v>
      </c>
      <c r="L2675">
        <v>353.69548700095402</v>
      </c>
      <c r="M2675">
        <v>39.952633180561797</v>
      </c>
      <c r="N2675">
        <v>0.47085347285502899</v>
      </c>
      <c r="O2675">
        <v>20.3245436105476</v>
      </c>
      <c r="P2675">
        <v>31.349911190053199</v>
      </c>
      <c r="Q2675">
        <v>7.1806785204159996E-3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133.4815911</v>
      </c>
      <c r="F2676">
        <v>242.25</v>
      </c>
      <c r="G2676">
        <v>232.55076690572</v>
      </c>
      <c r="H2676">
        <v>0.51447730139681203</v>
      </c>
      <c r="I2676">
        <v>154.462010071306</v>
      </c>
      <c r="J2676">
        <v>4.1219208993440697</v>
      </c>
      <c r="K2676">
        <v>220.38520859239401</v>
      </c>
      <c r="L2676">
        <v>159.96244681483699</v>
      </c>
      <c r="M2676">
        <v>100</v>
      </c>
      <c r="N2676">
        <v>0.103146853146853</v>
      </c>
      <c r="O2676">
        <v>0</v>
      </c>
      <c r="P2676">
        <v>258.41100754549399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542</v>
      </c>
      <c r="E2677">
        <v>133.20726887999999</v>
      </c>
      <c r="F2677">
        <v>14.16</v>
      </c>
      <c r="G2677">
        <v>-16.937163716697899</v>
      </c>
      <c r="H2677">
        <v>29.0282656014891</v>
      </c>
      <c r="I2677">
        <v>27.656178394699399</v>
      </c>
      <c r="J2677">
        <v>3.3689414843928298</v>
      </c>
      <c r="K2677">
        <v>11.552719234125499</v>
      </c>
      <c r="L2677">
        <v>11.0099135987079</v>
      </c>
      <c r="M2677">
        <v>67.542490156069405</v>
      </c>
      <c r="N2677">
        <v>1.7494553973756</v>
      </c>
      <c r="O2677">
        <v>14.0536723163841</v>
      </c>
      <c r="P2677">
        <v>65.807962529273993</v>
      </c>
      <c r="Q2677">
        <v>-8.3226856319372003E-2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E2678">
        <v>133.185</v>
      </c>
      <c r="F2678">
        <v>20.49</v>
      </c>
      <c r="G2678">
        <v>50.777690394707797</v>
      </c>
      <c r="H2678">
        <v>37.710488032887902</v>
      </c>
      <c r="I2678">
        <v>13.7737762133602</v>
      </c>
      <c r="J2678">
        <v>7.2651905528701102</v>
      </c>
      <c r="K2678">
        <v>16.161261089156898</v>
      </c>
      <c r="L2678">
        <v>17.5562584091841</v>
      </c>
      <c r="M2678">
        <v>98.055189642465294</v>
      </c>
      <c r="N2678">
        <v>2.2463432970918</v>
      </c>
      <c r="O2678">
        <v>0</v>
      </c>
      <c r="P2678">
        <v>101.474926253687</v>
      </c>
      <c r="Q2678">
        <v>6.9289857677676994E-2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1025</v>
      </c>
      <c r="E2679">
        <v>133.18183302599999</v>
      </c>
      <c r="F2679">
        <v>7.26</v>
      </c>
      <c r="G2679">
        <v>-57.045074762997601</v>
      </c>
      <c r="H2679">
        <v>-13.4692713443236</v>
      </c>
      <c r="I2679">
        <v>-67.294872398334107</v>
      </c>
      <c r="J2679">
        <v>-8.8264295162878899</v>
      </c>
      <c r="K2679">
        <v>8.6679374135797609</v>
      </c>
      <c r="L2679">
        <v>11.424257104211501</v>
      </c>
      <c r="M2679">
        <v>17.9449124068366</v>
      </c>
      <c r="N2679">
        <v>0.244131732803607</v>
      </c>
      <c r="O2679">
        <v>206.47382920110101</v>
      </c>
      <c r="P2679">
        <v>0</v>
      </c>
      <c r="Q2679">
        <v>-6.7933078104905995E-2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414</v>
      </c>
      <c r="E2680">
        <v>133.09439</v>
      </c>
      <c r="F2680">
        <v>74.23</v>
      </c>
      <c r="G2680">
        <v>-48.717685424726703</v>
      </c>
      <c r="H2680">
        <v>12.2973799400941</v>
      </c>
      <c r="I2680">
        <v>-56.1526067921464</v>
      </c>
      <c r="J2680">
        <v>7.2874812720022799</v>
      </c>
      <c r="K2680">
        <v>74.340043261415005</v>
      </c>
      <c r="L2680">
        <v>92.276581483607103</v>
      </c>
      <c r="M2680">
        <v>56.769333158361803</v>
      </c>
      <c r="N2680">
        <v>1.3630010976965199</v>
      </c>
      <c r="O2680">
        <v>126.997170955139</v>
      </c>
      <c r="P2680">
        <v>26.2200306070396</v>
      </c>
      <c r="Q2680">
        <v>0.23811181760941399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403</v>
      </c>
      <c r="E2681">
        <v>133.09063368</v>
      </c>
      <c r="F2681">
        <v>161.4</v>
      </c>
      <c r="G2681">
        <v>2.3996580289343998</v>
      </c>
      <c r="H2681">
        <v>-3.7770120617560101</v>
      </c>
      <c r="I2681">
        <v>-5.1394225813838501</v>
      </c>
      <c r="J2681">
        <v>-6.6887847799255402</v>
      </c>
      <c r="K2681">
        <v>166.880858087787</v>
      </c>
      <c r="L2681">
        <v>154.16361480941501</v>
      </c>
      <c r="M2681">
        <v>39.423188605684601</v>
      </c>
      <c r="N2681">
        <v>0.51152934340560396</v>
      </c>
      <c r="O2681">
        <v>33.705080545229201</v>
      </c>
      <c r="P2681">
        <v>63.280427522600299</v>
      </c>
      <c r="Q2681">
        <v>8.0930622750143996E-2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75</v>
      </c>
      <c r="E2682">
        <v>132.72058404500001</v>
      </c>
      <c r="F2682">
        <v>1479.95</v>
      </c>
      <c r="G2682">
        <v>-7.7477107116024904</v>
      </c>
      <c r="H2682">
        <v>-2.4037541029443501</v>
      </c>
      <c r="I2682">
        <v>-5.4587331253431497</v>
      </c>
      <c r="J2682">
        <v>3.6913336806811801</v>
      </c>
      <c r="K2682">
        <v>1445.4057685703201</v>
      </c>
      <c r="L2682">
        <v>1361.8956337340501</v>
      </c>
      <c r="M2682">
        <v>56.613590354116603</v>
      </c>
      <c r="N2682">
        <v>1.26870884980371</v>
      </c>
      <c r="O2682">
        <v>9.7976282982533203</v>
      </c>
      <c r="P2682">
        <v>41.622009569378001</v>
      </c>
      <c r="Q2682">
        <v>3.2177792937492997E-2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E2683">
        <v>132.55532400000001</v>
      </c>
      <c r="F2683">
        <v>93.27</v>
      </c>
      <c r="G2683">
        <v>-25.8708226503568</v>
      </c>
      <c r="H2683">
        <v>-4.9449470199993302</v>
      </c>
      <c r="I2683">
        <v>-30.0079747709392</v>
      </c>
      <c r="J2683">
        <v>-2.9256575336104298</v>
      </c>
      <c r="K2683">
        <v>95.200187127716305</v>
      </c>
      <c r="L2683">
        <v>97.348042247456604</v>
      </c>
      <c r="M2683">
        <v>55.609040107977499</v>
      </c>
      <c r="N2683">
        <v>1.1754982984929501</v>
      </c>
      <c r="O2683">
        <v>48.708051892355499</v>
      </c>
      <c r="P2683">
        <v>12.917675544794101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E2684">
        <v>132.40991998999999</v>
      </c>
      <c r="F2684">
        <v>129.05000000000001</v>
      </c>
      <c r="G2684">
        <v>1752.5968190399899</v>
      </c>
      <c r="H2684">
        <v>-15.7036680156135</v>
      </c>
      <c r="I2684">
        <v>246.87281719509099</v>
      </c>
      <c r="J2684">
        <v>-1.6370215448259999</v>
      </c>
      <c r="K2684">
        <v>137.09143712044201</v>
      </c>
      <c r="M2684">
        <v>37.601677766016401</v>
      </c>
      <c r="N2684">
        <v>0.38353953738569102</v>
      </c>
      <c r="O2684">
        <v>48.004649360712797</v>
      </c>
      <c r="P2684">
        <v>1778.4570596797601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986</v>
      </c>
      <c r="E2685">
        <v>132.25798007999899</v>
      </c>
      <c r="F2685">
        <v>32.04</v>
      </c>
      <c r="G2685">
        <v>9.8244066631296807</v>
      </c>
      <c r="H2685">
        <v>8.2452645576027699</v>
      </c>
      <c r="I2685">
        <v>-2.6165301814299902</v>
      </c>
      <c r="J2685">
        <v>-4.0798728591583497</v>
      </c>
      <c r="K2685">
        <v>30.769157708186601</v>
      </c>
      <c r="L2685">
        <v>29.122222530793</v>
      </c>
      <c r="M2685">
        <v>44.285832307242899</v>
      </c>
      <c r="N2685">
        <v>0.80561705058533895</v>
      </c>
      <c r="O2685">
        <v>20.162297128589199</v>
      </c>
      <c r="P2685">
        <v>37.806451612903203</v>
      </c>
      <c r="Q2685">
        <v>-1.0538587156142001E-2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E2686">
        <v>132.13953000000001</v>
      </c>
      <c r="F2686">
        <v>76.87</v>
      </c>
      <c r="G2686">
        <v>-28.247542227076401</v>
      </c>
      <c r="H2686">
        <v>-4.1492713443236697</v>
      </c>
      <c r="I2686">
        <v>-15.486590389421201</v>
      </c>
      <c r="J2686">
        <v>-0.94150902127679803</v>
      </c>
      <c r="O2686">
        <v>7.5582151684662398</v>
      </c>
      <c r="P2686">
        <v>6.7638888888888999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304</v>
      </c>
      <c r="E2687">
        <v>132.09928105</v>
      </c>
      <c r="F2687">
        <v>117.55</v>
      </c>
      <c r="G2687">
        <v>70.0564260268917</v>
      </c>
      <c r="H2687">
        <v>3.04721217215985</v>
      </c>
      <c r="I2687">
        <v>-26.025214728045501</v>
      </c>
      <c r="J2687">
        <v>-7.1453526505909499</v>
      </c>
      <c r="K2687">
        <v>121.61335134625701</v>
      </c>
      <c r="L2687">
        <v>108.572988014137</v>
      </c>
      <c r="M2687">
        <v>30.068408964098602</v>
      </c>
      <c r="N2687">
        <v>0.990735379270411</v>
      </c>
      <c r="O2687">
        <v>27.179923436835299</v>
      </c>
      <c r="P2687">
        <v>119.514472455648</v>
      </c>
      <c r="Q2687">
        <v>0.17967489974378401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46</v>
      </c>
      <c r="E2688">
        <v>131.9881</v>
      </c>
      <c r="F2688">
        <v>136.25</v>
      </c>
      <c r="G2688">
        <v>126.454574175039</v>
      </c>
      <c r="H2688">
        <v>-8.5185671189715499</v>
      </c>
      <c r="I2688">
        <v>68.446347440385296</v>
      </c>
      <c r="J2688">
        <v>6.5908536416362198</v>
      </c>
      <c r="K2688">
        <v>131.38241441545</v>
      </c>
      <c r="L2688">
        <v>93.361447676803294</v>
      </c>
      <c r="M2688">
        <v>35.8485884220432</v>
      </c>
      <c r="N2688">
        <v>0.53215077605321504</v>
      </c>
      <c r="O2688">
        <v>18.5321100917431</v>
      </c>
      <c r="P2688">
        <v>180.06166495375101</v>
      </c>
      <c r="Q2688">
        <v>0.111444536831039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692</v>
      </c>
      <c r="E2689">
        <v>131.96700000000001</v>
      </c>
      <c r="F2689">
        <v>28.38</v>
      </c>
      <c r="G2689">
        <v>-14.566122992716</v>
      </c>
      <c r="H2689">
        <v>32.738850483087496</v>
      </c>
      <c r="I2689">
        <v>-30.358764020778501</v>
      </c>
      <c r="J2689">
        <v>20.566743682195</v>
      </c>
      <c r="K2689">
        <v>22.504917657135401</v>
      </c>
      <c r="L2689">
        <v>26.020564113161502</v>
      </c>
      <c r="M2689">
        <v>93.586271738653195</v>
      </c>
      <c r="N2689">
        <v>1.7851932974114899</v>
      </c>
      <c r="O2689">
        <v>44.115574348132398</v>
      </c>
      <c r="P2689">
        <v>49.368421052631497</v>
      </c>
      <c r="Q2689">
        <v>-0.114180243215818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46</v>
      </c>
      <c r="E2690">
        <v>131.93225009</v>
      </c>
      <c r="F2690">
        <v>6.31</v>
      </c>
      <c r="G2690">
        <v>49.4175371380028</v>
      </c>
      <c r="H2690">
        <v>11.1076517325994</v>
      </c>
      <c r="I2690">
        <v>-30.0729730126459</v>
      </c>
      <c r="J2690">
        <v>-4.7018277463764004</v>
      </c>
      <c r="K2690">
        <v>5.8413332376633198</v>
      </c>
      <c r="L2690">
        <v>4.47644997760636</v>
      </c>
      <c r="M2690">
        <v>98.119447480723096</v>
      </c>
      <c r="N2690">
        <v>1.0109139088602399</v>
      </c>
      <c r="O2690">
        <v>52.931854199683002</v>
      </c>
      <c r="P2690">
        <v>82.898550724637602</v>
      </c>
      <c r="Q2690">
        <v>3.0995031905616002E-2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46</v>
      </c>
      <c r="E2691">
        <v>131.78787424000001</v>
      </c>
      <c r="F2691">
        <v>7.04</v>
      </c>
      <c r="G2691">
        <v>-8.5269073064415402</v>
      </c>
      <c r="H2691">
        <v>-5.5359380109903302</v>
      </c>
      <c r="I2691">
        <v>-37.400364070936803</v>
      </c>
      <c r="J2691">
        <v>15.439112692495</v>
      </c>
      <c r="K2691">
        <v>7.0637966868890798</v>
      </c>
      <c r="L2691">
        <v>7.6592506679041801</v>
      </c>
      <c r="M2691">
        <v>53.027906374409497</v>
      </c>
      <c r="N2691">
        <v>1.4767907957217701</v>
      </c>
      <c r="O2691">
        <v>45.596590909090899</v>
      </c>
      <c r="P2691">
        <v>35.384615384615302</v>
      </c>
      <c r="Q2691">
        <v>-0.115158373824075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21</v>
      </c>
      <c r="E2692">
        <v>131.402223972</v>
      </c>
      <c r="F2692">
        <v>109</v>
      </c>
      <c r="G2692">
        <v>-55.741231312016701</v>
      </c>
      <c r="H2692">
        <v>-10.418527687280699</v>
      </c>
      <c r="I2692">
        <v>-53.520168823983497</v>
      </c>
      <c r="J2692">
        <v>3.4058735145353398</v>
      </c>
      <c r="K2692">
        <v>117.888297127233</v>
      </c>
      <c r="L2692">
        <v>141.570913948597</v>
      </c>
      <c r="M2692">
        <v>45.706208212785903</v>
      </c>
      <c r="N2692">
        <v>0.84054780774989601</v>
      </c>
      <c r="O2692">
        <v>111.009174311926</v>
      </c>
      <c r="P2692">
        <v>9.4927172275238494</v>
      </c>
      <c r="Q2692">
        <v>7.518803628812E-3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388</v>
      </c>
      <c r="E2693">
        <v>131.4</v>
      </c>
      <c r="F2693">
        <v>730</v>
      </c>
      <c r="G2693">
        <v>-13.5525483320825</v>
      </c>
      <c r="H2693">
        <v>10.6822438071914</v>
      </c>
      <c r="I2693">
        <v>-4.9511406539714899</v>
      </c>
      <c r="J2693">
        <v>0.47150558695693601</v>
      </c>
      <c r="K2693">
        <v>709.50514626645202</v>
      </c>
      <c r="L2693">
        <v>687.00254305818703</v>
      </c>
      <c r="M2693">
        <v>47.595796230460302</v>
      </c>
      <c r="N2693">
        <v>1.3406738938501299</v>
      </c>
      <c r="O2693">
        <v>13.698630136986299</v>
      </c>
      <c r="P2693">
        <v>26.956521739130402</v>
      </c>
      <c r="Q2693">
        <v>5.0857060096062001E-2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505</v>
      </c>
      <c r="E2694">
        <v>131.30135999999999</v>
      </c>
      <c r="F2694">
        <v>13.76</v>
      </c>
      <c r="G2694">
        <v>-30.766944164308399</v>
      </c>
      <c r="H2694">
        <v>-0.95536212031194701</v>
      </c>
      <c r="I2694">
        <v>-63.099288802119602</v>
      </c>
      <c r="J2694">
        <v>-5.5788088784518601</v>
      </c>
      <c r="K2694">
        <v>14.5365063250508</v>
      </c>
      <c r="L2694">
        <v>16.769967361529599</v>
      </c>
      <c r="M2694">
        <v>36.959358038317099</v>
      </c>
      <c r="N2694">
        <v>1.4032540576997199</v>
      </c>
      <c r="O2694">
        <v>116.860465116279</v>
      </c>
      <c r="P2694">
        <v>19.756309834638799</v>
      </c>
      <c r="Q2694">
        <v>-3.1457820480930002E-2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E2695">
        <v>131.2261365</v>
      </c>
      <c r="F2695">
        <v>127.5</v>
      </c>
      <c r="G2695">
        <v>-35.715545751261097</v>
      </c>
      <c r="H2695">
        <v>-3.94927134432365</v>
      </c>
      <c r="I2695">
        <v>-20.4057228261109</v>
      </c>
      <c r="J2695">
        <v>-1.1791621374910199</v>
      </c>
      <c r="K2695">
        <v>131.45920397232101</v>
      </c>
      <c r="L2695">
        <v>136.58680273065499</v>
      </c>
      <c r="M2695">
        <v>49.702564681404198</v>
      </c>
      <c r="N2695">
        <v>2.0938658379308799</v>
      </c>
      <c r="O2695">
        <v>30.627450980392101</v>
      </c>
      <c r="P2695">
        <v>10.869565217391299</v>
      </c>
      <c r="Q2695">
        <v>0.11558946362396801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125</v>
      </c>
      <c r="E2696">
        <v>130.73895999999999</v>
      </c>
      <c r="F2696">
        <v>119.9</v>
      </c>
      <c r="G2696">
        <v>37.269011060905399</v>
      </c>
      <c r="H2696">
        <v>9.9538055787532596</v>
      </c>
      <c r="I2696">
        <v>-19.500537826319398</v>
      </c>
      <c r="J2696">
        <v>13.122846583125501</v>
      </c>
      <c r="K2696">
        <v>115.632194433546</v>
      </c>
      <c r="L2696">
        <v>115.33822644933301</v>
      </c>
      <c r="M2696">
        <v>80.417538316112498</v>
      </c>
      <c r="N2696">
        <v>1.3712396694214799</v>
      </c>
      <c r="O2696">
        <v>70.683903252710493</v>
      </c>
      <c r="P2696">
        <v>114.10714285714199</v>
      </c>
      <c r="Q2696">
        <v>0.26136183649714101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388</v>
      </c>
      <c r="E2697">
        <v>130.420577925</v>
      </c>
      <c r="F2697">
        <v>4.95</v>
      </c>
      <c r="G2697">
        <v>-14.6242855835951</v>
      </c>
      <c r="H2697">
        <v>-19.661257988730998</v>
      </c>
      <c r="I2697">
        <v>-51.224288802119602</v>
      </c>
      <c r="J2697">
        <v>-8.4981913827400302</v>
      </c>
      <c r="K2697">
        <v>5.8713681073096602</v>
      </c>
      <c r="L2697">
        <v>6.4813354123477902</v>
      </c>
      <c r="M2697">
        <v>24.645176355297998</v>
      </c>
      <c r="N2697">
        <v>1.0100395537967799</v>
      </c>
      <c r="O2697">
        <v>96.969696969696898</v>
      </c>
      <c r="P2697">
        <v>43.478260869565197</v>
      </c>
      <c r="Q2697">
        <v>-7.4171722250951005E-2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5201</v>
      </c>
      <c r="E2698">
        <v>130.39306875</v>
      </c>
      <c r="F2698">
        <v>206.85</v>
      </c>
      <c r="G2698">
        <v>37.851670717565803</v>
      </c>
      <c r="H2698">
        <v>37.208810847457102</v>
      </c>
      <c r="I2698">
        <v>21.088190925418399</v>
      </c>
      <c r="J2698">
        <v>-2.8982947129878101</v>
      </c>
      <c r="K2698">
        <v>162.331919953327</v>
      </c>
      <c r="L2698">
        <v>139.054214205085</v>
      </c>
      <c r="M2698">
        <v>59.1742862679802</v>
      </c>
      <c r="N2698">
        <v>1.32788559754851</v>
      </c>
      <c r="O2698">
        <v>18.1290790427846</v>
      </c>
      <c r="P2698">
        <v>96.345514950166105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D2699" t="s">
        <v>445</v>
      </c>
      <c r="E2699">
        <v>130.35284675</v>
      </c>
      <c r="F2699">
        <v>119.3</v>
      </c>
      <c r="G2699">
        <v>186.03518419682601</v>
      </c>
      <c r="H2699">
        <v>-1.04821871274471</v>
      </c>
      <c r="I2699">
        <v>18.7384833273974</v>
      </c>
      <c r="J2699">
        <v>13.604191671099301</v>
      </c>
      <c r="K2699">
        <v>97.036992711840199</v>
      </c>
      <c r="L2699">
        <v>80.202615474522702</v>
      </c>
      <c r="M2699">
        <v>71.677874595857205</v>
      </c>
      <c r="N2699">
        <v>0.96239537745329395</v>
      </c>
      <c r="O2699">
        <v>12.1961441743503</v>
      </c>
      <c r="P2699">
        <v>220.69892473118199</v>
      </c>
      <c r="Q2699">
        <v>5.5129994787720002E-2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D2700" t="s">
        <v>5564</v>
      </c>
      <c r="E2700">
        <v>130.33052549999999</v>
      </c>
      <c r="F2700">
        <v>52.7</v>
      </c>
      <c r="G2700">
        <v>-36.234390299638797</v>
      </c>
      <c r="H2700">
        <v>-10.83290770796</v>
      </c>
      <c r="I2700">
        <v>-23.473438461983498</v>
      </c>
      <c r="J2700">
        <v>-2.0134592243034599</v>
      </c>
      <c r="K2700">
        <v>54.405966962315397</v>
      </c>
      <c r="M2700">
        <v>46.885290831371101</v>
      </c>
      <c r="N2700">
        <v>0.77786918963389495</v>
      </c>
      <c r="O2700">
        <v>42.030360531309199</v>
      </c>
      <c r="P2700">
        <v>16.46408839779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414</v>
      </c>
      <c r="E2701">
        <v>130.27023133599999</v>
      </c>
      <c r="F2701">
        <v>101.41</v>
      </c>
      <c r="G2701">
        <v>-33.585445371349003</v>
      </c>
      <c r="H2701">
        <v>16.069881415624899</v>
      </c>
      <c r="I2701">
        <v>-14.833784926150599</v>
      </c>
      <c r="J2701">
        <v>17.782002100598099</v>
      </c>
      <c r="K2701">
        <v>77.705246838667506</v>
      </c>
      <c r="L2701">
        <v>91.945613524317906</v>
      </c>
      <c r="M2701">
        <v>88.556670964780196</v>
      </c>
      <c r="N2701">
        <v>2.5862083318566702</v>
      </c>
      <c r="O2701">
        <v>45.744995562567802</v>
      </c>
      <c r="P2701">
        <v>48.913362701908902</v>
      </c>
      <c r="Q2701">
        <v>0.234596389315051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21</v>
      </c>
      <c r="E2702">
        <v>130.08204330000001</v>
      </c>
      <c r="F2702">
        <v>203.5</v>
      </c>
      <c r="G2702">
        <v>22.032201220690201</v>
      </c>
      <c r="H2702">
        <v>0.44960581251382398</v>
      </c>
      <c r="I2702">
        <v>-8.6867695614834197</v>
      </c>
      <c r="J2702">
        <v>2.0169601324114699</v>
      </c>
      <c r="K2702">
        <v>203.188543935886</v>
      </c>
      <c r="L2702">
        <v>187.86866530075301</v>
      </c>
      <c r="M2702">
        <v>52.977624939904203</v>
      </c>
      <c r="N2702">
        <v>0.76140088700347097</v>
      </c>
      <c r="O2702">
        <v>27.7641277641277</v>
      </c>
      <c r="P2702">
        <v>60.742496050552901</v>
      </c>
      <c r="Q2702">
        <v>-4.9607115773689002E-2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1631</v>
      </c>
      <c r="E2703">
        <v>130.02585719999999</v>
      </c>
      <c r="F2703">
        <v>61.39</v>
      </c>
      <c r="G2703">
        <v>-2.6118969336917699</v>
      </c>
      <c r="H2703">
        <v>-3.1308708155728402</v>
      </c>
      <c r="I2703">
        <v>3.5895536232747598</v>
      </c>
      <c r="J2703">
        <v>0.72836605849357305</v>
      </c>
      <c r="K2703">
        <v>60.254694454977297</v>
      </c>
      <c r="L2703">
        <v>56.129819865719199</v>
      </c>
      <c r="M2703">
        <v>57.650387217952897</v>
      </c>
      <c r="N2703">
        <v>0.74795775334127801</v>
      </c>
      <c r="O2703">
        <v>3.7465385241895999</v>
      </c>
      <c r="P2703">
        <v>28.1896011693464</v>
      </c>
      <c r="Q2703">
        <v>-2.9836431339762999E-2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E2704">
        <v>129.775026465</v>
      </c>
      <c r="F2704">
        <v>55.65</v>
      </c>
      <c r="G2704">
        <v>144.304169418252</v>
      </c>
      <c r="H2704">
        <v>9.11998009521567</v>
      </c>
      <c r="I2704">
        <v>75.800914863868101</v>
      </c>
      <c r="J2704">
        <v>18.863035696876601</v>
      </c>
      <c r="K2704">
        <v>46.676854765996303</v>
      </c>
      <c r="L2704">
        <v>35.425095589248897</v>
      </c>
      <c r="M2704">
        <v>63.542933535475598</v>
      </c>
      <c r="N2704">
        <v>1.2177439073151299</v>
      </c>
      <c r="O2704">
        <v>9.9730458221024296</v>
      </c>
      <c r="P2704">
        <v>240.15892420537801</v>
      </c>
      <c r="Q2704">
        <v>0.113608855915432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75</v>
      </c>
      <c r="E2705">
        <v>129.57040979999999</v>
      </c>
      <c r="F2705">
        <v>2.34</v>
      </c>
      <c r="G2705">
        <v>-22.7235475671303</v>
      </c>
      <c r="H2705">
        <v>17.5820107069583</v>
      </c>
      <c r="I2705">
        <v>-68.357414997148297</v>
      </c>
      <c r="J2705">
        <v>9.3233574388087703</v>
      </c>
      <c r="K2705">
        <v>2.23685892972575</v>
      </c>
      <c r="L2705">
        <v>2.8044697937139098</v>
      </c>
      <c r="M2705">
        <v>70.778293345689306</v>
      </c>
      <c r="N2705">
        <v>1.27860084718455</v>
      </c>
      <c r="O2705">
        <v>212.39316239316199</v>
      </c>
      <c r="P2705">
        <v>24.7917282729506</v>
      </c>
      <c r="Q2705">
        <v>-3.1926414270687001E-2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E2706">
        <v>129.514072</v>
      </c>
      <c r="F2706">
        <v>76.69</v>
      </c>
      <c r="G2706">
        <v>-28.579538885388899</v>
      </c>
      <c r="H2706">
        <v>18.705331830279501</v>
      </c>
      <c r="I2706">
        <v>-13.411260724646599</v>
      </c>
      <c r="J2706">
        <v>14.704875498646301</v>
      </c>
      <c r="K2706">
        <v>65.288495620694306</v>
      </c>
      <c r="M2706">
        <v>84.001777211120199</v>
      </c>
      <c r="N2706">
        <v>1.4834983498349801</v>
      </c>
      <c r="O2706">
        <v>26.378928152301398</v>
      </c>
      <c r="P2706">
        <v>65.816216216216205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1151</v>
      </c>
      <c r="E2707">
        <v>129.48032984899999</v>
      </c>
      <c r="F2707">
        <v>22.49</v>
      </c>
      <c r="G2707">
        <v>-12.5604925289436</v>
      </c>
      <c r="H2707">
        <v>0.92978968854017896</v>
      </c>
      <c r="I2707">
        <v>-33.825407942056202</v>
      </c>
      <c r="J2707">
        <v>-1.91956243125961</v>
      </c>
      <c r="K2707">
        <v>23.2235637748717</v>
      </c>
      <c r="L2707">
        <v>23.032067549983399</v>
      </c>
      <c r="M2707">
        <v>51.4524643915571</v>
      </c>
      <c r="N2707">
        <v>0.63103150564893995</v>
      </c>
      <c r="O2707">
        <v>57.7590040017785</v>
      </c>
      <c r="P2707">
        <v>40.124610591900201</v>
      </c>
      <c r="Q2707">
        <v>3.9237977908768998E-2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403</v>
      </c>
      <c r="E2708">
        <v>129.224275828</v>
      </c>
      <c r="F2708">
        <v>26</v>
      </c>
      <c r="G2708">
        <v>101.21399516808501</v>
      </c>
      <c r="H2708">
        <v>22.7142419039589</v>
      </c>
      <c r="I2708">
        <v>103.567377864547</v>
      </c>
      <c r="J2708">
        <v>5.1071011170741301</v>
      </c>
      <c r="K2708">
        <v>20.5291555313439</v>
      </c>
      <c r="L2708">
        <v>14.690183305244201</v>
      </c>
      <c r="M2708">
        <v>86.809372851615905</v>
      </c>
      <c r="N2708">
        <v>0.15820897802046299</v>
      </c>
      <c r="O2708">
        <v>1.6923076923077001</v>
      </c>
      <c r="P2708">
        <v>215.15151515151501</v>
      </c>
      <c r="Q2708">
        <v>0.119136719898149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65</v>
      </c>
      <c r="E2709">
        <v>129.01069042500001</v>
      </c>
      <c r="F2709">
        <v>25.75</v>
      </c>
      <c r="G2709">
        <v>-10.245028111810599</v>
      </c>
      <c r="H2709">
        <v>-2.8990234104393702</v>
      </c>
      <c r="I2709">
        <v>-47.577660303391902</v>
      </c>
      <c r="J2709">
        <v>6.8507051195306898</v>
      </c>
      <c r="K2709">
        <v>23.6569746346721</v>
      </c>
      <c r="L2709">
        <v>26.0185465243873</v>
      </c>
      <c r="M2709">
        <v>85.097566179155294</v>
      </c>
      <c r="N2709">
        <v>1.30450902278035</v>
      </c>
      <c r="O2709">
        <v>60</v>
      </c>
      <c r="P2709">
        <v>35.5263157894736</v>
      </c>
      <c r="Q2709">
        <v>-0.11459515948219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713</v>
      </c>
      <c r="E2710">
        <v>128.966509</v>
      </c>
      <c r="F2710">
        <v>88.87</v>
      </c>
      <c r="G2710">
        <v>-1.4631681893856301</v>
      </c>
      <c r="H2710">
        <v>0.42509485285943599</v>
      </c>
      <c r="I2710">
        <v>-0.30623761215522</v>
      </c>
      <c r="J2710">
        <v>0.96111859064081695</v>
      </c>
      <c r="K2710">
        <v>84.740355627648299</v>
      </c>
      <c r="L2710">
        <v>79.462608402650204</v>
      </c>
      <c r="M2710">
        <v>61.719228691607398</v>
      </c>
      <c r="N2710">
        <v>0.78518733849758804</v>
      </c>
      <c r="O2710">
        <v>2.8468549566782899</v>
      </c>
      <c r="P2710">
        <v>27.952840015222701</v>
      </c>
      <c r="Q2710">
        <v>1.0011050249949E-2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179</v>
      </c>
      <c r="E2711">
        <v>128.80439999999999</v>
      </c>
      <c r="F2711">
        <v>9.67</v>
      </c>
      <c r="G2711">
        <v>6.1069724749792096</v>
      </c>
      <c r="H2711">
        <v>-13.6281498489965</v>
      </c>
      <c r="I2711">
        <v>-37.315589742558501</v>
      </c>
      <c r="J2711">
        <v>-3.5645304490790899</v>
      </c>
      <c r="K2711">
        <v>9.7383332874417707</v>
      </c>
      <c r="L2711">
        <v>9.6775712789479709</v>
      </c>
      <c r="M2711">
        <v>40.533857515056297</v>
      </c>
      <c r="N2711">
        <v>1.4659591568704899</v>
      </c>
      <c r="O2711">
        <v>47.3629782833505</v>
      </c>
      <c r="P2711">
        <v>38.9367816091954</v>
      </c>
      <c r="Q2711">
        <v>0.116460561099878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629</v>
      </c>
      <c r="E2712">
        <v>128.67848699999999</v>
      </c>
      <c r="F2712">
        <v>219</v>
      </c>
      <c r="G2712">
        <v>186.77359233666999</v>
      </c>
      <c r="H2712">
        <v>-7.9999730987096296</v>
      </c>
      <c r="I2712">
        <v>86.082157309749306</v>
      </c>
      <c r="J2712">
        <v>-2.2737506509035099</v>
      </c>
      <c r="K2712">
        <v>229.81776996107601</v>
      </c>
      <c r="L2712">
        <v>170.63489405206201</v>
      </c>
      <c r="M2712">
        <v>47.1152689093487</v>
      </c>
      <c r="N2712">
        <v>1.41327623126338</v>
      </c>
      <c r="O2712">
        <v>28.310502283104999</v>
      </c>
      <c r="P2712">
        <v>236.923076923076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629</v>
      </c>
      <c r="E2713">
        <v>128.675085</v>
      </c>
      <c r="F2713">
        <v>3.92</v>
      </c>
      <c r="G2713">
        <v>364.13975936022501</v>
      </c>
      <c r="H2713">
        <v>1.28415331321058</v>
      </c>
      <c r="I2713">
        <v>53.709221836178202</v>
      </c>
      <c r="J2713">
        <v>3.1812989382597099</v>
      </c>
      <c r="K2713">
        <v>3.64801735518774</v>
      </c>
      <c r="L2713">
        <v>2.8474887611683002</v>
      </c>
      <c r="M2713">
        <v>51.498096907277201</v>
      </c>
      <c r="N2713">
        <v>0.75400830109775696</v>
      </c>
      <c r="O2713">
        <v>14.540816326530599</v>
      </c>
      <c r="P2713">
        <v>422.666666666666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75</v>
      </c>
      <c r="E2714">
        <v>128.14313011199999</v>
      </c>
      <c r="F2714">
        <v>94.06</v>
      </c>
      <c r="G2714">
        <v>26.958605826512699</v>
      </c>
      <c r="H2714">
        <v>-5.8395642313529397</v>
      </c>
      <c r="I2714">
        <v>13.6662098501714</v>
      </c>
      <c r="J2714">
        <v>-0.76628634510250704</v>
      </c>
      <c r="K2714">
        <v>95.7646124142709</v>
      </c>
      <c r="L2714">
        <v>86.717940633305304</v>
      </c>
      <c r="M2714">
        <v>39.647755021110399</v>
      </c>
      <c r="N2714">
        <v>0.10939904383516</v>
      </c>
      <c r="O2714">
        <v>42.355943015096699</v>
      </c>
      <c r="P2714">
        <v>58.7510548523206</v>
      </c>
      <c r="Q2714">
        <v>-1.4276095314328E-2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E2715">
        <v>128.02500000000001</v>
      </c>
      <c r="F2715">
        <v>51.21</v>
      </c>
      <c r="G2715">
        <v>130.189759360225</v>
      </c>
      <c r="H2715">
        <v>1.21700316548025</v>
      </c>
      <c r="I2715">
        <v>48.701659065178902</v>
      </c>
      <c r="J2715">
        <v>2.2960669904656998</v>
      </c>
      <c r="K2715">
        <v>55.272149207976099</v>
      </c>
      <c r="L2715">
        <v>48.240790196854697</v>
      </c>
      <c r="M2715">
        <v>47.754389608023601</v>
      </c>
      <c r="N2715">
        <v>1.6518375241779399</v>
      </c>
      <c r="O2715">
        <v>81.253661394258899</v>
      </c>
      <c r="P2715">
        <v>197.99243526331099</v>
      </c>
      <c r="Q2715">
        <v>0.19868001335152199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1675</v>
      </c>
      <c r="E2716">
        <v>127.747850275</v>
      </c>
      <c r="F2716">
        <v>7.85</v>
      </c>
      <c r="G2716">
        <v>-76.429860892939402</v>
      </c>
      <c r="H2716">
        <v>0.49051417846454098</v>
      </c>
      <c r="I2716">
        <v>-39.042685028534699</v>
      </c>
      <c r="J2716">
        <v>-1.6222840201406501</v>
      </c>
      <c r="K2716">
        <v>7.8898157206316801</v>
      </c>
      <c r="L2716">
        <v>9.5584147475510601</v>
      </c>
      <c r="M2716">
        <v>54.334447239075303</v>
      </c>
      <c r="N2716">
        <v>1.1534359071415099</v>
      </c>
      <c r="O2716">
        <v>104.458598726114</v>
      </c>
      <c r="P2716">
        <v>12.9496402877697</v>
      </c>
      <c r="Q2716">
        <v>5.5768176292027002E-2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189</v>
      </c>
      <c r="E2717">
        <v>127.13669785</v>
      </c>
      <c r="F2717">
        <v>117.85</v>
      </c>
      <c r="G2717">
        <v>11.1427819131197</v>
      </c>
      <c r="H2717">
        <v>-4.1421685405853497</v>
      </c>
      <c r="I2717">
        <v>-40.509205648439298</v>
      </c>
      <c r="J2717">
        <v>6.75721987267121</v>
      </c>
      <c r="K2717">
        <v>109.236653104532</v>
      </c>
      <c r="L2717">
        <v>111.48737797421499</v>
      </c>
      <c r="M2717">
        <v>87.023163775179995</v>
      </c>
      <c r="N2717">
        <v>1.8625215905892001</v>
      </c>
      <c r="O2717">
        <v>43.996605854900203</v>
      </c>
      <c r="P2717">
        <v>46.835285322701203</v>
      </c>
      <c r="Q2717">
        <v>0.12838554913776801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239</v>
      </c>
      <c r="E2718">
        <v>127.0256</v>
      </c>
      <c r="F2718">
        <v>128.05000000000001</v>
      </c>
      <c r="G2718">
        <v>-34.0681259444343</v>
      </c>
      <c r="H2718">
        <v>1.41795916977253</v>
      </c>
      <c r="I2718">
        <v>-31.823503337187802</v>
      </c>
      <c r="J2718">
        <v>-1.4069990859402599</v>
      </c>
      <c r="K2718">
        <v>130.77959550054101</v>
      </c>
      <c r="L2718">
        <v>140.80056541011001</v>
      </c>
      <c r="M2718">
        <v>56.613232803645303</v>
      </c>
      <c r="N2718">
        <v>0.76143209637127696</v>
      </c>
      <c r="O2718">
        <v>51.5033190160093</v>
      </c>
      <c r="P2718">
        <v>16.409090909090899</v>
      </c>
      <c r="Q2718">
        <v>6.5608512961087995E-2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130</v>
      </c>
      <c r="E2719">
        <v>126.846636629999</v>
      </c>
      <c r="F2719">
        <v>139.65</v>
      </c>
      <c r="G2719">
        <v>26.8173549886404</v>
      </c>
      <c r="H2719">
        <v>7.8323159572636296</v>
      </c>
      <c r="I2719">
        <v>-20.860187084814399</v>
      </c>
      <c r="J2719">
        <v>3.4123063730045899</v>
      </c>
      <c r="K2719">
        <v>127.846219844185</v>
      </c>
      <c r="L2719">
        <v>121.015443069128</v>
      </c>
      <c r="M2719">
        <v>66.207776101750298</v>
      </c>
      <c r="N2719">
        <v>1.1372403378509299</v>
      </c>
      <c r="O2719">
        <v>39.455782312925102</v>
      </c>
      <c r="P2719">
        <v>59.363231769941798</v>
      </c>
      <c r="Q2719">
        <v>7.1439088686704996E-2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388</v>
      </c>
      <c r="E2720">
        <v>126.840255</v>
      </c>
      <c r="F2720">
        <v>50.9</v>
      </c>
      <c r="G2720">
        <v>1.54822812466816</v>
      </c>
      <c r="H2720">
        <v>21.9870393352879</v>
      </c>
      <c r="I2720">
        <v>-10.890453460754101</v>
      </c>
      <c r="J2720">
        <v>20.1602396171543</v>
      </c>
      <c r="K2720">
        <v>44.695231622262597</v>
      </c>
      <c r="L2720">
        <v>46.1840740477653</v>
      </c>
      <c r="M2720">
        <v>84.203363548413705</v>
      </c>
      <c r="N2720">
        <v>2.6719946719946699</v>
      </c>
      <c r="O2720">
        <v>52.652259332023498</v>
      </c>
      <c r="P2720">
        <v>47.109826589595301</v>
      </c>
      <c r="Q2720">
        <v>0.14540189161664599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629</v>
      </c>
      <c r="E2721">
        <v>126.568357159999</v>
      </c>
      <c r="F2721">
        <v>43.96</v>
      </c>
      <c r="G2721">
        <v>18.402054442192298</v>
      </c>
      <c r="H2721">
        <v>3.3906698897605501</v>
      </c>
      <c r="I2721">
        <v>11.6099310560363</v>
      </c>
      <c r="J2721">
        <v>-2.2497838690538101</v>
      </c>
      <c r="K2721">
        <v>40.114156307350797</v>
      </c>
      <c r="L2721">
        <v>36.730366008977697</v>
      </c>
      <c r="M2721">
        <v>59.053879313075598</v>
      </c>
      <c r="N2721">
        <v>1.94595892323314</v>
      </c>
      <c r="O2721">
        <v>11.191992720655101</v>
      </c>
      <c r="P2721">
        <v>62.513863216266103</v>
      </c>
      <c r="Q2721">
        <v>-3.1022159602545001E-2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403</v>
      </c>
      <c r="E2722">
        <v>126.35504450099999</v>
      </c>
      <c r="F2722">
        <v>5.67</v>
      </c>
      <c r="G2722">
        <v>33.2434008168077</v>
      </c>
      <c r="H2722">
        <v>-2.1683863885714501</v>
      </c>
      <c r="I2722">
        <v>0.52796570689838296</v>
      </c>
      <c r="J2722">
        <v>4.6126248083681203</v>
      </c>
      <c r="K2722">
        <v>5.4968135723281399</v>
      </c>
      <c r="L2722">
        <v>5.2851638322627803</v>
      </c>
      <c r="M2722">
        <v>57.483976949878098</v>
      </c>
      <c r="N2722">
        <v>1.54620143929571</v>
      </c>
      <c r="O2722">
        <v>67.195767195767203</v>
      </c>
      <c r="P2722">
        <v>77.187499999999901</v>
      </c>
      <c r="Q2722">
        <v>8.2942350689708996E-2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65</v>
      </c>
      <c r="E2723">
        <v>126.3015</v>
      </c>
      <c r="F2723">
        <v>29.25</v>
      </c>
      <c r="G2723">
        <v>4.7849206505476998</v>
      </c>
      <c r="H2723">
        <v>-4.5029413779936904</v>
      </c>
      <c r="I2723">
        <v>-28.168975213269398</v>
      </c>
      <c r="J2723">
        <v>0.46923027410141999</v>
      </c>
      <c r="K2723">
        <v>29.921511004294899</v>
      </c>
      <c r="L2723">
        <v>29.490769819195499</v>
      </c>
      <c r="M2723">
        <v>47.949511222712502</v>
      </c>
      <c r="N2723">
        <v>1.0387555371830799</v>
      </c>
      <c r="O2723">
        <v>50.051282051282001</v>
      </c>
      <c r="P2723">
        <v>39.285714285714199</v>
      </c>
      <c r="Q2723">
        <v>-3.9531249633614998E-2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189</v>
      </c>
      <c r="E2724">
        <v>126.28754370999999</v>
      </c>
      <c r="F2724">
        <v>526.70000000000005</v>
      </c>
      <c r="G2724">
        <v>6.2870908560908001</v>
      </c>
      <c r="H2724">
        <v>2.48815337011039</v>
      </c>
      <c r="I2724">
        <v>-19.927521598864701</v>
      </c>
      <c r="J2724">
        <v>4.02615596034458</v>
      </c>
      <c r="K2724">
        <v>514.60548723927104</v>
      </c>
      <c r="L2724">
        <v>493.60926135282801</v>
      </c>
      <c r="M2724">
        <v>62.681659599870599</v>
      </c>
      <c r="N2724">
        <v>0.93327825933278197</v>
      </c>
      <c r="O2724">
        <v>32.314410480349302</v>
      </c>
      <c r="P2724">
        <v>38.605263157894697</v>
      </c>
      <c r="Q2724">
        <v>7.1876216235033E-2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629</v>
      </c>
      <c r="E2725">
        <v>125.43233343999999</v>
      </c>
      <c r="F2725">
        <v>58.04</v>
      </c>
      <c r="G2725">
        <v>-10.472566683512399</v>
      </c>
      <c r="H2725">
        <v>-2.7535001138210702</v>
      </c>
      <c r="I2725">
        <v>-14.1224811622833</v>
      </c>
      <c r="J2725">
        <v>-2.22317228419152</v>
      </c>
      <c r="K2725">
        <v>60.152987366420099</v>
      </c>
      <c r="L2725">
        <v>59.071364344128902</v>
      </c>
      <c r="M2725">
        <v>42.573908216278902</v>
      </c>
      <c r="N2725">
        <v>0.51270223582053798</v>
      </c>
      <c r="O2725">
        <v>58.476912474155696</v>
      </c>
      <c r="P2725">
        <v>23.489361702127599</v>
      </c>
      <c r="Q2725">
        <v>3.6742387149149999E-2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1215</v>
      </c>
      <c r="E2726">
        <v>124.672623</v>
      </c>
      <c r="F2726">
        <v>173</v>
      </c>
      <c r="G2726">
        <v>79.602942258087296</v>
      </c>
      <c r="H2726">
        <v>1.4909935563385801</v>
      </c>
      <c r="I2726">
        <v>-16.988177691008499</v>
      </c>
      <c r="J2726">
        <v>13.423886539337801</v>
      </c>
      <c r="K2726">
        <v>166.95786016855399</v>
      </c>
      <c r="L2726">
        <v>131.57900923156299</v>
      </c>
      <c r="M2726">
        <v>78.950393249345098</v>
      </c>
      <c r="N2726">
        <v>2.2408536585365799</v>
      </c>
      <c r="O2726">
        <v>28.179190751444999</v>
      </c>
      <c r="P2726">
        <v>114.374225526641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629</v>
      </c>
      <c r="E2727">
        <v>124.3288</v>
      </c>
      <c r="F2727">
        <v>53.36</v>
      </c>
      <c r="G2727">
        <v>-5.4082632386449401</v>
      </c>
      <c r="H2727">
        <v>0.73481028832939099</v>
      </c>
      <c r="I2727">
        <v>-30.306426117868298</v>
      </c>
      <c r="J2727">
        <v>-3.57932161314372</v>
      </c>
      <c r="K2727">
        <v>50.574978940596303</v>
      </c>
      <c r="L2727">
        <v>50.6999224341725</v>
      </c>
      <c r="M2727">
        <v>65.893878710822705</v>
      </c>
      <c r="N2727">
        <v>1.9694851063510099</v>
      </c>
      <c r="O2727">
        <v>28.560719640179801</v>
      </c>
      <c r="P2727">
        <v>29.829683698296801</v>
      </c>
      <c r="Q2727">
        <v>-1.4455359298005E-2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287</v>
      </c>
      <c r="E2728">
        <v>124.23912041099901</v>
      </c>
      <c r="F2728">
        <v>66.290000000000006</v>
      </c>
      <c r="G2728">
        <v>-14.9517581234623</v>
      </c>
      <c r="H2728">
        <v>11.6021572271049</v>
      </c>
      <c r="I2728">
        <v>-3.7639762505775001</v>
      </c>
      <c r="J2728">
        <v>2.806433816622</v>
      </c>
      <c r="K2728">
        <v>66.511728978402601</v>
      </c>
      <c r="L2728">
        <v>63.230781338343903</v>
      </c>
      <c r="M2728">
        <v>54.912767190975799</v>
      </c>
      <c r="N2728">
        <v>0.24616246352204699</v>
      </c>
      <c r="O2728">
        <v>62.829989440337798</v>
      </c>
      <c r="P2728">
        <v>50.659090909090899</v>
      </c>
      <c r="Q2728">
        <v>-1.412579471143E-3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100</v>
      </c>
      <c r="E2729">
        <v>123.93952197999999</v>
      </c>
      <c r="F2729">
        <v>58.58</v>
      </c>
      <c r="G2729">
        <v>-25.860240639774801</v>
      </c>
      <c r="H2729">
        <v>-6.12033517411089</v>
      </c>
      <c r="I2729">
        <v>10.071442905197401</v>
      </c>
      <c r="J2729">
        <v>1.7305017990781399</v>
      </c>
      <c r="K2729">
        <v>61.092966248821398</v>
      </c>
      <c r="L2729">
        <v>60.734993183846903</v>
      </c>
      <c r="M2729">
        <v>61.738124032141698</v>
      </c>
      <c r="N2729">
        <v>1.3128017137605099</v>
      </c>
      <c r="O2729">
        <v>74.906111300785199</v>
      </c>
      <c r="P2729">
        <v>40.143540669856399</v>
      </c>
      <c r="Q2729">
        <v>5.6311172735754998E-2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130</v>
      </c>
      <c r="E2730">
        <v>123.87320778</v>
      </c>
      <c r="F2730">
        <v>62.57</v>
      </c>
      <c r="G2730">
        <v>15.5408893037279</v>
      </c>
      <c r="H2730">
        <v>-2.9784088884083002</v>
      </c>
      <c r="I2730">
        <v>-25.4662355808311</v>
      </c>
      <c r="J2730">
        <v>3.69638860374747</v>
      </c>
      <c r="K2730">
        <v>62.521994032776099</v>
      </c>
      <c r="L2730">
        <v>62.036297326790802</v>
      </c>
      <c r="M2730">
        <v>49.554417800095301</v>
      </c>
      <c r="N2730">
        <v>1.58117789595999</v>
      </c>
      <c r="O2730">
        <v>50.631292951893798</v>
      </c>
      <c r="P2730">
        <v>45.342624854819903</v>
      </c>
      <c r="Q2730">
        <v>0.115093108606381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1576</v>
      </c>
      <c r="E2731">
        <v>123.55390794100001</v>
      </c>
      <c r="F2731">
        <v>84.43</v>
      </c>
      <c r="G2731">
        <v>18.341296507962099</v>
      </c>
      <c r="H2731">
        <v>-11.6023926528198</v>
      </c>
      <c r="I2731">
        <v>11.7971609020223</v>
      </c>
      <c r="J2731">
        <v>-1.938657752426</v>
      </c>
      <c r="K2731">
        <v>90.739249324908997</v>
      </c>
      <c r="L2731">
        <v>85.302376285988004</v>
      </c>
      <c r="M2731">
        <v>48.6670509182389</v>
      </c>
      <c r="N2731">
        <v>0.98211091234347003</v>
      </c>
      <c r="O2731">
        <v>76.181452090489103</v>
      </c>
      <c r="P2731">
        <v>60.513307984790799</v>
      </c>
      <c r="Q2731">
        <v>4.4866361750177997E-2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65</v>
      </c>
      <c r="E2732">
        <v>123.3723375</v>
      </c>
      <c r="F2732">
        <v>197.95</v>
      </c>
      <c r="G2732">
        <v>124.582573125407</v>
      </c>
      <c r="H2732">
        <v>-15.111473179186</v>
      </c>
      <c r="I2732">
        <v>36.240582944391001</v>
      </c>
      <c r="J2732">
        <v>-0.96439184894049301</v>
      </c>
      <c r="K2732">
        <v>202.44801763732499</v>
      </c>
      <c r="L2732">
        <v>165.994163683549</v>
      </c>
      <c r="M2732">
        <v>51.770517605085999</v>
      </c>
      <c r="N2732">
        <v>0.15775866594513699</v>
      </c>
      <c r="O2732">
        <v>55.190704723415003</v>
      </c>
      <c r="P2732">
        <v>163.511714589989</v>
      </c>
      <c r="Q2732">
        <v>1.2014988137765E-2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297</v>
      </c>
      <c r="E2733">
        <v>123.29065</v>
      </c>
      <c r="F2733">
        <v>53.78</v>
      </c>
      <c r="G2733">
        <v>-5.7391100879579202</v>
      </c>
      <c r="H2733">
        <v>5.3898835852537896</v>
      </c>
      <c r="I2733">
        <v>-12.0090632382098</v>
      </c>
      <c r="J2733">
        <v>2.7776869849927501</v>
      </c>
      <c r="K2733">
        <v>51.3752329232561</v>
      </c>
      <c r="L2733">
        <v>52.3838230680511</v>
      </c>
      <c r="M2733">
        <v>61.722372446535402</v>
      </c>
      <c r="N2733">
        <v>1.99383576337984</v>
      </c>
      <c r="O2733">
        <v>37.411677203421299</v>
      </c>
      <c r="P2733">
        <v>30.8515815085158</v>
      </c>
      <c r="Q2733">
        <v>1.6581914259693999E-2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E2734">
        <v>122.68465550000001</v>
      </c>
      <c r="F2734">
        <v>40.700000000000003</v>
      </c>
      <c r="G2734">
        <v>43.793781869603997</v>
      </c>
      <c r="H2734">
        <v>13.227889538957101</v>
      </c>
      <c r="I2734">
        <v>63.626720750637602</v>
      </c>
      <c r="J2734">
        <v>21.908820493176002</v>
      </c>
      <c r="K2734">
        <v>32.411012780515499</v>
      </c>
      <c r="L2734">
        <v>28.945327542397202</v>
      </c>
      <c r="M2734">
        <v>90.084388354232104</v>
      </c>
      <c r="N2734">
        <v>2.4739943985404298</v>
      </c>
      <c r="O2734">
        <v>3.1695331695331599</v>
      </c>
      <c r="P2734">
        <v>125.48476454293601</v>
      </c>
      <c r="Q2734">
        <v>5.5911544527071998E-2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E2735">
        <v>122.28924480000001</v>
      </c>
      <c r="F2735">
        <v>175.6</v>
      </c>
      <c r="G2735">
        <v>46.804459458553502</v>
      </c>
      <c r="H2735">
        <v>-6.3714452573671396</v>
      </c>
      <c r="I2735">
        <v>11.395571176611201</v>
      </c>
      <c r="J2735">
        <v>1.1155733835671</v>
      </c>
      <c r="K2735">
        <v>177.382802164195</v>
      </c>
      <c r="L2735">
        <v>157.32558050235801</v>
      </c>
      <c r="M2735">
        <v>38.936217657339597</v>
      </c>
      <c r="N2735">
        <v>0.67283669072980601</v>
      </c>
      <c r="O2735">
        <v>56.605922551252803</v>
      </c>
      <c r="P2735">
        <v>80.102564102564003</v>
      </c>
      <c r="Q2735">
        <v>0.104927862860559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629</v>
      </c>
      <c r="E2736">
        <v>121.913351952</v>
      </c>
      <c r="F2736">
        <v>4.0599999999999996</v>
      </c>
      <c r="G2736">
        <v>22.852864436966499</v>
      </c>
      <c r="H2736">
        <v>28.530728655676299</v>
      </c>
      <c r="I2736">
        <v>-6.5108235039769502</v>
      </c>
      <c r="J2736">
        <v>16.491113430094199</v>
      </c>
      <c r="K2736">
        <v>3.3205675063842901</v>
      </c>
      <c r="L2736">
        <v>3.4002461127300299</v>
      </c>
      <c r="M2736">
        <v>84.525220120278604</v>
      </c>
      <c r="N2736">
        <v>1.5319317675915101</v>
      </c>
      <c r="O2736">
        <v>21.056493030080699</v>
      </c>
      <c r="P2736">
        <v>115.49407114624501</v>
      </c>
      <c r="Q2736">
        <v>-6.2273948309398003E-2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40</v>
      </c>
      <c r="E2737">
        <v>121.83335</v>
      </c>
      <c r="F2737">
        <v>460.4</v>
      </c>
      <c r="G2737">
        <v>140.80642602689099</v>
      </c>
      <c r="H2737">
        <v>-1.7867937942430701</v>
      </c>
      <c r="I2737">
        <v>15.557969825797</v>
      </c>
      <c r="J2737">
        <v>-1.5411150514988901</v>
      </c>
      <c r="K2737">
        <v>429.87863724566103</v>
      </c>
      <c r="L2737">
        <v>381.87802468790301</v>
      </c>
      <c r="M2737">
        <v>68.709506079000505</v>
      </c>
      <c r="N2737">
        <v>1.3465225004370001</v>
      </c>
      <c r="O2737">
        <v>14.194178974804499</v>
      </c>
      <c r="P2737">
        <v>171.30229817324599</v>
      </c>
      <c r="Q2737">
        <v>7.8687440988225998E-2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403</v>
      </c>
      <c r="E2738">
        <v>121.7969949</v>
      </c>
      <c r="F2738">
        <v>121.7</v>
      </c>
      <c r="G2738">
        <v>-71.1759000421563</v>
      </c>
      <c r="H2738">
        <v>-7.4822385449338702</v>
      </c>
      <c r="I2738">
        <v>5.9809460315398404</v>
      </c>
      <c r="J2738">
        <v>5.3620653196219301</v>
      </c>
      <c r="K2738">
        <v>127.519308123485</v>
      </c>
      <c r="L2738">
        <v>127.32668194327201</v>
      </c>
      <c r="M2738">
        <v>45.029589321671203</v>
      </c>
      <c r="N2738">
        <v>0.44637244943573401</v>
      </c>
      <c r="O2738">
        <v>93.097781429745197</v>
      </c>
      <c r="P2738">
        <v>32.570806100217801</v>
      </c>
      <c r="Q2738">
        <v>9.7201542771023997E-2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65</v>
      </c>
      <c r="E2739">
        <v>121.458</v>
      </c>
      <c r="F2739">
        <v>1012.15</v>
      </c>
      <c r="G2739">
        <v>0.91999359333089703</v>
      </c>
      <c r="H2739">
        <v>13.8970077254437</v>
      </c>
      <c r="I2739">
        <v>-30.187144628455901</v>
      </c>
      <c r="J2739">
        <v>5.28520040795103</v>
      </c>
      <c r="K2739">
        <v>913.71172988168701</v>
      </c>
      <c r="L2739">
        <v>884.60411533219701</v>
      </c>
      <c r="M2739">
        <v>72.168638477304995</v>
      </c>
      <c r="N2739">
        <v>2.8709840645400302</v>
      </c>
      <c r="O2739">
        <v>28.7358593093909</v>
      </c>
      <c r="P2739">
        <v>42.7574047954866</v>
      </c>
      <c r="Q2739">
        <v>2.6649920171073999E-2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65</v>
      </c>
      <c r="E2740">
        <v>120.915005796</v>
      </c>
      <c r="F2740">
        <v>7.02</v>
      </c>
      <c r="G2740">
        <v>47.474974869353602</v>
      </c>
      <c r="H2740">
        <v>13.126547471007299</v>
      </c>
      <c r="I2740">
        <v>-0.16201331165267499</v>
      </c>
      <c r="J2740">
        <v>23.219054606564701</v>
      </c>
      <c r="K2740">
        <v>5.8003405129237704</v>
      </c>
      <c r="L2740">
        <v>5.4346810798628598</v>
      </c>
      <c r="M2740">
        <v>81.477966086137897</v>
      </c>
      <c r="N2740">
        <v>2.6655058631782</v>
      </c>
      <c r="O2740">
        <v>0.854700854700851</v>
      </c>
      <c r="P2740">
        <v>106.80721875527</v>
      </c>
      <c r="Q2740">
        <v>-1.7839603384772001E-2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1407</v>
      </c>
      <c r="E2741">
        <v>120.56265999999999</v>
      </c>
      <c r="F2741">
        <v>4.72</v>
      </c>
      <c r="G2741">
        <v>223.76938898985401</v>
      </c>
      <c r="H2741">
        <v>10.841733440365299</v>
      </c>
      <c r="I2741">
        <v>191.41684023013801</v>
      </c>
      <c r="J2741">
        <v>6.9681498822589596</v>
      </c>
      <c r="K2741">
        <v>3.8426709933787699</v>
      </c>
      <c r="L2741">
        <v>2.4260001794355799</v>
      </c>
      <c r="M2741">
        <v>76.794537686863407</v>
      </c>
      <c r="N2741">
        <v>2.7680493669244401</v>
      </c>
      <c r="O2741">
        <v>4.0254237288135597</v>
      </c>
      <c r="P2741">
        <v>455.29411764705799</v>
      </c>
      <c r="Q2741">
        <v>4.5369977211631003E-2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239</v>
      </c>
      <c r="E2742">
        <v>120.5096704</v>
      </c>
      <c r="F2742">
        <v>112</v>
      </c>
      <c r="G2742">
        <v>46.315009168065203</v>
      </c>
      <c r="H2742">
        <v>2.74770978775181</v>
      </c>
      <c r="I2742">
        <v>42.456266753435898</v>
      </c>
      <c r="J2742">
        <v>0.611386539337893</v>
      </c>
      <c r="K2742">
        <v>105.022004415805</v>
      </c>
      <c r="M2742">
        <v>51.624103877051503</v>
      </c>
      <c r="N2742">
        <v>0.43799450993056599</v>
      </c>
      <c r="O2742">
        <v>19.6428571428571</v>
      </c>
      <c r="P2742">
        <v>103.636363636363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E2743">
        <v>120.4376</v>
      </c>
      <c r="F2743">
        <v>79.760000000000005</v>
      </c>
      <c r="G2743">
        <v>-33.1160545932632</v>
      </c>
      <c r="H2743">
        <v>-6.7009786613968298</v>
      </c>
      <c r="I2743">
        <v>-40.767738969889599</v>
      </c>
      <c r="J2743">
        <v>-1.8865191044010801</v>
      </c>
      <c r="K2743">
        <v>90.115625211562502</v>
      </c>
      <c r="L2743">
        <v>97.145151976470203</v>
      </c>
      <c r="M2743">
        <v>33.787040983797297</v>
      </c>
      <c r="N2743">
        <v>0.98430155210643</v>
      </c>
      <c r="O2743">
        <v>84.302908726178501</v>
      </c>
      <c r="P2743">
        <v>9.1108071135430997</v>
      </c>
      <c r="Q2743">
        <v>7.4319464418571998E-2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287</v>
      </c>
      <c r="E2744">
        <v>120.20278740000001</v>
      </c>
      <c r="F2744">
        <v>57.8</v>
      </c>
      <c r="G2744">
        <v>-50.338244579367696</v>
      </c>
      <c r="H2744">
        <v>-8.6495992131761099</v>
      </c>
      <c r="I2744">
        <v>-46.471046727191698</v>
      </c>
      <c r="J2744">
        <v>1.0562193329609999</v>
      </c>
      <c r="K2744">
        <v>60.059588581291102</v>
      </c>
      <c r="L2744">
        <v>68.826092401121301</v>
      </c>
      <c r="M2744">
        <v>41.3615838376261</v>
      </c>
      <c r="N2744">
        <v>1.71909919354553</v>
      </c>
      <c r="O2744">
        <v>92.041522491349497</v>
      </c>
      <c r="P2744">
        <v>19.175257731958698</v>
      </c>
      <c r="Q2744">
        <v>9.3692389450049998E-3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E2745">
        <v>120.105178368</v>
      </c>
      <c r="F2745">
        <v>23.36</v>
      </c>
      <c r="G2745">
        <v>44.5694753106985</v>
      </c>
      <c r="H2745">
        <v>23.840977963155499</v>
      </c>
      <c r="I2745">
        <v>81.567377864546998</v>
      </c>
      <c r="J2745">
        <v>9.3713945287306792</v>
      </c>
      <c r="K2745">
        <v>20.218058112324801</v>
      </c>
      <c r="L2745">
        <v>16.374171670418399</v>
      </c>
      <c r="M2745">
        <v>71.768986057214704</v>
      </c>
      <c r="N2745">
        <v>1.01709889549303</v>
      </c>
      <c r="O2745">
        <v>5.26541095890411</v>
      </c>
      <c r="P2745">
        <v>129.469548133595</v>
      </c>
      <c r="Q2745">
        <v>0.114230315722682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242</v>
      </c>
      <c r="E2746">
        <v>120.063609722</v>
      </c>
      <c r="F2746">
        <v>57.26</v>
      </c>
      <c r="G2746">
        <v>-18.125953850162499</v>
      </c>
      <c r="H2746">
        <v>5.8539411924050402</v>
      </c>
      <c r="I2746">
        <v>-21.571155809792199</v>
      </c>
      <c r="J2746">
        <v>-5.4042006277323296</v>
      </c>
      <c r="K2746">
        <v>54.436837579210497</v>
      </c>
      <c r="L2746">
        <v>55.903421525579397</v>
      </c>
      <c r="M2746">
        <v>48.788643547387402</v>
      </c>
      <c r="N2746">
        <v>0.98741765707620899</v>
      </c>
      <c r="O2746">
        <v>25.392944463848998</v>
      </c>
      <c r="P2746">
        <v>28.299350212861199</v>
      </c>
      <c r="Q2746">
        <v>-2.3553444696209999E-2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E2747">
        <v>120.005197</v>
      </c>
      <c r="F2747">
        <v>33.82</v>
      </c>
      <c r="G2747">
        <v>-53.082104207668102</v>
      </c>
      <c r="H2747">
        <v>-3.7817713443236598</v>
      </c>
      <c r="I2747">
        <v>-15.183828466277101</v>
      </c>
      <c r="J2747">
        <v>-8.8046848892335401</v>
      </c>
      <c r="K2747">
        <v>34.794248370063599</v>
      </c>
      <c r="L2747">
        <v>34.154921719316</v>
      </c>
      <c r="M2747">
        <v>49.399729336976897</v>
      </c>
      <c r="N2747">
        <v>0.76972055432109998</v>
      </c>
      <c r="O2747">
        <v>54.553518628030702</v>
      </c>
      <c r="P2747">
        <v>35.171862509992003</v>
      </c>
      <c r="Q2747">
        <v>8.8467142120229006E-2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388</v>
      </c>
      <c r="E2748">
        <v>119.897826729999</v>
      </c>
      <c r="F2748">
        <v>56.87</v>
      </c>
      <c r="G2748">
        <v>-17.947527167289099</v>
      </c>
      <c r="H2748">
        <v>0.89924548916131297</v>
      </c>
      <c r="I2748">
        <v>-17.9989543539591</v>
      </c>
      <c r="J2748">
        <v>-4.3939836943937296</v>
      </c>
      <c r="K2748">
        <v>56.765397563199102</v>
      </c>
      <c r="L2748">
        <v>58.719846472980798</v>
      </c>
      <c r="M2748">
        <v>40.747949745838298</v>
      </c>
      <c r="N2748">
        <v>1.34093329511679</v>
      </c>
      <c r="O2748">
        <v>39.616669597327203</v>
      </c>
      <c r="P2748">
        <v>26.377777777777698</v>
      </c>
      <c r="Q2748">
        <v>-8.2844513258764005E-2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214</v>
      </c>
      <c r="E2749">
        <v>119.876496</v>
      </c>
      <c r="F2749">
        <v>8.08</v>
      </c>
      <c r="G2749">
        <v>-22.5439141091626</v>
      </c>
      <c r="H2749">
        <v>-8.6112831786431805</v>
      </c>
      <c r="I2749">
        <v>-20.438738343404001</v>
      </c>
      <c r="J2749">
        <v>-3.27146630059327</v>
      </c>
      <c r="K2749">
        <v>8.16466290836469</v>
      </c>
      <c r="L2749">
        <v>8.36704279469574</v>
      </c>
      <c r="M2749">
        <v>44.690152442024399</v>
      </c>
      <c r="N2749">
        <v>0.63585013921494604</v>
      </c>
      <c r="O2749">
        <v>60.891089108910897</v>
      </c>
      <c r="P2749">
        <v>28.6624203821656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119.62041840000001</v>
      </c>
      <c r="F2750">
        <v>119.2</v>
      </c>
      <c r="G2750">
        <v>184.55642602689099</v>
      </c>
      <c r="H2750">
        <v>16.583360234623701</v>
      </c>
      <c r="I2750">
        <v>151.78960008676901</v>
      </c>
      <c r="J2750">
        <v>-7.1372963690332796</v>
      </c>
      <c r="K2750">
        <v>94.428671232982296</v>
      </c>
      <c r="L2750">
        <v>64.855629957185002</v>
      </c>
      <c r="M2750">
        <v>64.990535539446697</v>
      </c>
      <c r="N2750">
        <v>1.0239321921223199</v>
      </c>
      <c r="O2750">
        <v>2.9362416107382598</v>
      </c>
      <c r="P2750">
        <v>713.65187713310502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403</v>
      </c>
      <c r="E2751">
        <v>119.5374245</v>
      </c>
      <c r="F2751">
        <v>92.09</v>
      </c>
      <c r="G2751">
        <v>610.85975936022498</v>
      </c>
      <c r="H2751">
        <v>-7.4019849344077704</v>
      </c>
      <c r="I2751">
        <v>623.62071119788004</v>
      </c>
      <c r="J2751">
        <v>-6.7321861923948703</v>
      </c>
      <c r="K2751">
        <v>79.656315969949304</v>
      </c>
      <c r="M2751">
        <v>50.470346265451198</v>
      </c>
      <c r="N2751">
        <v>0.19437573009001499</v>
      </c>
      <c r="O2751">
        <v>9.6535997393853705</v>
      </c>
      <c r="P2751">
        <v>636.72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629</v>
      </c>
      <c r="E2752">
        <v>119.50275000000001</v>
      </c>
      <c r="F2752">
        <v>47.57</v>
      </c>
      <c r="G2752">
        <v>42.044692805704301</v>
      </c>
      <c r="H2752">
        <v>33.618740795281703</v>
      </c>
      <c r="I2752">
        <v>76.593847404671195</v>
      </c>
      <c r="J2752">
        <v>1.80062712726981</v>
      </c>
      <c r="K2752">
        <v>34.370552962385503</v>
      </c>
      <c r="L2752">
        <v>29.494520360144001</v>
      </c>
      <c r="M2752">
        <v>83.881323853134901</v>
      </c>
      <c r="N2752">
        <v>1.34387689240749</v>
      </c>
      <c r="O2752">
        <v>0.42043304603742698</v>
      </c>
      <c r="P2752">
        <v>137.07077705920801</v>
      </c>
      <c r="Q2752">
        <v>0.20656600950735801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934</v>
      </c>
      <c r="E2753">
        <v>119.46528000000001</v>
      </c>
      <c r="F2753">
        <v>201.12</v>
      </c>
      <c r="G2753">
        <v>75.461080681546406</v>
      </c>
      <c r="H2753">
        <v>-2.8416009475789901</v>
      </c>
      <c r="I2753">
        <v>-14.3658572851829</v>
      </c>
      <c r="J2753">
        <v>0.83826387532776803</v>
      </c>
      <c r="K2753">
        <v>197.03169444449301</v>
      </c>
      <c r="L2753">
        <v>187.83973912244599</v>
      </c>
      <c r="M2753">
        <v>61.395881885763899</v>
      </c>
      <c r="N2753">
        <v>0.85933707453941299</v>
      </c>
      <c r="O2753">
        <v>30.021877486077901</v>
      </c>
      <c r="P2753">
        <v>105.224489795918</v>
      </c>
      <c r="Q2753">
        <v>0.122921308948717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120</v>
      </c>
      <c r="E2754">
        <v>119.02267500000001</v>
      </c>
      <c r="F2754">
        <v>7.73</v>
      </c>
      <c r="G2754">
        <v>-61.710863046413799</v>
      </c>
      <c r="H2754">
        <v>-6.9692713443236602</v>
      </c>
      <c r="I2754">
        <v>-44.388177691008501</v>
      </c>
      <c r="J2754">
        <v>-2.1276505311865299</v>
      </c>
      <c r="K2754">
        <v>8.2528181555331894</v>
      </c>
      <c r="L2754">
        <v>10.2321899764638</v>
      </c>
      <c r="M2754">
        <v>39.543991266705198</v>
      </c>
      <c r="N2754">
        <v>0.56214233248663303</v>
      </c>
      <c r="O2754">
        <v>90.815006468305299</v>
      </c>
      <c r="P2754">
        <v>6.6206896551724101</v>
      </c>
      <c r="Q2754">
        <v>-6.0583366706357999E-2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542</v>
      </c>
      <c r="E2755">
        <v>118.99529295000001</v>
      </c>
      <c r="F2755">
        <v>2945.1</v>
      </c>
      <c r="G2755">
        <v>73.570942702022904</v>
      </c>
      <c r="H2755">
        <v>-4.0758898160019097</v>
      </c>
      <c r="I2755">
        <v>-14.1076582686921</v>
      </c>
      <c r="J2755">
        <v>2.1240129615882002</v>
      </c>
      <c r="K2755">
        <v>2839.2075499394</v>
      </c>
      <c r="L2755">
        <v>2549.9717895876302</v>
      </c>
      <c r="M2755">
        <v>58.861755130448401</v>
      </c>
      <c r="N2755">
        <v>1.36565022572037</v>
      </c>
      <c r="O2755">
        <v>13.4087127771552</v>
      </c>
      <c r="P2755">
        <v>119.923085539334</v>
      </c>
      <c r="Q2755">
        <v>0.122180585841856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239</v>
      </c>
      <c r="E2756">
        <v>118.776</v>
      </c>
      <c r="F2756">
        <v>106.05</v>
      </c>
      <c r="G2756">
        <v>73.145201281786399</v>
      </c>
      <c r="H2756">
        <v>31.922777661802101</v>
      </c>
      <c r="I2756">
        <v>15.026843854639999</v>
      </c>
      <c r="J2756">
        <v>-10.9936234630156</v>
      </c>
      <c r="K2756">
        <v>90.405466408444894</v>
      </c>
      <c r="L2756">
        <v>78.476813899202199</v>
      </c>
      <c r="M2756">
        <v>57.088673561747399</v>
      </c>
      <c r="N2756">
        <v>2.9816287697403201</v>
      </c>
      <c r="O2756">
        <v>19.7548326261197</v>
      </c>
      <c r="P2756">
        <v>115.548780487804</v>
      </c>
      <c r="Q2756">
        <v>7.9645490790053994E-2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E2757">
        <v>118.592</v>
      </c>
      <c r="F2757">
        <v>174.4</v>
      </c>
      <c r="G2757">
        <v>-15.1300819096161</v>
      </c>
      <c r="H2757">
        <v>51.1092410523705</v>
      </c>
      <c r="I2757">
        <v>-2.3691300719609099</v>
      </c>
      <c r="J2757">
        <v>-7.2051113284659403</v>
      </c>
      <c r="M2757">
        <v>40.869966022606299</v>
      </c>
      <c r="O2757">
        <v>45.642201834862298</v>
      </c>
      <c r="P2757">
        <v>22.860162028883401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E2758">
        <v>118.4120084</v>
      </c>
      <c r="F2758">
        <v>87.71</v>
      </c>
      <c r="G2758">
        <v>405.393544944719</v>
      </c>
      <c r="H2758">
        <v>-24.558557058609299</v>
      </c>
      <c r="I2758">
        <v>-50.981725062742797</v>
      </c>
      <c r="J2758">
        <v>-8.6128069259269999</v>
      </c>
      <c r="K2758">
        <v>111.925521505425</v>
      </c>
      <c r="L2758">
        <v>112.82288689454801</v>
      </c>
      <c r="M2758">
        <v>4.9604909129528396</v>
      </c>
      <c r="N2758">
        <v>0.67556247518244406</v>
      </c>
      <c r="O2758">
        <v>189.5336905712</v>
      </c>
      <c r="P2758">
        <v>431.25378558449398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505</v>
      </c>
      <c r="E2759">
        <v>118.410385259999</v>
      </c>
      <c r="F2759">
        <v>117.3</v>
      </c>
      <c r="G2759">
        <v>45.630987430400502</v>
      </c>
      <c r="H2759">
        <v>2.9826517325994102</v>
      </c>
      <c r="I2759">
        <v>9.9469715566341499</v>
      </c>
      <c r="J2759">
        <v>5.56674368219503</v>
      </c>
      <c r="K2759">
        <v>102.46500237732501</v>
      </c>
      <c r="L2759">
        <v>93.558599436640193</v>
      </c>
      <c r="M2759">
        <v>84.354676294488101</v>
      </c>
      <c r="N2759">
        <v>5.0529174666622003</v>
      </c>
      <c r="O2759">
        <v>2.3017902813299198</v>
      </c>
      <c r="P2759">
        <v>71.491228070175396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542</v>
      </c>
      <c r="E2760">
        <v>117.80652000000001</v>
      </c>
      <c r="F2760">
        <v>102.05</v>
      </c>
      <c r="G2760">
        <v>-5.7307527056960099</v>
      </c>
      <c r="H2760">
        <v>-4.2518370687751297</v>
      </c>
      <c r="I2760">
        <v>-27.1262475215804</v>
      </c>
      <c r="J2760">
        <v>0.48749759095494599</v>
      </c>
      <c r="K2760">
        <v>104.369782379151</v>
      </c>
      <c r="L2760">
        <v>103.15686141354099</v>
      </c>
      <c r="M2760">
        <v>47.629553910704203</v>
      </c>
      <c r="N2760">
        <v>0.38115902613154901</v>
      </c>
      <c r="O2760">
        <v>30.769230769230699</v>
      </c>
      <c r="P2760">
        <v>25.987654320987598</v>
      </c>
      <c r="Q2760">
        <v>-6.6781011169296994E-2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403</v>
      </c>
      <c r="E2761">
        <v>117.75360000000001</v>
      </c>
      <c r="F2761">
        <v>306.64999999999998</v>
      </c>
      <c r="G2761">
        <v>84.317963609711001</v>
      </c>
      <c r="H2761">
        <v>8.0846854902087006</v>
      </c>
      <c r="I2761">
        <v>31.546937612974599</v>
      </c>
      <c r="J2761">
        <v>-8.5881621610033605</v>
      </c>
      <c r="K2761">
        <v>303.94517654501499</v>
      </c>
      <c r="L2761">
        <v>253.76375027483701</v>
      </c>
      <c r="M2761">
        <v>42.458653856660099</v>
      </c>
      <c r="N2761">
        <v>0.597187135252221</v>
      </c>
      <c r="O2761">
        <v>23.593673569215699</v>
      </c>
      <c r="P2761">
        <v>140.41552332418601</v>
      </c>
      <c r="Q2761">
        <v>0.122419437727952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934</v>
      </c>
      <c r="E2762">
        <v>117.57064</v>
      </c>
      <c r="F2762">
        <v>232</v>
      </c>
      <c r="G2762">
        <v>-6.8858816654158996</v>
      </c>
      <c r="H2762">
        <v>-8.7996642873870208</v>
      </c>
      <c r="I2762">
        <v>-39.913168928302603</v>
      </c>
      <c r="J2762">
        <v>-9.7931254563000607</v>
      </c>
      <c r="K2762">
        <v>250.05305034825301</v>
      </c>
      <c r="L2762">
        <v>250.72839435548599</v>
      </c>
      <c r="M2762">
        <v>30.886274355614599</v>
      </c>
      <c r="N2762">
        <v>0.41449217552204898</v>
      </c>
      <c r="O2762">
        <v>51.8965517241379</v>
      </c>
      <c r="P2762">
        <v>25.067385444743898</v>
      </c>
      <c r="Q2762">
        <v>4.4065651558814999E-2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103</v>
      </c>
      <c r="E2763">
        <v>117.30647399999999</v>
      </c>
      <c r="F2763">
        <v>60.05</v>
      </c>
      <c r="G2763">
        <v>143.66571872817099</v>
      </c>
      <c r="H2763">
        <v>20.479812158731299</v>
      </c>
      <c r="I2763">
        <v>36.093257781731197</v>
      </c>
      <c r="J2763">
        <v>17.118941484392799</v>
      </c>
      <c r="K2763">
        <v>58.079165732565698</v>
      </c>
      <c r="L2763">
        <v>51.293870105566903</v>
      </c>
      <c r="M2763">
        <v>65.270457605318896</v>
      </c>
      <c r="N2763">
        <v>1.2443611896933999</v>
      </c>
      <c r="O2763">
        <v>41.049125728559503</v>
      </c>
      <c r="P2763">
        <v>195.81280788177301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777</v>
      </c>
      <c r="E2764">
        <v>117.189311</v>
      </c>
      <c r="F2764">
        <v>65.900000000000006</v>
      </c>
      <c r="G2764">
        <v>-16.573341800637198</v>
      </c>
      <c r="H2764">
        <v>13.745014369962</v>
      </c>
      <c r="I2764">
        <v>-11.948099239571601</v>
      </c>
      <c r="J2764">
        <v>5.3129918205843101</v>
      </c>
      <c r="K2764">
        <v>58.7544981669962</v>
      </c>
      <c r="L2764">
        <v>59.920308554458103</v>
      </c>
      <c r="M2764">
        <v>65.185808522181205</v>
      </c>
      <c r="N2764">
        <v>3.1694214876032998</v>
      </c>
      <c r="O2764">
        <v>47.116843702579601</v>
      </c>
      <c r="P2764">
        <v>41.720430107526802</v>
      </c>
      <c r="Q2764">
        <v>7.6234944466933005E-2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103</v>
      </c>
      <c r="E2765">
        <v>117.04</v>
      </c>
      <c r="F2765">
        <v>24.64</v>
      </c>
      <c r="G2765">
        <v>13.3487989082477</v>
      </c>
      <c r="H2765">
        <v>-2.1588964533036199</v>
      </c>
      <c r="I2765">
        <v>-20.987139269409301</v>
      </c>
      <c r="J2765">
        <v>-3.2328759992882099</v>
      </c>
      <c r="K2765">
        <v>23.103651750731601</v>
      </c>
      <c r="L2765">
        <v>22.499554993075201</v>
      </c>
      <c r="M2765">
        <v>74.272099188046596</v>
      </c>
      <c r="N2765">
        <v>1.0683082927172001</v>
      </c>
      <c r="O2765">
        <v>49.350649350649299</v>
      </c>
      <c r="P2765">
        <v>57.948717948717899</v>
      </c>
      <c r="Q2765">
        <v>6.3586668785532999E-2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539</v>
      </c>
      <c r="E2766">
        <v>116.910937</v>
      </c>
      <c r="F2766">
        <v>130</v>
      </c>
      <c r="G2766">
        <v>103.619017965697</v>
      </c>
      <c r="H2766">
        <v>14.126142990393699</v>
      </c>
      <c r="I2766">
        <v>-22.317165897091702</v>
      </c>
      <c r="J2766">
        <v>-1.0593361024991399</v>
      </c>
      <c r="K2766">
        <v>114.945211994687</v>
      </c>
      <c r="L2766">
        <v>98.753077853609796</v>
      </c>
      <c r="M2766">
        <v>57.1212065836622</v>
      </c>
      <c r="N2766">
        <v>4.4214426498212802</v>
      </c>
      <c r="O2766">
        <v>26.9615384615384</v>
      </c>
      <c r="P2766">
        <v>145.05183788878401</v>
      </c>
      <c r="Q2766">
        <v>7.2723739069041005E-2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629</v>
      </c>
      <c r="E2767">
        <v>116.84094575</v>
      </c>
      <c r="F2767">
        <v>37.39</v>
      </c>
      <c r="G2767">
        <v>15.204906096619901</v>
      </c>
      <c r="H2767">
        <v>17.720366974346899</v>
      </c>
      <c r="I2767">
        <v>-7.9277486212344197</v>
      </c>
      <c r="J2767">
        <v>10.3481366664349</v>
      </c>
      <c r="K2767">
        <v>32.938696069681498</v>
      </c>
      <c r="L2767">
        <v>32.044312259384903</v>
      </c>
      <c r="M2767">
        <v>78.672355180319599</v>
      </c>
      <c r="N2767">
        <v>1.86034743109599</v>
      </c>
      <c r="O2767">
        <v>32.923241508424702</v>
      </c>
      <c r="P2767">
        <v>69.983501817355702</v>
      </c>
      <c r="Q2767">
        <v>6.5106510341612994E-2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934</v>
      </c>
      <c r="E2768">
        <v>116.169450145</v>
      </c>
      <c r="F2768">
        <v>41.51</v>
      </c>
      <c r="G2768">
        <v>-9.0622665261001494</v>
      </c>
      <c r="H2768">
        <v>-3.8148845290061502</v>
      </c>
      <c r="I2768">
        <v>-3.8624466968564901</v>
      </c>
      <c r="J2768">
        <v>1.52969099129618</v>
      </c>
      <c r="K2768">
        <v>41.7312717705599</v>
      </c>
      <c r="L2768">
        <v>41.216777808315001</v>
      </c>
      <c r="M2768">
        <v>47.141684988248798</v>
      </c>
      <c r="N2768">
        <v>1.02731871495974</v>
      </c>
      <c r="O2768">
        <v>35.485425198747301</v>
      </c>
      <c r="P2768">
        <v>26.9418960244648</v>
      </c>
      <c r="Q2768">
        <v>-2.3673204086376E-2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526</v>
      </c>
      <c r="E2769">
        <v>115.98793499999999</v>
      </c>
      <c r="F2769">
        <v>41.5</v>
      </c>
      <c r="G2769">
        <v>50.735504041076098</v>
      </c>
      <c r="H2769">
        <v>22.993596191293101</v>
      </c>
      <c r="I2769">
        <v>-9.089263739463</v>
      </c>
      <c r="J2769">
        <v>-9.4487842681155296</v>
      </c>
      <c r="K2769">
        <v>38.735035308058798</v>
      </c>
      <c r="L2769">
        <v>34.066114679210301</v>
      </c>
      <c r="M2769">
        <v>38.526923242728898</v>
      </c>
      <c r="N2769">
        <v>0.57551812768306199</v>
      </c>
      <c r="O2769">
        <v>26.289156626505999</v>
      </c>
      <c r="P2769">
        <v>91.597414589104304</v>
      </c>
      <c r="Q2769">
        <v>-1.3556311198059999E-3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115.926873366</v>
      </c>
      <c r="F2770">
        <v>36.39</v>
      </c>
      <c r="G2770">
        <v>-11.3902815331375</v>
      </c>
      <c r="H2770">
        <v>-3.2668665347044201</v>
      </c>
      <c r="I2770">
        <v>-19.647825011672801</v>
      </c>
      <c r="J2770">
        <v>-4.9323840557386696</v>
      </c>
      <c r="K2770">
        <v>36.415400408054403</v>
      </c>
      <c r="L2770">
        <v>35.790942754441701</v>
      </c>
      <c r="M2770">
        <v>57.004774614016299</v>
      </c>
      <c r="N2770">
        <v>1.08544742919479</v>
      </c>
      <c r="O2770">
        <v>33.278373179444898</v>
      </c>
      <c r="P2770">
        <v>36.292134831460601</v>
      </c>
      <c r="Q2770">
        <v>6.2556627396665995E-2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46</v>
      </c>
      <c r="E2771">
        <v>115.78426085999899</v>
      </c>
      <c r="F2771">
        <v>15.69</v>
      </c>
      <c r="G2771">
        <v>172.99690221736799</v>
      </c>
      <c r="H2771">
        <v>44.7323254620635</v>
      </c>
      <c r="I2771">
        <v>91.998750413566597</v>
      </c>
      <c r="J2771">
        <v>24.347552488129399</v>
      </c>
      <c r="K2771">
        <v>10.792056304177001</v>
      </c>
      <c r="L2771">
        <v>8.8216186666711494</v>
      </c>
      <c r="M2771">
        <v>92.182692453772006</v>
      </c>
      <c r="N2771">
        <v>2.3956028463776202</v>
      </c>
      <c r="O2771">
        <v>0</v>
      </c>
      <c r="Q2771">
        <v>7.2967809412772006E-2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239</v>
      </c>
      <c r="E2772">
        <v>115.6372071</v>
      </c>
      <c r="F2772">
        <v>1499</v>
      </c>
      <c r="G2772">
        <v>83.292822008474005</v>
      </c>
      <c r="H2772">
        <v>10.7939074268476</v>
      </c>
      <c r="I2772">
        <v>11.817377864547</v>
      </c>
      <c r="J2772">
        <v>-6.3917367190682004</v>
      </c>
      <c r="K2772">
        <v>1419.7848449104199</v>
      </c>
      <c r="L2772">
        <v>1295.3270508882099</v>
      </c>
      <c r="M2772">
        <v>63.1785810125346</v>
      </c>
      <c r="N2772">
        <v>0.81435158787217599</v>
      </c>
      <c r="O2772">
        <v>25.800533689125999</v>
      </c>
      <c r="P2772">
        <v>112.68444948921599</v>
      </c>
      <c r="Q2772">
        <v>6.0280460381504003E-2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65</v>
      </c>
      <c r="E2773">
        <v>115.60272504</v>
      </c>
      <c r="F2773">
        <v>100.65</v>
      </c>
      <c r="G2773">
        <v>24.050393855309999</v>
      </c>
      <c r="H2773">
        <v>5.3865496154353103</v>
      </c>
      <c r="I2773">
        <v>3.0978942964719001</v>
      </c>
      <c r="J2773">
        <v>-0.76378853069012798</v>
      </c>
      <c r="K2773">
        <v>107.714045912931</v>
      </c>
      <c r="L2773">
        <v>100.90480946641399</v>
      </c>
      <c r="M2773">
        <v>37.880125599658697</v>
      </c>
      <c r="N2773">
        <v>0.44245633995610301</v>
      </c>
      <c r="O2773">
        <v>66.815697963238904</v>
      </c>
      <c r="P2773">
        <v>55.804953560371501</v>
      </c>
      <c r="Q2773">
        <v>0.111684183720044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242</v>
      </c>
      <c r="E2774">
        <v>115.155</v>
      </c>
      <c r="F2774">
        <v>383.85</v>
      </c>
      <c r="G2774">
        <v>157.11064030383</v>
      </c>
      <c r="H2774">
        <v>-2.8647787651018399</v>
      </c>
      <c r="I2774">
        <v>5.0084035055726597</v>
      </c>
      <c r="J2774">
        <v>-5.6362638366019597</v>
      </c>
      <c r="K2774">
        <v>363.52958986051698</v>
      </c>
      <c r="L2774">
        <v>306.83559005889498</v>
      </c>
      <c r="M2774">
        <v>60.334339549813997</v>
      </c>
      <c r="N2774">
        <v>1.7338751264275301</v>
      </c>
      <c r="O2774">
        <v>10.042985541227001</v>
      </c>
      <c r="P2774">
        <v>197.558139534883</v>
      </c>
      <c r="Q2774">
        <v>0.11148404490446499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336</v>
      </c>
      <c r="E2775">
        <v>115.097234</v>
      </c>
      <c r="F2775">
        <v>114.1</v>
      </c>
      <c r="G2775">
        <v>-32.565064842554897</v>
      </c>
      <c r="H2775">
        <v>-9.0900855268581395</v>
      </c>
      <c r="I2775">
        <v>-17.337643816806999</v>
      </c>
      <c r="J2775">
        <v>-0.81878366924141299</v>
      </c>
      <c r="K2775">
        <v>120.432427368237</v>
      </c>
      <c r="L2775">
        <v>121.98544215368</v>
      </c>
      <c r="M2775">
        <v>37.528893297051397</v>
      </c>
      <c r="N2775">
        <v>0.26468311373082198</v>
      </c>
      <c r="O2775">
        <v>49.737072743207698</v>
      </c>
      <c r="P2775">
        <v>21.3829787234042</v>
      </c>
      <c r="Q2775">
        <v>0.13950229889476401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214</v>
      </c>
      <c r="E2776">
        <v>115.068116</v>
      </c>
      <c r="F2776">
        <v>113.5</v>
      </c>
      <c r="G2776">
        <v>200.28918464758101</v>
      </c>
      <c r="H2776">
        <v>22.954551370357699</v>
      </c>
      <c r="I2776">
        <v>25.738631687176898</v>
      </c>
      <c r="J2776">
        <v>-5.0284944130430604</v>
      </c>
      <c r="K2776">
        <v>102.370090174423</v>
      </c>
      <c r="L2776">
        <v>79.910634156029801</v>
      </c>
      <c r="M2776">
        <v>47.005968917908</v>
      </c>
      <c r="N2776">
        <v>0.66540703395940204</v>
      </c>
      <c r="O2776">
        <v>10.2114537444933</v>
      </c>
      <c r="P2776">
        <v>240.329835082458</v>
      </c>
      <c r="Q2776">
        <v>0.13356349486112901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49</v>
      </c>
      <c r="E2777">
        <v>114.929546265</v>
      </c>
      <c r="F2777">
        <v>220.65</v>
      </c>
      <c r="G2777">
        <v>224.10010828964599</v>
      </c>
      <c r="H2777">
        <v>18.089188077959601</v>
      </c>
      <c r="I2777">
        <v>51.1970626498535</v>
      </c>
      <c r="J2777">
        <v>-6.9972542756487399E-2</v>
      </c>
      <c r="K2777">
        <v>193.65963753977101</v>
      </c>
      <c r="L2777">
        <v>156.92882695114099</v>
      </c>
      <c r="M2777">
        <v>57.783492493524598</v>
      </c>
      <c r="N2777">
        <v>1.80597355739993</v>
      </c>
      <c r="O2777">
        <v>11.0355767051892</v>
      </c>
      <c r="P2777">
        <v>267.44379683596998</v>
      </c>
      <c r="Q2777">
        <v>0.14634807432462499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629</v>
      </c>
      <c r="E2778">
        <v>114.86199999999999</v>
      </c>
      <c r="F2778">
        <v>220</v>
      </c>
      <c r="G2778">
        <v>-16.9493495506659</v>
      </c>
      <c r="H2778">
        <v>4.4416197447852399</v>
      </c>
      <c r="I2778">
        <v>-5.4671948686558496</v>
      </c>
      <c r="J2778">
        <v>-0.51975248981995403</v>
      </c>
      <c r="K2778">
        <v>215.961508113002</v>
      </c>
      <c r="L2778">
        <v>211.573413493288</v>
      </c>
      <c r="M2778">
        <v>49.617662002159499</v>
      </c>
      <c r="N2778">
        <v>1.4133217617704401</v>
      </c>
      <c r="O2778">
        <v>11.340909090908999</v>
      </c>
      <c r="P2778">
        <v>18.790496760259099</v>
      </c>
      <c r="Q2778">
        <v>-6.6858228607583003E-2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65</v>
      </c>
      <c r="E2779">
        <v>114.84</v>
      </c>
      <c r="F2779">
        <v>143.55000000000001</v>
      </c>
      <c r="G2779">
        <v>-9.3286361016873496</v>
      </c>
      <c r="H2779">
        <v>8.1920189782569697</v>
      </c>
      <c r="I2779">
        <v>-11.290778163821701</v>
      </c>
      <c r="J2779">
        <v>0.51698212299949298</v>
      </c>
      <c r="K2779">
        <v>133.319486355484</v>
      </c>
      <c r="L2779">
        <v>129.45138372885199</v>
      </c>
      <c r="M2779">
        <v>69.177783105590294</v>
      </c>
      <c r="N2779">
        <v>0.93873550896154301</v>
      </c>
      <c r="O2779">
        <v>12.643678160919499</v>
      </c>
      <c r="P2779">
        <v>35.169491525423702</v>
      </c>
      <c r="Q2779">
        <v>-0.12835273190917901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403</v>
      </c>
      <c r="E2780">
        <v>114.6906</v>
      </c>
      <c r="F2780">
        <v>48.24</v>
      </c>
      <c r="G2780">
        <v>93.512201379324694</v>
      </c>
      <c r="H2780">
        <v>-6.2683414878449897</v>
      </c>
      <c r="I2780">
        <v>90.273392479499194</v>
      </c>
      <c r="J2780">
        <v>-0.69687929276815297</v>
      </c>
      <c r="K2780">
        <v>46.785443712304101</v>
      </c>
      <c r="L2780">
        <v>36.6167702813758</v>
      </c>
      <c r="M2780">
        <v>43.555401818624098</v>
      </c>
      <c r="N2780">
        <v>0.33105100941396498</v>
      </c>
      <c r="O2780">
        <v>12.4585406301824</v>
      </c>
      <c r="P2780">
        <v>185.44378698224801</v>
      </c>
      <c r="Q2780">
        <v>7.7400151553692995E-2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629</v>
      </c>
      <c r="E2781">
        <v>114.68226</v>
      </c>
      <c r="F2781">
        <v>168.7</v>
      </c>
      <c r="G2781">
        <v>-24.203114999521699</v>
      </c>
      <c r="H2781">
        <v>-14.742861517411299</v>
      </c>
      <c r="I2781">
        <v>-65.996119738877994</v>
      </c>
      <c r="J2781">
        <v>-0.45570465984095299</v>
      </c>
      <c r="K2781">
        <v>182.17231040478501</v>
      </c>
      <c r="L2781">
        <v>196.340130301594</v>
      </c>
      <c r="M2781">
        <v>58.775562417331699</v>
      </c>
      <c r="N2781">
        <v>1.04835901026725</v>
      </c>
      <c r="O2781">
        <v>123.47362181387</v>
      </c>
      <c r="P2781">
        <v>9.5454545454545396</v>
      </c>
      <c r="Q2781">
        <v>1.8295890329520999E-2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1451</v>
      </c>
      <c r="E2782">
        <v>114.6723966</v>
      </c>
      <c r="F2782">
        <v>120.69</v>
      </c>
      <c r="G2782">
        <v>2.05708845402481</v>
      </c>
      <c r="H2782">
        <v>7.4146278889731496</v>
      </c>
      <c r="I2782">
        <v>-8.8764908746585007</v>
      </c>
      <c r="J2782">
        <v>3.8179331417534099</v>
      </c>
      <c r="K2782">
        <v>112.01700432950599</v>
      </c>
      <c r="L2782">
        <v>108.867099747886</v>
      </c>
      <c r="M2782">
        <v>58.744496147588698</v>
      </c>
      <c r="N2782">
        <v>1.92962277224205</v>
      </c>
      <c r="O2782">
        <v>14.963957245836401</v>
      </c>
      <c r="P2782">
        <v>30.334773218142502</v>
      </c>
      <c r="Q2782">
        <v>-6.9000026342029997E-3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114.3170112</v>
      </c>
      <c r="F2783">
        <v>2.67</v>
      </c>
      <c r="G2783">
        <v>4.27294470983668</v>
      </c>
      <c r="H2783">
        <v>12.267130329316499</v>
      </c>
      <c r="I2783">
        <v>-42.464368167198998</v>
      </c>
      <c r="J2783">
        <v>7.2777071373445299</v>
      </c>
      <c r="K2783">
        <v>2.6003368197080698</v>
      </c>
      <c r="L2783">
        <v>2.74497572517586</v>
      </c>
      <c r="M2783">
        <v>56.586575828361099</v>
      </c>
      <c r="N2783">
        <v>1.96144177319227</v>
      </c>
      <c r="O2783">
        <v>62.921348314606703</v>
      </c>
      <c r="P2783">
        <v>40.231092436974798</v>
      </c>
      <c r="Q2783">
        <v>2.8789673636435999E-2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189</v>
      </c>
      <c r="E2784">
        <v>114.1711</v>
      </c>
      <c r="F2784">
        <v>75.61</v>
      </c>
      <c r="G2784">
        <v>191.562093533189</v>
      </c>
      <c r="H2784">
        <v>24.033310411270101</v>
      </c>
      <c r="I2784">
        <v>61.197622216783003</v>
      </c>
      <c r="J2784">
        <v>2.1032805145531102</v>
      </c>
      <c r="K2784">
        <v>66.629501369973994</v>
      </c>
      <c r="L2784">
        <v>53.412805211317199</v>
      </c>
      <c r="M2784">
        <v>55.187239048901198</v>
      </c>
      <c r="N2784">
        <v>0.74643325825026496</v>
      </c>
      <c r="O2784">
        <v>10.9641581801349</v>
      </c>
      <c r="P2784">
        <v>232.79049295774601</v>
      </c>
      <c r="Q2784">
        <v>7.9807582413345998E-2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539</v>
      </c>
      <c r="E2785">
        <v>114.018344</v>
      </c>
      <c r="F2785">
        <v>117.7</v>
      </c>
      <c r="G2785">
        <v>68.364181802469304</v>
      </c>
      <c r="H2785">
        <v>2.0954768571151798</v>
      </c>
      <c r="I2785">
        <v>-12.809581917320701</v>
      </c>
      <c r="J2785">
        <v>1.3373960569871099</v>
      </c>
      <c r="K2785">
        <v>118.125253905512</v>
      </c>
      <c r="L2785">
        <v>107.13505615368</v>
      </c>
      <c r="M2785">
        <v>54.666004236869803</v>
      </c>
      <c r="N2785">
        <v>0.66045134399564698</v>
      </c>
      <c r="O2785">
        <v>26.508071367884401</v>
      </c>
      <c r="P2785">
        <v>111.690647482014</v>
      </c>
      <c r="Q2785">
        <v>6.2772409508836002E-2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E2786">
        <v>113.99429625</v>
      </c>
      <c r="F2786">
        <v>226.55</v>
      </c>
      <c r="G2786">
        <v>90.203639115979001</v>
      </c>
      <c r="H2786">
        <v>30.9821375113405</v>
      </c>
      <c r="I2786">
        <v>58.140318151773002</v>
      </c>
      <c r="J2786">
        <v>-0.199434583983229</v>
      </c>
      <c r="K2786">
        <v>183.10337553545199</v>
      </c>
      <c r="L2786">
        <v>149.350512002823</v>
      </c>
      <c r="M2786">
        <v>60.2641708741739</v>
      </c>
      <c r="N2786">
        <v>3.0261815166975099</v>
      </c>
      <c r="O2786">
        <v>16.817479585080498</v>
      </c>
      <c r="P2786">
        <v>116.070577014783</v>
      </c>
      <c r="Q2786">
        <v>0.160328000935959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388</v>
      </c>
      <c r="E2787">
        <v>113.79644710999899</v>
      </c>
      <c r="M2787">
        <v>50</v>
      </c>
    </row>
    <row r="2788" spans="1:17" hidden="1" x14ac:dyDescent="0.3">
      <c r="A2788" t="s">
        <v>5739</v>
      </c>
      <c r="B2788" t="s">
        <v>2913</v>
      </c>
      <c r="C2788" t="str">
        <f>IFERROR(VLOOKUP(Table1[[#This Row],[Ticker]],[1]!Table1[[Symbol]:[Industry]],2,FALSE),"-")</f>
        <v>-</v>
      </c>
      <c r="D2788" t="s">
        <v>3944</v>
      </c>
      <c r="E2788">
        <v>113.76300000000001</v>
      </c>
      <c r="F2788">
        <v>875.1</v>
      </c>
      <c r="G2788">
        <v>22.583223606556398</v>
      </c>
      <c r="H2788">
        <v>9.6076517325994093</v>
      </c>
      <c r="I2788">
        <v>-3.1275640141837302</v>
      </c>
      <c r="J2788">
        <v>11.344981837482299</v>
      </c>
      <c r="K2788">
        <v>793.33138197000505</v>
      </c>
      <c r="L2788">
        <v>743.85256702607296</v>
      </c>
      <c r="M2788">
        <v>69.659749668927603</v>
      </c>
      <c r="N2788">
        <v>2.3447996829965101</v>
      </c>
      <c r="O2788">
        <v>36.641526682664797</v>
      </c>
      <c r="P2788">
        <v>71.252446183952998</v>
      </c>
      <c r="Q2788">
        <v>7.6788313890806995E-2</v>
      </c>
    </row>
    <row r="2789" spans="1:17" hidden="1" x14ac:dyDescent="0.3">
      <c r="A2789" t="s">
        <v>5740</v>
      </c>
      <c r="B2789" t="s">
        <v>5741</v>
      </c>
      <c r="C2789" t="str">
        <f>IFERROR(VLOOKUP(Table1[[#This Row],[Ticker]],[1]!Table1[[Symbol]:[Industry]],2,FALSE),"-")</f>
        <v>-</v>
      </c>
      <c r="D2789" t="s">
        <v>539</v>
      </c>
      <c r="E2789">
        <v>113.68</v>
      </c>
      <c r="F2789">
        <v>142.1</v>
      </c>
      <c r="G2789">
        <v>253.07309269355801</v>
      </c>
      <c r="H2789">
        <v>20.638580251879901</v>
      </c>
      <c r="I2789">
        <v>103.434044531213</v>
      </c>
      <c r="J2789">
        <v>0.53677365222500095</v>
      </c>
      <c r="K2789">
        <v>131.538188477847</v>
      </c>
      <c r="L2789">
        <v>94.363802560326704</v>
      </c>
      <c r="M2789">
        <v>49.123154566246498</v>
      </c>
      <c r="N2789">
        <v>0.41804798082855399</v>
      </c>
      <c r="O2789">
        <v>14.6023926812104</v>
      </c>
      <c r="P2789">
        <v>385.81196581196502</v>
      </c>
      <c r="Q2789">
        <v>0.138328608908692</v>
      </c>
    </row>
    <row r="2790" spans="1:17" hidden="1" x14ac:dyDescent="0.3">
      <c r="A2790" t="s">
        <v>5742</v>
      </c>
      <c r="B2790" t="s">
        <v>5743</v>
      </c>
      <c r="C2790" t="str">
        <f>IFERROR(VLOOKUP(Table1[[#This Row],[Ticker]],[1]!Table1[[Symbol]:[Industry]],2,FALSE),"-")</f>
        <v>-</v>
      </c>
      <c r="D2790" t="s">
        <v>448</v>
      </c>
      <c r="E2790">
        <v>113.66577100000001</v>
      </c>
      <c r="F2790">
        <v>227.05</v>
      </c>
      <c r="G2790">
        <v>129.71157385819899</v>
      </c>
      <c r="H2790">
        <v>17.328000653536701</v>
      </c>
      <c r="I2790">
        <v>79.724490391086306</v>
      </c>
      <c r="J2790">
        <v>-0.90572590265384301</v>
      </c>
      <c r="K2790">
        <v>189.31708633615901</v>
      </c>
      <c r="L2790">
        <v>146.54838040192601</v>
      </c>
      <c r="M2790">
        <v>53.927077844121897</v>
      </c>
      <c r="N2790">
        <v>1.6726114887577499</v>
      </c>
      <c r="O2790">
        <v>10.834617925567001</v>
      </c>
      <c r="P2790">
        <v>155.57181449797301</v>
      </c>
      <c r="Q2790">
        <v>0.136477297436711</v>
      </c>
    </row>
    <row r="2791" spans="1:17" hidden="1" x14ac:dyDescent="0.3">
      <c r="A2791" t="s">
        <v>5744</v>
      </c>
      <c r="B2791" t="s">
        <v>5745</v>
      </c>
      <c r="C2791" t="str">
        <f>IFERROR(VLOOKUP(Table1[[#This Row],[Ticker]],[1]!Table1[[Symbol]:[Industry]],2,FALSE),"-")</f>
        <v>-</v>
      </c>
      <c r="D2791" t="s">
        <v>242</v>
      </c>
      <c r="E2791">
        <v>113.63100288</v>
      </c>
      <c r="F2791">
        <v>172.6</v>
      </c>
      <c r="G2791">
        <v>11.5601415258302</v>
      </c>
      <c r="H2791">
        <v>0.47048769182090699</v>
      </c>
      <c r="I2791">
        <v>-8.5565874090245497</v>
      </c>
      <c r="J2791">
        <v>0.41724202106545599</v>
      </c>
      <c r="K2791">
        <v>173.44515996548199</v>
      </c>
      <c r="L2791">
        <v>166.852220521269</v>
      </c>
      <c r="M2791">
        <v>48.604451332388798</v>
      </c>
      <c r="N2791">
        <v>1.02380297142007</v>
      </c>
      <c r="O2791">
        <v>36.152954808806399</v>
      </c>
      <c r="P2791">
        <v>45.0420168067226</v>
      </c>
      <c r="Q2791">
        <v>1.4722407606803E-2</v>
      </c>
    </row>
    <row r="2792" spans="1:17" hidden="1" x14ac:dyDescent="0.3">
      <c r="A2792" t="s">
        <v>5746</v>
      </c>
      <c r="B2792" t="s">
        <v>5747</v>
      </c>
      <c r="C2792" t="str">
        <f>IFERROR(VLOOKUP(Table1[[#This Row],[Ticker]],[1]!Table1[[Symbol]:[Industry]],2,FALSE),"-")</f>
        <v>-</v>
      </c>
      <c r="E2792">
        <v>113.48099999999999</v>
      </c>
      <c r="F2792">
        <v>210.15</v>
      </c>
      <c r="G2792">
        <v>49.337758526544398</v>
      </c>
      <c r="H2792">
        <v>21.6453783372049</v>
      </c>
      <c r="I2792">
        <v>62.098710364199597</v>
      </c>
      <c r="J2792">
        <v>-13.905306007245899</v>
      </c>
      <c r="K2792">
        <v>165.97546123143999</v>
      </c>
      <c r="M2792">
        <v>60.678182386593299</v>
      </c>
      <c r="N2792">
        <v>1.68280342972785</v>
      </c>
      <c r="O2792">
        <v>11.8486795146323</v>
      </c>
      <c r="P2792">
        <v>86.303191489361694</v>
      </c>
    </row>
    <row r="2793" spans="1:17" hidden="1" x14ac:dyDescent="0.3">
      <c r="A2793" t="s">
        <v>5748</v>
      </c>
      <c r="B2793" t="s">
        <v>5749</v>
      </c>
      <c r="C2793" t="str">
        <f>IFERROR(VLOOKUP(Table1[[#This Row],[Ticker]],[1]!Table1[[Symbol]:[Industry]],2,FALSE),"-")</f>
        <v>-</v>
      </c>
      <c r="D2793" t="s">
        <v>629</v>
      </c>
      <c r="E2793">
        <v>113.4572</v>
      </c>
      <c r="F2793">
        <v>0.89</v>
      </c>
      <c r="G2793">
        <v>-2.2491295286637598</v>
      </c>
      <c r="H2793">
        <v>26.516644148634001</v>
      </c>
      <c r="I2793">
        <v>-54.158891451126202</v>
      </c>
      <c r="J2793">
        <v>15.388172253623599</v>
      </c>
      <c r="K2793">
        <v>0.75562381554385405</v>
      </c>
      <c r="L2793">
        <v>0.823851417493906</v>
      </c>
      <c r="M2793">
        <v>65.684137360284097</v>
      </c>
      <c r="N2793">
        <v>2.11769683552455</v>
      </c>
      <c r="O2793">
        <v>77.528089887640405</v>
      </c>
      <c r="P2793">
        <v>64.814814814814795</v>
      </c>
    </row>
    <row r="2794" spans="1:17" hidden="1" x14ac:dyDescent="0.3">
      <c r="A2794" t="s">
        <v>5750</v>
      </c>
      <c r="B2794" t="s">
        <v>5751</v>
      </c>
      <c r="C2794" t="str">
        <f>IFERROR(VLOOKUP(Table1[[#This Row],[Ticker]],[1]!Table1[[Symbol]:[Industry]],2,FALSE),"-")</f>
        <v>-</v>
      </c>
      <c r="D2794" t="s">
        <v>59</v>
      </c>
      <c r="E2794">
        <v>113.39557438499899</v>
      </c>
      <c r="F2794">
        <v>14.13</v>
      </c>
      <c r="G2794">
        <v>-16.783317562851799</v>
      </c>
      <c r="H2794">
        <v>-8.9659156396256705</v>
      </c>
      <c r="I2794">
        <v>-48.401486604317398</v>
      </c>
      <c r="J2794">
        <v>-2.3843190958573501</v>
      </c>
      <c r="K2794">
        <v>15.9050130314768</v>
      </c>
      <c r="L2794">
        <v>17.614513203553699</v>
      </c>
      <c r="M2794">
        <v>42.366332512904897</v>
      </c>
      <c r="N2794">
        <v>0.932638671411815</v>
      </c>
      <c r="O2794">
        <v>120.099079971691</v>
      </c>
      <c r="P2794">
        <v>15.1589242053789</v>
      </c>
      <c r="Q2794">
        <v>1.6554191172131E-2</v>
      </c>
    </row>
    <row r="2795" spans="1:17" hidden="1" x14ac:dyDescent="0.3">
      <c r="A2795" t="s">
        <v>5752</v>
      </c>
      <c r="B2795" t="s">
        <v>5753</v>
      </c>
      <c r="C2795" t="str">
        <f>IFERROR(VLOOKUP(Table1[[#This Row],[Ticker]],[1]!Table1[[Symbol]:[Industry]],2,FALSE),"-")</f>
        <v>-</v>
      </c>
      <c r="D2795" t="s">
        <v>153</v>
      </c>
      <c r="E2795">
        <v>113.2956126</v>
      </c>
      <c r="F2795">
        <v>5.4</v>
      </c>
      <c r="G2795">
        <v>14.9189801394458</v>
      </c>
      <c r="H2795">
        <v>-9.5974764725287898</v>
      </c>
      <c r="I2795">
        <v>-55.345278106932398</v>
      </c>
      <c r="J2795">
        <v>4.0531060910527099</v>
      </c>
      <c r="K2795">
        <v>5.6227295248341402</v>
      </c>
      <c r="L2795">
        <v>5.9101794961926402</v>
      </c>
      <c r="M2795">
        <v>42.611784032720998</v>
      </c>
      <c r="N2795">
        <v>1.5232408438729701</v>
      </c>
      <c r="O2795">
        <v>94.4444444444444</v>
      </c>
      <c r="P2795">
        <v>50</v>
      </c>
      <c r="Q2795">
        <v>-0.10958891476462899</v>
      </c>
    </row>
    <row r="2796" spans="1:17" hidden="1" x14ac:dyDescent="0.3">
      <c r="A2796" t="s">
        <v>5754</v>
      </c>
      <c r="B2796" t="s">
        <v>5755</v>
      </c>
      <c r="C2796" t="str">
        <f>IFERROR(VLOOKUP(Table1[[#This Row],[Ticker]],[1]!Table1[[Symbol]:[Industry]],2,FALSE),"-")</f>
        <v>-</v>
      </c>
      <c r="E2796">
        <v>113.0915172</v>
      </c>
      <c r="F2796">
        <v>103.38</v>
      </c>
      <c r="G2796">
        <v>66.230047675854806</v>
      </c>
      <c r="H2796">
        <v>4.6842190289150203</v>
      </c>
      <c r="I2796">
        <v>46.684327890306903</v>
      </c>
      <c r="J2796">
        <v>3.2202235356748798</v>
      </c>
      <c r="K2796">
        <v>97.085323490562004</v>
      </c>
      <c r="L2796">
        <v>81.773991324974901</v>
      </c>
      <c r="M2796">
        <v>62.556035635932098</v>
      </c>
      <c r="N2796">
        <v>0.63103728569566997</v>
      </c>
      <c r="O2796">
        <v>17.527568195008701</v>
      </c>
      <c r="P2796">
        <v>121.94074710176</v>
      </c>
      <c r="Q2796">
        <v>3.3260800607403003E-2</v>
      </c>
    </row>
    <row r="2797" spans="1:17" hidden="1" x14ac:dyDescent="0.3">
      <c r="A2797" t="s">
        <v>5756</v>
      </c>
      <c r="B2797" t="s">
        <v>5757</v>
      </c>
      <c r="C2797" t="str">
        <f>IFERROR(VLOOKUP(Table1[[#This Row],[Ticker]],[1]!Table1[[Symbol]:[Industry]],2,FALSE),"-")</f>
        <v>-</v>
      </c>
      <c r="D2797" t="s">
        <v>214</v>
      </c>
      <c r="E2797">
        <v>112.78801447399999</v>
      </c>
      <c r="F2797">
        <v>26.38</v>
      </c>
      <c r="G2797">
        <v>16.580364111844901</v>
      </c>
      <c r="H2797">
        <v>5.4002938730676302</v>
      </c>
      <c r="I2797">
        <v>-13.776999645493101</v>
      </c>
      <c r="J2797">
        <v>13.689396188347001</v>
      </c>
      <c r="K2797">
        <v>22.965521950888999</v>
      </c>
      <c r="L2797">
        <v>22.380493747456502</v>
      </c>
      <c r="M2797">
        <v>85.086561473467199</v>
      </c>
      <c r="N2797">
        <v>1.8324911602806899</v>
      </c>
      <c r="O2797">
        <v>14.8597422289613</v>
      </c>
      <c r="P2797">
        <v>53.550640279394599</v>
      </c>
      <c r="Q2797">
        <v>9.7371212251295997E-2</v>
      </c>
    </row>
    <row r="2798" spans="1:17" hidden="1" x14ac:dyDescent="0.3">
      <c r="A2798" t="s">
        <v>5758</v>
      </c>
      <c r="B2798" t="s">
        <v>5759</v>
      </c>
      <c r="C2798" t="str">
        <f>IFERROR(VLOOKUP(Table1[[#This Row],[Ticker]],[1]!Table1[[Symbol]:[Industry]],2,FALSE),"-")</f>
        <v>-</v>
      </c>
      <c r="D2798" t="s">
        <v>46</v>
      </c>
      <c r="E2798">
        <v>112.36320000000001</v>
      </c>
      <c r="F2798">
        <v>275.39999999999998</v>
      </c>
      <c r="G2798">
        <v>5.9416258354584199</v>
      </c>
      <c r="H2798">
        <v>-7.3666948719273095E-2</v>
      </c>
      <c r="I2798">
        <v>18.702577673113598</v>
      </c>
      <c r="J2798">
        <v>-6.5355866116246197</v>
      </c>
      <c r="K2798">
        <v>276.30519126041099</v>
      </c>
      <c r="M2798">
        <v>43.280756397903403</v>
      </c>
      <c r="N2798">
        <v>0.60226659471127897</v>
      </c>
      <c r="O2798">
        <v>38.489469862018801</v>
      </c>
      <c r="P2798">
        <v>48.064516129032199</v>
      </c>
    </row>
    <row r="2799" spans="1:17" hidden="1" x14ac:dyDescent="0.3">
      <c r="A2799" t="s">
        <v>5760</v>
      </c>
      <c r="B2799" t="s">
        <v>5761</v>
      </c>
      <c r="C2799" t="str">
        <f>IFERROR(VLOOKUP(Table1[[#This Row],[Ticker]],[1]!Table1[[Symbol]:[Industry]],2,FALSE),"-")</f>
        <v>-</v>
      </c>
      <c r="D2799" t="s">
        <v>934</v>
      </c>
      <c r="E2799">
        <v>112.2</v>
      </c>
      <c r="F2799">
        <v>74.8</v>
      </c>
      <c r="G2799">
        <v>4.7236496169961297</v>
      </c>
      <c r="H2799">
        <v>-1.8553303255569</v>
      </c>
      <c r="I2799">
        <v>-15.956431659262501</v>
      </c>
      <c r="J2799">
        <v>7.15284701022017</v>
      </c>
      <c r="K2799">
        <v>73.505481722112094</v>
      </c>
      <c r="L2799">
        <v>72.803337352041098</v>
      </c>
      <c r="M2799">
        <v>61.8861069819839</v>
      </c>
      <c r="N2799">
        <v>1.83420662341508</v>
      </c>
      <c r="O2799">
        <v>40.374331550802097</v>
      </c>
      <c r="P2799">
        <v>48.118811881188101</v>
      </c>
      <c r="Q2799">
        <v>-1.4161282155806001E-2</v>
      </c>
    </row>
    <row r="2800" spans="1:17" hidden="1" x14ac:dyDescent="0.3">
      <c r="A2800" t="s">
        <v>5762</v>
      </c>
      <c r="B2800" t="s">
        <v>5763</v>
      </c>
      <c r="C2800" t="str">
        <f>IFERROR(VLOOKUP(Table1[[#This Row],[Ticker]],[1]!Table1[[Symbol]:[Industry]],2,FALSE),"-")</f>
        <v>-</v>
      </c>
      <c r="D2800" t="s">
        <v>239</v>
      </c>
      <c r="E2800">
        <v>112.05278</v>
      </c>
      <c r="F2800">
        <v>136.85</v>
      </c>
      <c r="G2800">
        <v>61.691115153158499</v>
      </c>
      <c r="H2800">
        <v>27.5704825600776</v>
      </c>
      <c r="I2800">
        <v>56.143847482817201</v>
      </c>
      <c r="J2800">
        <v>34.181734693120198</v>
      </c>
      <c r="K2800">
        <v>111.46947467330099</v>
      </c>
      <c r="L2800">
        <v>95.963715030860598</v>
      </c>
      <c r="M2800">
        <v>80.7468234457412</v>
      </c>
      <c r="N2800">
        <v>2.21354369871462</v>
      </c>
      <c r="O2800">
        <v>6.6130800146145496</v>
      </c>
      <c r="P2800">
        <v>135.94827586206799</v>
      </c>
      <c r="Q2800">
        <v>0.13911540293281499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E2801">
        <v>111.72762</v>
      </c>
      <c r="F2801">
        <v>84.75</v>
      </c>
      <c r="G2801">
        <v>-2.4259266287058301</v>
      </c>
      <c r="H2801">
        <v>7.9808894273805198</v>
      </c>
      <c r="I2801">
        <v>-24.6429690025162</v>
      </c>
      <c r="J2801">
        <v>7.7198910812440804</v>
      </c>
      <c r="K2801">
        <v>82.722196835833302</v>
      </c>
      <c r="L2801">
        <v>86.276449697596703</v>
      </c>
      <c r="M2801">
        <v>55.157295154924199</v>
      </c>
      <c r="N2801">
        <v>1.24283855969168</v>
      </c>
      <c r="O2801">
        <v>52.212389380530901</v>
      </c>
      <c r="P2801">
        <v>25.055334218680802</v>
      </c>
      <c r="Q2801">
        <v>9.2018165834400006E-2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111.419080682999</v>
      </c>
      <c r="F2802">
        <v>50.87</v>
      </c>
      <c r="G2802">
        <v>31.632019422144602</v>
      </c>
      <c r="H2802">
        <v>2.1505052382166601</v>
      </c>
      <c r="I2802">
        <v>29.593558322705</v>
      </c>
      <c r="J2802">
        <v>2.7361622033723401</v>
      </c>
      <c r="K2802">
        <v>47.664444731460399</v>
      </c>
      <c r="L2802">
        <v>40.8014771250972</v>
      </c>
      <c r="M2802">
        <v>56.947338711183797</v>
      </c>
      <c r="N2802">
        <v>1.4369343383295801</v>
      </c>
      <c r="O2802">
        <v>13.210143503046901</v>
      </c>
      <c r="P2802">
        <v>118.32618025751</v>
      </c>
      <c r="Q2802">
        <v>0.17966509709433301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D2803" t="s">
        <v>252</v>
      </c>
      <c r="E2803">
        <v>111.36864894999999</v>
      </c>
      <c r="F2803">
        <v>958.15</v>
      </c>
      <c r="G2803">
        <v>-15.580191935652399</v>
      </c>
      <c r="H2803">
        <v>5.5855419478996904</v>
      </c>
      <c r="I2803">
        <v>-18.044725310056101</v>
      </c>
      <c r="J2803">
        <v>3.1699080049189399</v>
      </c>
      <c r="K2803">
        <v>928.55566896652499</v>
      </c>
      <c r="L2803">
        <v>916.76509807725597</v>
      </c>
      <c r="M2803">
        <v>60.416938623850598</v>
      </c>
      <c r="N2803">
        <v>0.63433985418823402</v>
      </c>
      <c r="O2803">
        <v>13.4477900120022</v>
      </c>
      <c r="P2803">
        <v>28.515860773925201</v>
      </c>
      <c r="Q2803">
        <v>-4.9459392134888001E-2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E2804">
        <v>111.216075</v>
      </c>
      <c r="F2804">
        <v>135.25</v>
      </c>
      <c r="G2804">
        <v>216.51475936022501</v>
      </c>
      <c r="H2804">
        <v>20.465928240953598</v>
      </c>
      <c r="I2804">
        <v>86.090696470339793</v>
      </c>
      <c r="J2804">
        <v>9.1838343540802203</v>
      </c>
      <c r="K2804">
        <v>103.898088965017</v>
      </c>
      <c r="L2804">
        <v>77.648061460581104</v>
      </c>
      <c r="M2804">
        <v>81.379890016670899</v>
      </c>
      <c r="N2804">
        <v>1.21426483484361</v>
      </c>
      <c r="O2804">
        <v>1.7375231053604301</v>
      </c>
      <c r="P2804">
        <v>270.54794520547898</v>
      </c>
      <c r="Q2804">
        <v>0.15490470692934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65</v>
      </c>
      <c r="E2805">
        <v>111.1663278</v>
      </c>
      <c r="F2805">
        <v>68.31</v>
      </c>
      <c r="G2805">
        <v>24.9344613469801</v>
      </c>
      <c r="H2805">
        <v>7.00220972293946</v>
      </c>
      <c r="I2805">
        <v>4.5751298025315199</v>
      </c>
      <c r="J2805">
        <v>5.5110949552549302</v>
      </c>
      <c r="K2805">
        <v>65.3763851677449</v>
      </c>
      <c r="L2805">
        <v>60.926006051726702</v>
      </c>
      <c r="M2805">
        <v>58.581599379834898</v>
      </c>
      <c r="N2805">
        <v>1.3134239825710901</v>
      </c>
      <c r="O2805">
        <v>15.649246084028601</v>
      </c>
      <c r="P2805">
        <v>54.547511312217203</v>
      </c>
      <c r="Q2805">
        <v>-3.9586953016155002E-2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D2806" t="s">
        <v>46</v>
      </c>
      <c r="E2806">
        <v>111.1078</v>
      </c>
      <c r="F2806">
        <v>25.66</v>
      </c>
      <c r="G2806">
        <v>265.89548455106399</v>
      </c>
      <c r="H2806">
        <v>38.974286238344497</v>
      </c>
      <c r="I2806">
        <v>221.01529453121299</v>
      </c>
      <c r="J2806">
        <v>7.3067019182839497</v>
      </c>
      <c r="K2806">
        <v>17.839426021712899</v>
      </c>
      <c r="L2806">
        <v>11.7327720376563</v>
      </c>
      <c r="M2806">
        <v>78.814560876689995</v>
      </c>
      <c r="N2806">
        <v>1.66380350016281</v>
      </c>
      <c r="O2806">
        <v>5.84567420109118</v>
      </c>
      <c r="P2806">
        <v>369.10420475319899</v>
      </c>
      <c r="Q2806">
        <v>7.0758511563595E-2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629</v>
      </c>
      <c r="E2807">
        <v>110.924814</v>
      </c>
      <c r="F2807">
        <v>33.58</v>
      </c>
      <c r="G2807">
        <v>-3.41498516532232</v>
      </c>
      <c r="H2807">
        <v>-2.9308098058621099</v>
      </c>
      <c r="I2807">
        <v>44.924240609644997</v>
      </c>
      <c r="J2807">
        <v>-2.6644028536725402</v>
      </c>
      <c r="K2807">
        <v>33.782056188251197</v>
      </c>
      <c r="L2807">
        <v>28.560329162847701</v>
      </c>
      <c r="M2807">
        <v>43.572615851333801</v>
      </c>
      <c r="N2807">
        <v>0.48579529691513401</v>
      </c>
      <c r="O2807">
        <v>25.670041691483</v>
      </c>
      <c r="P2807">
        <v>84.505494505494497</v>
      </c>
      <c r="Q2807">
        <v>0.115532068773801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713</v>
      </c>
      <c r="E2808">
        <v>110.88097019999999</v>
      </c>
      <c r="F2808">
        <v>76.08</v>
      </c>
      <c r="G2808">
        <v>43.616956245653299</v>
      </c>
      <c r="H2808">
        <v>2.4915129694018199</v>
      </c>
      <c r="I2808">
        <v>24.0064960239751</v>
      </c>
      <c r="J2808">
        <v>1.53827952098751</v>
      </c>
      <c r="K2808">
        <v>71.230158805043203</v>
      </c>
      <c r="L2808">
        <v>61.073318769133898</v>
      </c>
      <c r="M2808">
        <v>46.511713315869002</v>
      </c>
      <c r="N2808">
        <v>0.79192176004928805</v>
      </c>
      <c r="O2808">
        <v>5.1524710830704601</v>
      </c>
      <c r="P2808">
        <v>73.302961275626402</v>
      </c>
      <c r="Q2808">
        <v>1.7417697266181999E-2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E2809">
        <v>110.840746944</v>
      </c>
      <c r="F2809">
        <v>1.59</v>
      </c>
      <c r="G2809">
        <v>-25.227329247369799</v>
      </c>
      <c r="H2809">
        <v>10.703142448779699</v>
      </c>
      <c r="I2809">
        <v>-21.191774351252501</v>
      </c>
      <c r="J2809">
        <v>9.7341987436898201</v>
      </c>
      <c r="K2809">
        <v>1.58141574441073</v>
      </c>
      <c r="L2809">
        <v>1.68788088760056</v>
      </c>
      <c r="M2809">
        <v>55.463313850135101</v>
      </c>
      <c r="N2809">
        <v>1.58745051258342</v>
      </c>
      <c r="O2809">
        <v>94.968553459119505</v>
      </c>
      <c r="P2809">
        <v>76.6666666666666</v>
      </c>
      <c r="Q2809">
        <v>-4.9652411386671001E-2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D2810" t="s">
        <v>629</v>
      </c>
      <c r="E2810">
        <v>110.7258949</v>
      </c>
      <c r="F2810">
        <v>122.3</v>
      </c>
      <c r="G2810">
        <v>133.469699987875</v>
      </c>
      <c r="H2810">
        <v>-2.91464949558417</v>
      </c>
      <c r="I2810">
        <v>39.986203750139701</v>
      </c>
      <c r="J2810">
        <v>-14.540399174947799</v>
      </c>
      <c r="K2810">
        <v>119.66284418692</v>
      </c>
      <c r="L2810">
        <v>103.13723672117101</v>
      </c>
      <c r="M2810">
        <v>59.9914394536261</v>
      </c>
      <c r="N2810">
        <v>1.09183372024873</v>
      </c>
      <c r="O2810">
        <v>30.744071954210899</v>
      </c>
      <c r="P2810">
        <v>177.324263038548</v>
      </c>
      <c r="Q2810">
        <v>0.14015741166772699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393</v>
      </c>
      <c r="E2811">
        <v>110.7</v>
      </c>
      <c r="F2811">
        <v>205</v>
      </c>
      <c r="G2811">
        <v>8.0829151916527504</v>
      </c>
      <c r="H2811">
        <v>-1.45422204489449</v>
      </c>
      <c r="I2811">
        <v>-5.5724070816895397</v>
      </c>
      <c r="J2811">
        <v>0.56886051687023398</v>
      </c>
      <c r="K2811">
        <v>195.961198523023</v>
      </c>
      <c r="L2811">
        <v>187.93736216084301</v>
      </c>
      <c r="M2811">
        <v>65.351018383866005</v>
      </c>
      <c r="N2811">
        <v>1.3595087965352</v>
      </c>
      <c r="O2811">
        <v>22.878048780487799</v>
      </c>
      <c r="P2811">
        <v>44.366197183098599</v>
      </c>
      <c r="Q2811">
        <v>3.2079335423576001E-2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692</v>
      </c>
      <c r="E2812">
        <v>110.26241492</v>
      </c>
      <c r="F2812">
        <v>102.2</v>
      </c>
      <c r="G2812">
        <v>19.765293700492901</v>
      </c>
      <c r="H2812">
        <v>7.8655304177908603</v>
      </c>
      <c r="I2812">
        <v>5.7379205002059299</v>
      </c>
      <c r="J2812">
        <v>5.4936836736831696</v>
      </c>
      <c r="K2812">
        <v>101.49569943136299</v>
      </c>
      <c r="L2812">
        <v>98.635714285188101</v>
      </c>
      <c r="M2812">
        <v>46.454399214660803</v>
      </c>
      <c r="N2812">
        <v>2.2287059787059702</v>
      </c>
      <c r="O2812">
        <v>87.142857142857096</v>
      </c>
      <c r="P2812">
        <v>54.380664652567901</v>
      </c>
      <c r="Q2812">
        <v>3.7415968652860003E-2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E2813">
        <v>110.25</v>
      </c>
      <c r="F2813">
        <v>735</v>
      </c>
      <c r="G2813">
        <v>2.8951241670920602</v>
      </c>
      <c r="H2813">
        <v>19.549964292224001</v>
      </c>
      <c r="I2813">
        <v>-15.099288802119601</v>
      </c>
      <c r="J2813">
        <v>9.3330748023492394</v>
      </c>
      <c r="K2813">
        <v>639.07074298811006</v>
      </c>
      <c r="M2813">
        <v>94.183779207942393</v>
      </c>
      <c r="N2813">
        <v>0.42799148143218402</v>
      </c>
      <c r="O2813">
        <v>3.9455782312925098</v>
      </c>
      <c r="P2813">
        <v>39.204545454545404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1535</v>
      </c>
      <c r="E2814">
        <v>109.838639504</v>
      </c>
      <c r="F2814">
        <v>25.96</v>
      </c>
      <c r="G2814">
        <v>38.9651561856219</v>
      </c>
      <c r="H2814">
        <v>20.996567164993099</v>
      </c>
      <c r="I2814">
        <v>-11.295367233492099</v>
      </c>
      <c r="J2814">
        <v>-5.6133692770256403</v>
      </c>
      <c r="K2814">
        <v>24.0678592531238</v>
      </c>
      <c r="L2814">
        <v>22.336358691275699</v>
      </c>
      <c r="M2814">
        <v>48.050496522172203</v>
      </c>
      <c r="N2814">
        <v>1.5710459346900401</v>
      </c>
      <c r="O2814">
        <v>33.4745762711864</v>
      </c>
      <c r="P2814">
        <v>72.491694352159399</v>
      </c>
      <c r="Q2814">
        <v>7.2398136456803999E-2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140</v>
      </c>
      <c r="E2815">
        <v>109.81125</v>
      </c>
      <c r="F2815">
        <v>4392.45</v>
      </c>
      <c r="G2815">
        <v>-3.8477406397748801</v>
      </c>
      <c r="H2815">
        <v>15.6457463004286</v>
      </c>
      <c r="I2815">
        <v>-3.0679761768691498</v>
      </c>
      <c r="J2815">
        <v>5.8745253314400898</v>
      </c>
      <c r="K2815">
        <v>4060.3868875112798</v>
      </c>
      <c r="L2815">
        <v>3932.2647752521402</v>
      </c>
      <c r="M2815">
        <v>55.453498554326401</v>
      </c>
      <c r="N2815">
        <v>2.3829736282814902</v>
      </c>
      <c r="O2815">
        <v>13.444660724652501</v>
      </c>
      <c r="P2815">
        <v>34.120610687022896</v>
      </c>
      <c r="Q2815">
        <v>-7.4637176397156002E-2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80</v>
      </c>
      <c r="E2816">
        <v>109.76526673199901</v>
      </c>
      <c r="F2816">
        <v>33.659999999999997</v>
      </c>
      <c r="G2816">
        <v>-37.281293271353803</v>
      </c>
      <c r="H2816">
        <v>31.898231845808098</v>
      </c>
      <c r="I2816">
        <v>41.021590318759401</v>
      </c>
      <c r="J2816">
        <v>18.854378377596699</v>
      </c>
      <c r="K2816">
        <v>25.718310541432999</v>
      </c>
      <c r="L2816">
        <v>31.072624774055701</v>
      </c>
      <c r="M2816">
        <v>92.074624885432698</v>
      </c>
      <c r="N2816">
        <v>2.4672188119884999</v>
      </c>
      <c r="O2816">
        <v>18.835412953060001</v>
      </c>
      <c r="P2816">
        <v>60.285714285714199</v>
      </c>
      <c r="Q2816">
        <v>8.1173498115443998E-2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E2817">
        <v>109.715536</v>
      </c>
      <c r="F2817">
        <v>100.99</v>
      </c>
      <c r="G2817">
        <v>-62.5832982838851</v>
      </c>
      <c r="H2817">
        <v>11.303455928403601</v>
      </c>
      <c r="I2817">
        <v>-25.586290535221899</v>
      </c>
      <c r="J2817">
        <v>24.760860293080999</v>
      </c>
      <c r="K2817">
        <v>89.972031015740299</v>
      </c>
      <c r="M2817">
        <v>77.398024217042803</v>
      </c>
      <c r="N2817">
        <v>1.57273515729716</v>
      </c>
      <c r="O2817">
        <v>58.035449054361798</v>
      </c>
      <c r="P2817">
        <v>55.369230769230697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629</v>
      </c>
      <c r="E2818">
        <v>109.574712429</v>
      </c>
      <c r="F2818">
        <v>1.47</v>
      </c>
      <c r="G2818">
        <v>-110.374204878399</v>
      </c>
      <c r="H2818">
        <v>-21.418423886696502</v>
      </c>
      <c r="I2818">
        <v>10.640805559109801</v>
      </c>
      <c r="J2818">
        <v>-19.195161079709699</v>
      </c>
      <c r="K2818">
        <v>1.5806910940036301</v>
      </c>
      <c r="L2818">
        <v>2.7051030464552501</v>
      </c>
      <c r="M2818">
        <v>22.740960404742101</v>
      </c>
      <c r="N2818">
        <v>1.58719647704754</v>
      </c>
      <c r="O2818">
        <v>626.08500221155998</v>
      </c>
      <c r="P2818">
        <v>42.0104438642297</v>
      </c>
      <c r="Q2818">
        <v>7.5554101394587E-2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140</v>
      </c>
      <c r="E2819">
        <v>109.43640000000001</v>
      </c>
      <c r="F2819">
        <v>101.33</v>
      </c>
      <c r="G2819">
        <v>-22.672867931017201</v>
      </c>
      <c r="H2819">
        <v>0.38046958831882999</v>
      </c>
      <c r="I2819">
        <v>21.791552518434099</v>
      </c>
      <c r="J2819">
        <v>12.505119032334999</v>
      </c>
      <c r="K2819">
        <v>87.527238902155005</v>
      </c>
      <c r="L2819">
        <v>83.032874860720497</v>
      </c>
      <c r="M2819">
        <v>67.4731771402069</v>
      </c>
      <c r="N2819">
        <v>2.01780662772493</v>
      </c>
      <c r="O2819">
        <v>7.7173591236553802</v>
      </c>
      <c r="P2819">
        <v>100.019739439399</v>
      </c>
      <c r="Q2819">
        <v>0.153620873134381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140</v>
      </c>
      <c r="E2820">
        <v>109.20883875</v>
      </c>
      <c r="F2820">
        <v>27.15</v>
      </c>
      <c r="G2820">
        <v>122.084964839677</v>
      </c>
      <c r="H2820">
        <v>-9.8372059337299795</v>
      </c>
      <c r="I2820">
        <v>51.9463039030475</v>
      </c>
      <c r="J2820">
        <v>4.7730928885442401</v>
      </c>
      <c r="K2820">
        <v>24.826171799835301</v>
      </c>
      <c r="L2820">
        <v>18.782994457657502</v>
      </c>
      <c r="M2820">
        <v>55.871788447967504</v>
      </c>
      <c r="N2820">
        <v>0.47806201677547699</v>
      </c>
      <c r="O2820">
        <v>16.390423572744002</v>
      </c>
      <c r="P2820">
        <v>239.37499999999901</v>
      </c>
      <c r="Q2820">
        <v>4.6248334462142E-2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E2821">
        <v>109.1754</v>
      </c>
      <c r="F2821">
        <v>131</v>
      </c>
      <c r="G2821">
        <v>42.304072582304599</v>
      </c>
      <c r="H2821">
        <v>2.8223953223430098</v>
      </c>
      <c r="I2821">
        <v>47.459603218961298</v>
      </c>
      <c r="J2821">
        <v>-1.60311759070552</v>
      </c>
      <c r="K2821">
        <v>131.202356947699</v>
      </c>
      <c r="M2821">
        <v>57.451032401459102</v>
      </c>
      <c r="N2821">
        <v>0.72867905575087899</v>
      </c>
      <c r="O2821">
        <v>26.7175572519083</v>
      </c>
      <c r="P2821">
        <v>79.206566347469206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1576</v>
      </c>
      <c r="E2822">
        <v>109.089398</v>
      </c>
      <c r="F2822">
        <v>1009.9</v>
      </c>
      <c r="G2822">
        <v>-8.4300080816353393</v>
      </c>
      <c r="H2822">
        <v>7.7418397667874403</v>
      </c>
      <c r="I2822">
        <v>-14.186458243843401</v>
      </c>
      <c r="J2822">
        <v>5.5442411610095403</v>
      </c>
      <c r="K2822">
        <v>958.766647670716</v>
      </c>
      <c r="L2822">
        <v>947.46761707932296</v>
      </c>
      <c r="M2822">
        <v>66.553523158873404</v>
      </c>
      <c r="N2822">
        <v>0.81921487603305698</v>
      </c>
      <c r="O2822">
        <v>15.848103772650701</v>
      </c>
      <c r="P2822">
        <v>30.116601172453699</v>
      </c>
      <c r="Q2822">
        <v>6.3822863461069995E-2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E2823">
        <v>109.027</v>
      </c>
      <c r="F2823">
        <v>175.85</v>
      </c>
      <c r="G2823">
        <v>318.542084353907</v>
      </c>
      <c r="H2823">
        <v>48.903388311998398</v>
      </c>
      <c r="I2823">
        <v>155.78450324680901</v>
      </c>
      <c r="J2823">
        <v>-8.5778771290924407</v>
      </c>
      <c r="K2823">
        <v>138.26997044842</v>
      </c>
      <c r="L2823">
        <v>89.874414734942704</v>
      </c>
      <c r="M2823">
        <v>44.279342954754</v>
      </c>
      <c r="N2823">
        <v>1.0027620772049799</v>
      </c>
      <c r="O2823">
        <v>19.8294000568666</v>
      </c>
      <c r="P2823">
        <v>387.11911357340699</v>
      </c>
      <c r="Q2823">
        <v>0.16349478264113801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E2824">
        <v>109.0108</v>
      </c>
      <c r="F2824">
        <v>78.2</v>
      </c>
      <c r="G2824">
        <v>55.284072540674501</v>
      </c>
      <c r="H2824">
        <v>-7.7293446043969203</v>
      </c>
      <c r="I2824">
        <v>35.569912718792899</v>
      </c>
      <c r="J2824">
        <v>-4.2398765268641903</v>
      </c>
      <c r="K2824">
        <v>77.835460443515302</v>
      </c>
      <c r="L2824">
        <v>66.295680415819604</v>
      </c>
      <c r="M2824">
        <v>38.841300458622896</v>
      </c>
      <c r="N2824">
        <v>1.0701247063076</v>
      </c>
      <c r="O2824">
        <v>11.8925831202046</v>
      </c>
      <c r="P2824">
        <v>100.30737704918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E2825">
        <v>108.9894438</v>
      </c>
      <c r="F2825">
        <v>1002</v>
      </c>
      <c r="G2825">
        <v>103.089833620478</v>
      </c>
      <c r="H2825">
        <v>1.7423038093757199</v>
      </c>
      <c r="I2825">
        <v>91.474006420420096</v>
      </c>
      <c r="J2825">
        <v>6.56821406771172</v>
      </c>
      <c r="K2825">
        <v>886.67557838603398</v>
      </c>
      <c r="L2825">
        <v>670.06096649143001</v>
      </c>
      <c r="M2825">
        <v>52.768670933776001</v>
      </c>
      <c r="N2825">
        <v>1.0119297865424199</v>
      </c>
      <c r="O2825">
        <v>17.360279441117701</v>
      </c>
      <c r="P2825">
        <v>172.09775967413401</v>
      </c>
      <c r="Q2825">
        <v>9.4209565196085004E-2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388</v>
      </c>
      <c r="E2826">
        <v>108.97598000000001</v>
      </c>
      <c r="F2826">
        <v>10.97</v>
      </c>
      <c r="G2826">
        <v>120.656613292809</v>
      </c>
      <c r="H2826">
        <v>-6.2044311616752497</v>
      </c>
      <c r="I2826">
        <v>26.645934127816599</v>
      </c>
      <c r="J2826">
        <v>-1.8737872679955201</v>
      </c>
      <c r="K2826">
        <v>10.647691542437901</v>
      </c>
      <c r="L2826">
        <v>8.3905946115565495</v>
      </c>
      <c r="M2826">
        <v>49.288443305110199</v>
      </c>
      <c r="N2826">
        <v>0.51924963537872904</v>
      </c>
      <c r="O2826">
        <v>14.3117593436645</v>
      </c>
      <c r="P2826">
        <v>158.72641509433899</v>
      </c>
      <c r="Q2826">
        <v>6.6015504087222995E-2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80</v>
      </c>
      <c r="E2827">
        <v>108.9337575</v>
      </c>
      <c r="F2827">
        <v>53.5</v>
      </c>
      <c r="G2827">
        <v>24.632023776540098</v>
      </c>
      <c r="H2827">
        <v>3.25503049762523</v>
      </c>
      <c r="I2827">
        <v>4.14813613761297</v>
      </c>
      <c r="J2827">
        <v>0.61205285063852599</v>
      </c>
      <c r="K2827">
        <v>52.981268947703299</v>
      </c>
      <c r="L2827">
        <v>50.7449359634617</v>
      </c>
      <c r="M2827">
        <v>58.131527336716502</v>
      </c>
      <c r="N2827">
        <v>0.455594661281573</v>
      </c>
      <c r="O2827">
        <v>109.345794392523</v>
      </c>
      <c r="P2827">
        <v>80.743243243243199</v>
      </c>
      <c r="Q2827">
        <v>5.5916337120198001E-2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65</v>
      </c>
      <c r="E2828">
        <v>108.60012926500001</v>
      </c>
      <c r="F2828">
        <v>20.05</v>
      </c>
      <c r="G2828">
        <v>26.611242249958899</v>
      </c>
      <c r="H2828">
        <v>-2.7343315852875199</v>
      </c>
      <c r="I2828">
        <v>-4.42720208125243</v>
      </c>
      <c r="J2828">
        <v>-5.0379512143745799</v>
      </c>
      <c r="K2828">
        <v>21.360525946167101</v>
      </c>
      <c r="L2828">
        <v>19.080027019698299</v>
      </c>
      <c r="M2828">
        <v>23.668352780134502</v>
      </c>
      <c r="N2828">
        <v>0.28302447742446801</v>
      </c>
      <c r="O2828">
        <v>55.610972568578497</v>
      </c>
      <c r="P2828">
        <v>69.915254237288096</v>
      </c>
      <c r="Q2828">
        <v>0.11641334761316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239</v>
      </c>
      <c r="E2829">
        <v>108.54</v>
      </c>
      <c r="F2829">
        <v>108</v>
      </c>
      <c r="G2829">
        <v>31.803992936867399</v>
      </c>
      <c r="H2829">
        <v>14.21087767111</v>
      </c>
      <c r="I2829">
        <v>-16.107820459057201</v>
      </c>
      <c r="J2829">
        <v>-1.30825631780496</v>
      </c>
      <c r="K2829">
        <v>107.14602114645101</v>
      </c>
      <c r="M2829">
        <v>42.662568978706297</v>
      </c>
      <c r="N2829">
        <v>0.85561497326203195</v>
      </c>
      <c r="O2829">
        <v>41.712962962962898</v>
      </c>
      <c r="P2829">
        <v>66.153846153846104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229</v>
      </c>
      <c r="E2830">
        <v>108.41712213</v>
      </c>
      <c r="F2830">
        <v>44.3</v>
      </c>
      <c r="G2830">
        <v>168.01087485379799</v>
      </c>
      <c r="H2830">
        <v>10.6966054329275</v>
      </c>
      <c r="I2830">
        <v>-19.395031911564001</v>
      </c>
      <c r="J2830">
        <v>1.45396172730781</v>
      </c>
      <c r="K2830">
        <v>41.328594905709302</v>
      </c>
      <c r="L2830">
        <v>37.506955089526599</v>
      </c>
      <c r="M2830">
        <v>68.466756453268701</v>
      </c>
      <c r="N2830">
        <v>1.5194477747816399</v>
      </c>
      <c r="O2830">
        <v>30.474040632054098</v>
      </c>
      <c r="P2830">
        <v>260.71866672306498</v>
      </c>
      <c r="Q2830">
        <v>8.2691255047296006E-2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65</v>
      </c>
      <c r="E2831">
        <v>108.380416</v>
      </c>
      <c r="F2831">
        <v>63.2</v>
      </c>
      <c r="G2831">
        <v>-65.755628181382093</v>
      </c>
      <c r="H2831">
        <v>-8.0244907089227393</v>
      </c>
      <c r="I2831">
        <v>-52.994676343726802</v>
      </c>
      <c r="J2831">
        <v>8.4254181805605202E-3</v>
      </c>
      <c r="K2831">
        <v>65.914810585189997</v>
      </c>
      <c r="M2831">
        <v>46.009082139622798</v>
      </c>
      <c r="N2831">
        <v>0.479437727481906</v>
      </c>
      <c r="O2831">
        <v>81.170886075949298</v>
      </c>
      <c r="P2831">
        <v>19.696969696969699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542</v>
      </c>
      <c r="E2832">
        <v>108.1417692</v>
      </c>
      <c r="F2832">
        <v>202.85</v>
      </c>
      <c r="G2832">
        <v>79.453524542411301</v>
      </c>
      <c r="H2832">
        <v>28.8531078866983</v>
      </c>
      <c r="I2832">
        <v>26.508419387832099</v>
      </c>
      <c r="K2832">
        <v>149.02935770120101</v>
      </c>
      <c r="M2832">
        <v>98.697270297336502</v>
      </c>
      <c r="N2832">
        <v>0.6</v>
      </c>
      <c r="O2832">
        <v>0</v>
      </c>
      <c r="P2832">
        <v>138.64705882352899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E2833">
        <v>108.12</v>
      </c>
      <c r="F2833">
        <v>79.5</v>
      </c>
      <c r="G2833">
        <v>-32.877784499424003</v>
      </c>
      <c r="H2833">
        <v>4.46026795106929</v>
      </c>
      <c r="I2833">
        <v>-20.116832661768701</v>
      </c>
      <c r="J2833">
        <v>13.9810293964807</v>
      </c>
      <c r="M2833">
        <v>65.146779734783493</v>
      </c>
      <c r="O2833">
        <v>13.207547169811299</v>
      </c>
      <c r="P2833">
        <v>26.190476190476101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393</v>
      </c>
      <c r="E2834">
        <v>107.88</v>
      </c>
      <c r="F2834">
        <v>179.8</v>
      </c>
      <c r="G2834">
        <v>12.447451667917401</v>
      </c>
      <c r="H2834">
        <v>5.4690002606146004</v>
      </c>
      <c r="I2834">
        <v>2.9007111978803599</v>
      </c>
      <c r="J2834">
        <v>-0.18347839646119701</v>
      </c>
      <c r="K2834">
        <v>169.492108073965</v>
      </c>
      <c r="L2834">
        <v>155.89386788773299</v>
      </c>
      <c r="M2834">
        <v>49.8213076176174</v>
      </c>
      <c r="N2834">
        <v>0.38559211254998899</v>
      </c>
      <c r="O2834">
        <v>29.560622914349199</v>
      </c>
      <c r="P2834">
        <v>46.835443037974599</v>
      </c>
      <c r="Q2834">
        <v>-5.9418272736350003E-2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140</v>
      </c>
      <c r="E2835">
        <v>107.7036525</v>
      </c>
      <c r="F2835">
        <v>69</v>
      </c>
      <c r="G2835">
        <v>4.1812218555134599</v>
      </c>
      <c r="H2835">
        <v>-3.0199959820048199</v>
      </c>
      <c r="I2835">
        <v>14.465880360387199</v>
      </c>
      <c r="J2835">
        <v>-4.1767448734482198</v>
      </c>
      <c r="K2835">
        <v>69.207980073108203</v>
      </c>
      <c r="L2835">
        <v>62.571137020488997</v>
      </c>
      <c r="M2835">
        <v>45.089381129779603</v>
      </c>
      <c r="N2835">
        <v>0.91460720198904699</v>
      </c>
      <c r="O2835">
        <v>10.391304347826001</v>
      </c>
      <c r="P2835">
        <v>96.3015647226173</v>
      </c>
      <c r="Q2835">
        <v>0.12523379106940599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629</v>
      </c>
      <c r="E2836">
        <v>107.21754648</v>
      </c>
      <c r="F2836">
        <v>9.93</v>
      </c>
      <c r="G2836">
        <v>8.7864984906598895</v>
      </c>
      <c r="H2836">
        <v>-2.8231808093442301</v>
      </c>
      <c r="I2836">
        <v>-18.9760660533044</v>
      </c>
      <c r="J2836">
        <v>-1.8638317543924201</v>
      </c>
      <c r="K2836">
        <v>10.012474420439901</v>
      </c>
      <c r="L2836">
        <v>9.5169547482444994</v>
      </c>
      <c r="M2836">
        <v>50.717100906346701</v>
      </c>
      <c r="N2836">
        <v>0.69074875753322096</v>
      </c>
      <c r="O2836">
        <v>28.902316213494402</v>
      </c>
      <c r="P2836">
        <v>46.029411764705799</v>
      </c>
      <c r="Q2836">
        <v>2.3996210740663E-2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484</v>
      </c>
      <c r="E2837">
        <v>106.88341986</v>
      </c>
      <c r="F2837">
        <v>18.899999999999999</v>
      </c>
      <c r="G2837">
        <v>10.1109823818078</v>
      </c>
      <c r="H2837">
        <v>1.3085064334540999</v>
      </c>
      <c r="I2837">
        <v>-8.9670573971609606</v>
      </c>
      <c r="J2837">
        <v>0.414767998304445</v>
      </c>
      <c r="K2837">
        <v>18.7483436629152</v>
      </c>
      <c r="L2837">
        <v>18.097281811181301</v>
      </c>
      <c r="M2837">
        <v>50.217415307177198</v>
      </c>
      <c r="N2837">
        <v>0.87278819591095602</v>
      </c>
      <c r="O2837">
        <v>26.7195767195767</v>
      </c>
      <c r="P2837">
        <v>57.499999999999901</v>
      </c>
      <c r="Q2837">
        <v>6.5143949342970006E-2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E2838">
        <v>106.71</v>
      </c>
      <c r="F2838">
        <v>177.85</v>
      </c>
      <c r="G2838">
        <v>185.50180417815201</v>
      </c>
      <c r="H2838">
        <v>-6.3881902632425804</v>
      </c>
      <c r="I2838">
        <v>167.598312207981</v>
      </c>
      <c r="J2838">
        <v>5.0016494998312897</v>
      </c>
      <c r="K2838">
        <v>158.07507182151801</v>
      </c>
      <c r="L2838">
        <v>111.73870073490799</v>
      </c>
      <c r="M2838">
        <v>58.382587018174299</v>
      </c>
      <c r="N2838">
        <v>1.9443013487224601</v>
      </c>
      <c r="O2838">
        <v>6.2131009277481102</v>
      </c>
      <c r="P2838">
        <v>237.15639810426501</v>
      </c>
      <c r="Q2838">
        <v>0.107469294416352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130</v>
      </c>
      <c r="E2839">
        <v>106.56</v>
      </c>
      <c r="F2839">
        <v>35.520000000000003</v>
      </c>
      <c r="G2839">
        <v>42.480991587713198</v>
      </c>
      <c r="H2839">
        <v>7.33872865567632</v>
      </c>
      <c r="I2839">
        <v>-4.8066058752903604</v>
      </c>
      <c r="J2839">
        <v>-1.99368965922304</v>
      </c>
      <c r="K2839">
        <v>34.021318214221203</v>
      </c>
      <c r="L2839">
        <v>32.097446809828298</v>
      </c>
      <c r="M2839">
        <v>70.112258303274402</v>
      </c>
      <c r="N2839">
        <v>1.50541563648829</v>
      </c>
      <c r="O2839">
        <v>76.097972972972897</v>
      </c>
      <c r="P2839">
        <v>85.483028720626606</v>
      </c>
      <c r="Q2839">
        <v>7.7588691328277004E-2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80</v>
      </c>
      <c r="E2840">
        <v>106.44971266799899</v>
      </c>
      <c r="F2840">
        <v>12.36</v>
      </c>
      <c r="G2840">
        <v>151.89256834898899</v>
      </c>
      <c r="H2840">
        <v>84.010728655676303</v>
      </c>
      <c r="I2840">
        <v>77.054557351726501</v>
      </c>
      <c r="J2840">
        <v>13.0646712865056</v>
      </c>
      <c r="K2840">
        <v>7.5308185853793503</v>
      </c>
      <c r="L2840">
        <v>6.5618766476511299</v>
      </c>
      <c r="M2840">
        <v>89.0336214750414</v>
      </c>
      <c r="N2840">
        <v>3.4556667008304598</v>
      </c>
      <c r="O2840">
        <v>0</v>
      </c>
      <c r="P2840">
        <v>197.831325301204</v>
      </c>
      <c r="Q2840">
        <v>0.12126275846784899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125</v>
      </c>
      <c r="E2841">
        <v>106.30874</v>
      </c>
      <c r="F2841">
        <v>95.86</v>
      </c>
      <c r="G2841">
        <v>32.246307273799196</v>
      </c>
      <c r="H2841">
        <v>15.861846177311801</v>
      </c>
      <c r="I2841">
        <v>-13.8447847640165</v>
      </c>
      <c r="J2841">
        <v>-0.92432774637639903</v>
      </c>
      <c r="K2841">
        <v>90.792438902476505</v>
      </c>
      <c r="L2841">
        <v>81.632977284349906</v>
      </c>
      <c r="M2841">
        <v>65.694234292558704</v>
      </c>
      <c r="N2841">
        <v>0.84706952202095598</v>
      </c>
      <c r="O2841">
        <v>32.484873774254098</v>
      </c>
      <c r="P2841">
        <v>84.665767674821794</v>
      </c>
      <c r="Q2841">
        <v>0.112551403427829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934</v>
      </c>
      <c r="E2842">
        <v>106.176</v>
      </c>
      <c r="F2842">
        <v>168</v>
      </c>
      <c r="G2842">
        <v>-34.056961951250202</v>
      </c>
      <c r="H2842">
        <v>-4.4692713443236602</v>
      </c>
      <c r="I2842">
        <v>-21.794940976032599</v>
      </c>
      <c r="J2842">
        <v>2.6459353358547602</v>
      </c>
      <c r="K2842">
        <v>175.97442061671501</v>
      </c>
      <c r="L2842">
        <v>181.11616149295901</v>
      </c>
      <c r="M2842">
        <v>43.769964415692897</v>
      </c>
      <c r="N2842">
        <v>1.17600320919069</v>
      </c>
      <c r="O2842">
        <v>38.095238095238003</v>
      </c>
      <c r="P2842">
        <v>16.626171468240099</v>
      </c>
      <c r="Q2842">
        <v>-7.4011725519413998E-2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713</v>
      </c>
      <c r="E2843">
        <v>105.953940543</v>
      </c>
      <c r="F2843">
        <v>92.62</v>
      </c>
      <c r="G2843">
        <v>2.3946070056544699</v>
      </c>
      <c r="H2843">
        <v>-2.2910535225414899</v>
      </c>
      <c r="I2843">
        <v>13.7774235266474</v>
      </c>
      <c r="J2843">
        <v>3.4508407172354501</v>
      </c>
      <c r="K2843">
        <v>88.552936371510398</v>
      </c>
      <c r="L2843">
        <v>80.396549102891697</v>
      </c>
      <c r="M2843">
        <v>58.050219930369003</v>
      </c>
      <c r="N2843">
        <v>0.70518412850794399</v>
      </c>
      <c r="O2843">
        <v>4.4698769164327397</v>
      </c>
      <c r="P2843">
        <v>36.1858550213203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239</v>
      </c>
      <c r="E2844">
        <v>105.71161103999999</v>
      </c>
      <c r="F2844">
        <v>97.42</v>
      </c>
      <c r="G2844">
        <v>-2.1523041318383598</v>
      </c>
      <c r="H2844">
        <v>-3.7387435122421602</v>
      </c>
      <c r="I2844">
        <v>-15.630554434936</v>
      </c>
      <c r="J2844">
        <v>-0.95367385312197195</v>
      </c>
      <c r="K2844">
        <v>97.979512235171498</v>
      </c>
      <c r="L2844">
        <v>94.842776254887198</v>
      </c>
      <c r="M2844">
        <v>54.459732993990698</v>
      </c>
      <c r="N2844">
        <v>0.82822823276101198</v>
      </c>
      <c r="O2844">
        <v>36.265653869841898</v>
      </c>
      <c r="P2844">
        <v>27.5130890052355</v>
      </c>
      <c r="Q2844">
        <v>4.7105274191328997E-2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505</v>
      </c>
      <c r="E2845">
        <v>105.64935</v>
      </c>
      <c r="F2845">
        <v>56.5</v>
      </c>
      <c r="G2845">
        <v>13.302320936579701</v>
      </c>
      <c r="H2845">
        <v>31.030126970959099</v>
      </c>
      <c r="I2845">
        <v>-14.2366466323908</v>
      </c>
      <c r="J2845">
        <v>18.9254062961767</v>
      </c>
      <c r="K2845">
        <v>48.510047633486501</v>
      </c>
      <c r="M2845">
        <v>73.741843741912007</v>
      </c>
      <c r="N2845">
        <v>2.2807165082835699</v>
      </c>
      <c r="O2845">
        <v>16.460176991150401</v>
      </c>
      <c r="P2845">
        <v>52.496626180836699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D2846" t="s">
        <v>117</v>
      </c>
      <c r="E2846">
        <v>105.64812993</v>
      </c>
      <c r="F2846">
        <v>2</v>
      </c>
      <c r="G2846">
        <v>-28.299265030018699</v>
      </c>
      <c r="K2846">
        <v>2.1140989605141698</v>
      </c>
      <c r="L2846">
        <v>3.1857726977597598</v>
      </c>
      <c r="M2846">
        <v>71.039956020089093</v>
      </c>
      <c r="O2846">
        <v>5</v>
      </c>
      <c r="P2846">
        <v>8.1081081081080892</v>
      </c>
      <c r="Q2846">
        <v>-6.9211309357390005E-2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D2847" t="s">
        <v>5858</v>
      </c>
      <c r="E2847">
        <v>105.43832639999999</v>
      </c>
      <c r="F2847">
        <v>136.80000000000001</v>
      </c>
      <c r="G2847">
        <v>-32.799016149978897</v>
      </c>
      <c r="H2847">
        <v>13.0132461381938</v>
      </c>
      <c r="I2847">
        <v>-35.526280579834399</v>
      </c>
      <c r="J2847">
        <v>18.174544478470001</v>
      </c>
      <c r="K2847">
        <v>118.426863909836</v>
      </c>
      <c r="M2847">
        <v>86.343332374768906</v>
      </c>
      <c r="N2847">
        <v>0.85822100469875295</v>
      </c>
      <c r="O2847">
        <v>53.508771929824498</v>
      </c>
      <c r="P2847">
        <v>51.747088186356002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130</v>
      </c>
      <c r="E2848">
        <v>105.43104</v>
      </c>
      <c r="F2848">
        <v>96</v>
      </c>
      <c r="G2848">
        <v>108.114899501585</v>
      </c>
      <c r="H2848">
        <v>-4.08972469171428</v>
      </c>
      <c r="I2848">
        <v>7.3221863609511004</v>
      </c>
      <c r="J2848">
        <v>2.6835773650972201</v>
      </c>
      <c r="K2848">
        <v>90.857899577620998</v>
      </c>
      <c r="L2848">
        <v>76.445066676857195</v>
      </c>
      <c r="M2848">
        <v>69.043447507701998</v>
      </c>
      <c r="N2848">
        <v>0.44030161100710002</v>
      </c>
      <c r="O2848">
        <v>19.6875</v>
      </c>
      <c r="P2848">
        <v>165.19337016574499</v>
      </c>
      <c r="Q2848">
        <v>9.5510691797365002E-2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403</v>
      </c>
      <c r="E2849">
        <v>105.33948479999999</v>
      </c>
      <c r="F2849">
        <v>69.52</v>
      </c>
      <c r="G2849">
        <v>69.970745275718002</v>
      </c>
      <c r="H2849">
        <v>40.861219060793601</v>
      </c>
      <c r="I2849">
        <v>59.9221148813049</v>
      </c>
      <c r="J2849">
        <v>7.3458242618788701</v>
      </c>
      <c r="K2849">
        <v>54.476069124238101</v>
      </c>
      <c r="L2849">
        <v>47.0403701905717</v>
      </c>
      <c r="M2849">
        <v>97.075602796212493</v>
      </c>
      <c r="N2849">
        <v>1.1134713156474001</v>
      </c>
      <c r="O2849">
        <v>0</v>
      </c>
      <c r="P2849">
        <v>129.81818181818099</v>
      </c>
      <c r="Q2849">
        <v>5.6525733066797999E-2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E2850">
        <v>105.1496636</v>
      </c>
      <c r="F2850">
        <v>148</v>
      </c>
      <c r="G2850">
        <v>364.53074676910501</v>
      </c>
      <c r="H2850">
        <v>34.445172077939397</v>
      </c>
      <c r="I2850">
        <v>217.110438997969</v>
      </c>
      <c r="J2850">
        <v>2.42134598823373</v>
      </c>
      <c r="K2850">
        <v>115.818644768062</v>
      </c>
      <c r="L2850">
        <v>79.199661251282194</v>
      </c>
      <c r="M2850">
        <v>72.921692413675501</v>
      </c>
      <c r="N2850">
        <v>2.21262096563804</v>
      </c>
      <c r="O2850">
        <v>4.6959459459459296</v>
      </c>
      <c r="P2850">
        <v>424.82269503546098</v>
      </c>
      <c r="Q2850">
        <v>0.144663323278787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1407</v>
      </c>
      <c r="E2851">
        <v>105.1</v>
      </c>
      <c r="F2851">
        <v>105.1</v>
      </c>
      <c r="G2851">
        <v>38.102317862565201</v>
      </c>
      <c r="H2851">
        <v>4.7629521616105901</v>
      </c>
      <c r="I2851">
        <v>15.384818777342399</v>
      </c>
      <c r="J2851">
        <v>-5.1856547932945203</v>
      </c>
      <c r="K2851">
        <v>99.525342640175893</v>
      </c>
      <c r="L2851">
        <v>88.786027054757795</v>
      </c>
      <c r="M2851">
        <v>50.485823750026299</v>
      </c>
      <c r="N2851">
        <v>0.94807304291944805</v>
      </c>
      <c r="O2851">
        <v>24.8334919124643</v>
      </c>
      <c r="P2851">
        <v>72.295081967213093</v>
      </c>
      <c r="Q2851">
        <v>5.8423475399560004E-3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4390</v>
      </c>
      <c r="E2852">
        <v>105.09480000000001</v>
      </c>
      <c r="F2852">
        <v>249.75</v>
      </c>
      <c r="G2852">
        <v>77.436462656928398</v>
      </c>
      <c r="H2852">
        <v>35.036901495182498</v>
      </c>
      <c r="I2852">
        <v>55.764808560963502</v>
      </c>
      <c r="J2852">
        <v>12.4213802736737</v>
      </c>
      <c r="K2852">
        <v>168.54615937779499</v>
      </c>
      <c r="M2852">
        <v>86.915077775192998</v>
      </c>
      <c r="N2852">
        <v>1.26345303569502</v>
      </c>
      <c r="O2852">
        <v>0</v>
      </c>
      <c r="P2852">
        <v>152.272727272727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156</v>
      </c>
      <c r="E2853">
        <v>105.04888800000001</v>
      </c>
      <c r="F2853">
        <v>86.1</v>
      </c>
      <c r="G2853">
        <v>23.2306684511342</v>
      </c>
      <c r="H2853">
        <v>11.4059944246345</v>
      </c>
      <c r="I2853">
        <v>-11.6261008233335</v>
      </c>
      <c r="J2853">
        <v>19.7133934925616</v>
      </c>
      <c r="K2853">
        <v>74.645607940998204</v>
      </c>
      <c r="L2853">
        <v>75.878277890797406</v>
      </c>
      <c r="M2853">
        <v>87.184007923866005</v>
      </c>
      <c r="N2853">
        <v>1.9022439156667299</v>
      </c>
      <c r="O2853">
        <v>37.049941927990702</v>
      </c>
      <c r="P2853">
        <v>56.119673617407003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182</v>
      </c>
      <c r="E2854">
        <v>104.898662226</v>
      </c>
      <c r="F2854">
        <v>100.61</v>
      </c>
      <c r="G2854">
        <v>146.058678279144</v>
      </c>
      <c r="H2854">
        <v>18.296870680710398</v>
      </c>
      <c r="I2854">
        <v>14.1745884907329</v>
      </c>
      <c r="J2854">
        <v>2.3256722536235999</v>
      </c>
      <c r="K2854">
        <v>86.354377474153296</v>
      </c>
      <c r="L2854">
        <v>73.723235140689695</v>
      </c>
      <c r="M2854">
        <v>74.229108202094395</v>
      </c>
      <c r="N2854">
        <v>1.2903333078369199</v>
      </c>
      <c r="O2854">
        <v>3.3694463770996799</v>
      </c>
      <c r="P2854">
        <v>179.472222222222</v>
      </c>
      <c r="Q2854">
        <v>0.13471459046737899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21</v>
      </c>
      <c r="E2855">
        <v>104.849080375</v>
      </c>
      <c r="F2855">
        <v>100.99</v>
      </c>
      <c r="G2855">
        <v>-1.9461302103270299</v>
      </c>
      <c r="H2855">
        <v>-10.8315971492251</v>
      </c>
      <c r="I2855">
        <v>-20.192205085468299</v>
      </c>
      <c r="J2855">
        <v>-4.3964812117229197</v>
      </c>
      <c r="K2855">
        <v>103.518980160496</v>
      </c>
      <c r="L2855">
        <v>98.992520152697395</v>
      </c>
      <c r="M2855">
        <v>47.981101469006902</v>
      </c>
      <c r="N2855">
        <v>1.5754988703971999</v>
      </c>
      <c r="O2855">
        <v>43.925141103079497</v>
      </c>
      <c r="P2855">
        <v>41.541695865451999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629</v>
      </c>
      <c r="E2856">
        <v>104.6993373</v>
      </c>
      <c r="F2856">
        <v>52.09</v>
      </c>
      <c r="G2856">
        <v>74.2550109929565</v>
      </c>
      <c r="H2856">
        <v>9.8075106481732099</v>
      </c>
      <c r="I2856">
        <v>22.304922271444099</v>
      </c>
      <c r="J2856">
        <v>-2.9511134606621101</v>
      </c>
      <c r="K2856">
        <v>50.875230417812098</v>
      </c>
      <c r="L2856">
        <v>40.412081970440198</v>
      </c>
      <c r="M2856">
        <v>32.217521526012902</v>
      </c>
      <c r="N2856">
        <v>0.14588160728402799</v>
      </c>
      <c r="O2856">
        <v>32.463044730274497</v>
      </c>
      <c r="P2856">
        <v>126.576772509786</v>
      </c>
      <c r="Q2856">
        <v>9.0378042084321999E-2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130</v>
      </c>
      <c r="E2857">
        <v>104.6582394</v>
      </c>
      <c r="F2857">
        <v>7.8</v>
      </c>
      <c r="G2857">
        <v>-9.4423301920136797</v>
      </c>
      <c r="H2857">
        <v>-2.9208842475494601</v>
      </c>
      <c r="I2857">
        <v>-8.4013022249384406</v>
      </c>
      <c r="J2857">
        <v>1.3459644614158099</v>
      </c>
      <c r="K2857">
        <v>8.2563799522120398</v>
      </c>
      <c r="L2857">
        <v>8.5386128890366706</v>
      </c>
      <c r="M2857">
        <v>43.551610146480897</v>
      </c>
      <c r="N2857">
        <v>0.99019382030755299</v>
      </c>
      <c r="O2857">
        <v>124.358974358974</v>
      </c>
      <c r="P2857">
        <v>34.482758620689602</v>
      </c>
      <c r="Q2857">
        <v>-3.2608162164149998E-3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75</v>
      </c>
      <c r="E2858">
        <v>104.58095520000001</v>
      </c>
      <c r="F2858">
        <v>404.7</v>
      </c>
      <c r="G2858">
        <v>-24.074526354060598</v>
      </c>
      <c r="H2858">
        <v>2.1010804144702999</v>
      </c>
      <c r="I2858">
        <v>-32.0052100524953</v>
      </c>
      <c r="J2858">
        <v>-5.3648109727638698</v>
      </c>
      <c r="K2858">
        <v>420.93957400696701</v>
      </c>
      <c r="L2858">
        <v>435.7921141859</v>
      </c>
      <c r="M2858">
        <v>40.807919013887798</v>
      </c>
      <c r="N2858">
        <v>1.8340877332566601</v>
      </c>
      <c r="O2858">
        <v>69.631826043983196</v>
      </c>
      <c r="P2858">
        <v>15.2991452991452</v>
      </c>
      <c r="Q2858">
        <v>9.8787996608989993E-3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130</v>
      </c>
      <c r="E2859">
        <v>104.43923460000001</v>
      </c>
      <c r="F2859">
        <v>183</v>
      </c>
      <c r="G2859">
        <v>131.88623823346401</v>
      </c>
      <c r="H2859">
        <v>-9.4075429492619307</v>
      </c>
      <c r="I2859">
        <v>18.319023585671999</v>
      </c>
      <c r="J2859">
        <v>-0.86182774637639603</v>
      </c>
      <c r="K2859">
        <v>173.46084008814</v>
      </c>
      <c r="L2859">
        <v>132.89492313897901</v>
      </c>
      <c r="M2859">
        <v>0.34082524436600198</v>
      </c>
      <c r="N2859">
        <v>0.310586176727909</v>
      </c>
      <c r="O2859">
        <v>17.459016393442599</v>
      </c>
      <c r="P2859">
        <v>198.775510204081</v>
      </c>
      <c r="Q2859">
        <v>7.9214874920002995E-2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934</v>
      </c>
      <c r="E2860">
        <v>104.4057162</v>
      </c>
      <c r="F2860">
        <v>131</v>
      </c>
      <c r="G2860">
        <v>-40.099193176599698</v>
      </c>
      <c r="H2860">
        <v>-7.4441817385888998</v>
      </c>
      <c r="I2860">
        <v>-27.0848436281209</v>
      </c>
      <c r="J2860">
        <v>-0.935655727181117</v>
      </c>
      <c r="K2860">
        <v>139.17518490996099</v>
      </c>
      <c r="L2860">
        <v>148.615179921959</v>
      </c>
      <c r="M2860">
        <v>37.802116230293102</v>
      </c>
      <c r="N2860">
        <v>0.75708634333649505</v>
      </c>
      <c r="O2860">
        <v>117.36641221374001</v>
      </c>
      <c r="P2860">
        <v>8.2644628099173492</v>
      </c>
      <c r="Q2860">
        <v>-4.3700503586180002E-3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242</v>
      </c>
      <c r="E2861">
        <v>104.3546175</v>
      </c>
      <c r="F2861">
        <v>337.75</v>
      </c>
      <c r="G2861">
        <v>-50.0720660633135</v>
      </c>
      <c r="H2861">
        <v>-3.6210570586093702</v>
      </c>
      <c r="I2861">
        <v>-33.2812573711849</v>
      </c>
      <c r="J2861">
        <v>-0.81754076674839704</v>
      </c>
      <c r="K2861">
        <v>351.04028066469402</v>
      </c>
      <c r="L2861">
        <v>381.46512675082897</v>
      </c>
      <c r="M2861">
        <v>43.874634844718699</v>
      </c>
      <c r="N2861">
        <v>0.89766831130590896</v>
      </c>
      <c r="O2861">
        <v>42.102146558105098</v>
      </c>
      <c r="P2861">
        <v>5.5468749999999902</v>
      </c>
      <c r="Q2861">
        <v>2.9722497527741001E-2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1407</v>
      </c>
      <c r="E2862">
        <v>103.810501242</v>
      </c>
      <c r="F2862">
        <v>33.81</v>
      </c>
      <c r="G2862">
        <v>-2.9147860943203199</v>
      </c>
      <c r="H2862">
        <v>-1.8561419625518201</v>
      </c>
      <c r="I2862">
        <v>-48.329173859590902</v>
      </c>
      <c r="J2862">
        <v>9.6012940375001197</v>
      </c>
      <c r="K2862">
        <v>32.813006433564901</v>
      </c>
      <c r="L2862">
        <v>37.229679184109202</v>
      </c>
      <c r="M2862">
        <v>77.941620057068903</v>
      </c>
      <c r="N2862">
        <v>3.3217974104127999</v>
      </c>
      <c r="O2862">
        <v>67.110322389825399</v>
      </c>
      <c r="P2862">
        <v>40</v>
      </c>
      <c r="Q2862">
        <v>3.4255946432463998E-2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103.76387699999999</v>
      </c>
      <c r="F2863">
        <v>1.59</v>
      </c>
      <c r="G2863">
        <v>54.8215775420433</v>
      </c>
      <c r="H2863">
        <v>48.574206916545897</v>
      </c>
      <c r="I2863">
        <v>-4.1951792130785401</v>
      </c>
      <c r="J2863">
        <v>53.5241371659043</v>
      </c>
      <c r="K2863">
        <v>1.1884625553612</v>
      </c>
      <c r="L2863">
        <v>1.10596019112461</v>
      </c>
      <c r="M2863">
        <v>73.213190299729504</v>
      </c>
      <c r="N2863">
        <v>3.02415260712784</v>
      </c>
      <c r="O2863">
        <v>16.352201257861601</v>
      </c>
      <c r="P2863">
        <v>133.82352941176401</v>
      </c>
      <c r="Q2863">
        <v>7.6584844745875E-2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539</v>
      </c>
      <c r="E2864">
        <v>103.140118358</v>
      </c>
      <c r="F2864">
        <v>19.510000000000002</v>
      </c>
      <c r="G2864">
        <v>-21.817687448285501</v>
      </c>
      <c r="H2864">
        <v>-0.13772054218461399</v>
      </c>
      <c r="I2864">
        <v>-27.902782251901201</v>
      </c>
      <c r="J2864">
        <v>4.3133744099578299</v>
      </c>
      <c r="K2864">
        <v>20.335266926371801</v>
      </c>
      <c r="L2864">
        <v>24.565381989308499</v>
      </c>
      <c r="M2864">
        <v>69.486565353057003</v>
      </c>
      <c r="N2864">
        <v>0.65567310026450298</v>
      </c>
      <c r="O2864">
        <v>169.34905176832299</v>
      </c>
      <c r="P2864">
        <v>18.601823708206702</v>
      </c>
      <c r="Q2864">
        <v>6.7187088353079003E-2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346</v>
      </c>
      <c r="E2865">
        <v>103.053326545</v>
      </c>
      <c r="F2865">
        <v>50.83</v>
      </c>
      <c r="G2865">
        <v>19.146995250239598</v>
      </c>
      <c r="H2865">
        <v>3.5200761922941601</v>
      </c>
      <c r="I2865">
        <v>-2.5992888021196499</v>
      </c>
      <c r="J2865">
        <v>2.4064235269682501</v>
      </c>
      <c r="K2865">
        <v>45.588439308550299</v>
      </c>
      <c r="L2865">
        <v>43.151301789401202</v>
      </c>
      <c r="M2865">
        <v>76.4045786520078</v>
      </c>
      <c r="N2865">
        <v>1.2250945107559299</v>
      </c>
      <c r="O2865">
        <v>29.352744442258501</v>
      </c>
      <c r="P2865">
        <v>54.498480243160998</v>
      </c>
      <c r="Q2865">
        <v>8.8198831676813999E-2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242</v>
      </c>
      <c r="E2866">
        <v>102.665177169</v>
      </c>
      <c r="F2866">
        <v>50.03</v>
      </c>
      <c r="G2866">
        <v>-41.648828419609899</v>
      </c>
      <c r="H2866">
        <v>14.2284030742809</v>
      </c>
      <c r="I2866">
        <v>-27.6071493626117</v>
      </c>
      <c r="J2866">
        <v>-7.02104819131113</v>
      </c>
      <c r="K2866">
        <v>48.187028777790403</v>
      </c>
      <c r="L2866">
        <v>50.511088646493</v>
      </c>
      <c r="M2866">
        <v>42.892675767399297</v>
      </c>
      <c r="N2866">
        <v>1.5525993069042601</v>
      </c>
      <c r="O2866">
        <v>32.520487707375501</v>
      </c>
      <c r="P2866">
        <v>42.535612535612501</v>
      </c>
      <c r="Q2866">
        <v>1.1775985952921999E-2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1407</v>
      </c>
      <c r="E2867">
        <v>102.5926035</v>
      </c>
      <c r="F2867">
        <v>113.95</v>
      </c>
      <c r="G2867">
        <v>24.509249990998399</v>
      </c>
      <c r="H2867">
        <v>-3.33489089057147</v>
      </c>
      <c r="I2867">
        <v>-26.5768894095607</v>
      </c>
      <c r="J2867">
        <v>-0.21050338684535</v>
      </c>
      <c r="K2867">
        <v>116.61983424592</v>
      </c>
      <c r="L2867">
        <v>110.367531241276</v>
      </c>
      <c r="M2867">
        <v>46.061981969749901</v>
      </c>
      <c r="N2867">
        <v>0.67229816990284796</v>
      </c>
      <c r="O2867">
        <v>34.883720930232499</v>
      </c>
      <c r="P2867">
        <v>62.785714285714199</v>
      </c>
      <c r="Q2867">
        <v>0.100211137986623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1151</v>
      </c>
      <c r="E2868">
        <v>102.294361975</v>
      </c>
      <c r="F2868">
        <v>17.809999999999999</v>
      </c>
      <c r="G2868">
        <v>2.7318171219579601</v>
      </c>
      <c r="H2868">
        <v>-8.3950007872944905</v>
      </c>
      <c r="I2868">
        <v>-12.192773221383099</v>
      </c>
      <c r="J2868">
        <v>2.3290554445067801</v>
      </c>
      <c r="K2868">
        <v>18.602297251070301</v>
      </c>
      <c r="L2868">
        <v>18.077554993218399</v>
      </c>
      <c r="M2868">
        <v>37.557042231922097</v>
      </c>
      <c r="N2868">
        <v>0.46223680484332902</v>
      </c>
      <c r="O2868">
        <v>41.774284110050502</v>
      </c>
      <c r="P2868">
        <v>39.140624999999901</v>
      </c>
      <c r="Q2868">
        <v>6.6308164534939996E-3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102.0911122</v>
      </c>
      <c r="F2869">
        <v>40.81</v>
      </c>
      <c r="G2869">
        <v>114.339877076528</v>
      </c>
      <c r="H2869">
        <v>-8.5494765203553698</v>
      </c>
      <c r="I2869">
        <v>29.443498483943898</v>
      </c>
      <c r="J2869">
        <v>-2.7926978298090601</v>
      </c>
      <c r="K2869">
        <v>40.011870376666103</v>
      </c>
      <c r="L2869">
        <v>32.470157754324397</v>
      </c>
      <c r="M2869">
        <v>37.662127498329603</v>
      </c>
      <c r="N2869">
        <v>0.55725308046677202</v>
      </c>
      <c r="O2869">
        <v>14.8983092379318</v>
      </c>
      <c r="P2869">
        <v>155.0625</v>
      </c>
      <c r="Q2869">
        <v>4.2070047637201E-2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E2870">
        <v>101.924094</v>
      </c>
      <c r="F2870">
        <v>28.69</v>
      </c>
      <c r="G2870">
        <v>17.589759360225099</v>
      </c>
      <c r="H2870">
        <v>-12.9949715597745</v>
      </c>
      <c r="I2870">
        <v>-22.019923722754498</v>
      </c>
      <c r="J2870">
        <v>-1.7951610797097299</v>
      </c>
      <c r="K2870">
        <v>30.733044316358502</v>
      </c>
      <c r="L2870">
        <v>29.677404019072</v>
      </c>
      <c r="M2870">
        <v>38.303579259927098</v>
      </c>
      <c r="N2870">
        <v>0.59844501940789496</v>
      </c>
      <c r="O2870">
        <v>56.674799581735797</v>
      </c>
      <c r="P2870">
        <v>66.318840579710098</v>
      </c>
      <c r="Q2870">
        <v>0.17643973246647299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109</v>
      </c>
      <c r="E2871">
        <v>101.72925322499999</v>
      </c>
      <c r="F2871">
        <v>5.98</v>
      </c>
      <c r="G2871">
        <v>5.5683307887965601</v>
      </c>
      <c r="H2871">
        <v>6.3415394664871503</v>
      </c>
      <c r="I2871">
        <v>-10.8770665798974</v>
      </c>
      <c r="J2871">
        <v>-4.2155615228844201E-2</v>
      </c>
      <c r="K2871">
        <v>5.6207964742143197</v>
      </c>
      <c r="L2871">
        <v>5.6512724958739504</v>
      </c>
      <c r="M2871">
        <v>47.887425104037902</v>
      </c>
      <c r="N2871">
        <v>1.61536430047251</v>
      </c>
      <c r="O2871">
        <v>14.5484949832775</v>
      </c>
      <c r="P2871">
        <v>45.8536585365853</v>
      </c>
      <c r="Q2871">
        <v>-2.9348977013354999E-2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403</v>
      </c>
      <c r="E2872">
        <v>101.37987200000001</v>
      </c>
      <c r="F2872">
        <v>39.380000000000003</v>
      </c>
      <c r="G2872">
        <v>11.304510318079499</v>
      </c>
      <c r="H2872">
        <v>2.3968255217731902</v>
      </c>
      <c r="I2872">
        <v>-11.0785634135186</v>
      </c>
      <c r="J2872">
        <v>12.461435093502701</v>
      </c>
      <c r="K2872">
        <v>35.853340517576299</v>
      </c>
      <c r="L2872">
        <v>36.527328557750302</v>
      </c>
      <c r="M2872">
        <v>81.491973206931902</v>
      </c>
      <c r="N2872">
        <v>1.9100656059601799</v>
      </c>
      <c r="O2872">
        <v>94.210259014728194</v>
      </c>
      <c r="P2872">
        <v>78.918673330304401</v>
      </c>
      <c r="Q2872">
        <v>7.4031479602614997E-2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130</v>
      </c>
      <c r="E2873">
        <v>101.2123007</v>
      </c>
      <c r="F2873">
        <v>41</v>
      </c>
      <c r="G2873">
        <v>-71.9128722187222</v>
      </c>
      <c r="H2873">
        <v>-1.4579789980250499</v>
      </c>
      <c r="I2873">
        <v>-32.469986933879703</v>
      </c>
      <c r="J2873">
        <v>1.7631722536235901</v>
      </c>
      <c r="K2873">
        <v>41.112768364875002</v>
      </c>
      <c r="M2873">
        <v>54.5468937696171</v>
      </c>
      <c r="N2873">
        <v>0.91317365269461004</v>
      </c>
      <c r="O2873">
        <v>95.121951219512198</v>
      </c>
      <c r="P2873">
        <v>25.9600614439324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346</v>
      </c>
      <c r="E2874">
        <v>101.09551215</v>
      </c>
      <c r="F2874">
        <v>105.5</v>
      </c>
      <c r="G2874">
        <v>-32.373311087271503</v>
      </c>
      <c r="H2874">
        <v>-1.9271344323660899E-2</v>
      </c>
      <c r="I2874">
        <v>-30.580712345334302</v>
      </c>
      <c r="J2874">
        <v>3.5881722536236</v>
      </c>
      <c r="K2874">
        <v>102.582121035443</v>
      </c>
      <c r="L2874">
        <v>111.89499716104299</v>
      </c>
      <c r="M2874">
        <v>62.359897210339099</v>
      </c>
      <c r="N2874">
        <v>1.6270432740246701</v>
      </c>
      <c r="O2874">
        <v>37.440758293838797</v>
      </c>
      <c r="P2874">
        <v>18.539325842696599</v>
      </c>
      <c r="Q2874">
        <v>-2.4073079232103001E-2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130</v>
      </c>
      <c r="E2875">
        <v>100.94707853</v>
      </c>
      <c r="F2875">
        <v>98.38</v>
      </c>
      <c r="G2875">
        <v>6.1580094944172803</v>
      </c>
      <c r="H2875">
        <v>-8.4517871286850106</v>
      </c>
      <c r="I2875">
        <v>-17.3430108188609</v>
      </c>
      <c r="J2875">
        <v>-2.7671567133308401</v>
      </c>
      <c r="K2875">
        <v>99.582197509888502</v>
      </c>
      <c r="L2875">
        <v>93.6399457084364</v>
      </c>
      <c r="M2875">
        <v>34.257541496045697</v>
      </c>
      <c r="N2875">
        <v>0.83625751152220296</v>
      </c>
      <c r="O2875">
        <v>20.441146574506998</v>
      </c>
      <c r="P2875">
        <v>42.538394668212099</v>
      </c>
      <c r="Q2875">
        <v>5.2991139821678003E-2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629</v>
      </c>
      <c r="E2876">
        <v>100.947</v>
      </c>
      <c r="F2876">
        <v>7.98</v>
      </c>
      <c r="G2876">
        <v>-49.400910496234197</v>
      </c>
      <c r="H2876">
        <v>20.413357763657501</v>
      </c>
      <c r="I2876">
        <v>-25.406981109811898</v>
      </c>
      <c r="J2876">
        <v>1.31486879651733</v>
      </c>
      <c r="K2876">
        <v>7.1163695572408798</v>
      </c>
      <c r="L2876">
        <v>9.0066269524596905</v>
      </c>
      <c r="M2876">
        <v>65.021378285783896</v>
      </c>
      <c r="N2876">
        <v>2.2893963774757302</v>
      </c>
      <c r="O2876">
        <v>36.591478696741802</v>
      </c>
      <c r="P2876">
        <v>37.586206896551701</v>
      </c>
      <c r="Q2876">
        <v>-0.18090576152480201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182</v>
      </c>
      <c r="E2877">
        <v>100.94455755</v>
      </c>
      <c r="F2877">
        <v>52.1</v>
      </c>
      <c r="G2877">
        <v>-55.720229869715602</v>
      </c>
      <c r="H2877">
        <v>28.382174318687301</v>
      </c>
      <c r="I2877">
        <v>-27.9824778235213</v>
      </c>
      <c r="J2877">
        <v>-5.8529150904049203</v>
      </c>
      <c r="K2877">
        <v>48.498902943765302</v>
      </c>
      <c r="L2877">
        <v>54.644561931368401</v>
      </c>
      <c r="M2877">
        <v>55.119467666950698</v>
      </c>
      <c r="N2877">
        <v>2.0829492157101899</v>
      </c>
      <c r="O2877">
        <v>72.552783109404999</v>
      </c>
      <c r="P2877">
        <v>31.8987341772152</v>
      </c>
      <c r="Q2877">
        <v>4.9858599336212998E-2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E2878">
        <v>100.880122</v>
      </c>
      <c r="F2878">
        <v>43.48</v>
      </c>
      <c r="G2878">
        <v>745.48244473096599</v>
      </c>
      <c r="H2878">
        <v>40.827252173058703</v>
      </c>
      <c r="I2878">
        <v>641.76182230899099</v>
      </c>
      <c r="J2878">
        <v>7.3086873513145498</v>
      </c>
      <c r="K2878">
        <v>29.236426726708601</v>
      </c>
      <c r="M2878">
        <v>99.997919464783095</v>
      </c>
      <c r="N2878">
        <v>1.11379926106205</v>
      </c>
      <c r="O2878">
        <v>0</v>
      </c>
      <c r="P2878">
        <v>771.34268537074104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624</v>
      </c>
      <c r="E2879">
        <v>100.563002708</v>
      </c>
      <c r="F2879">
        <v>10.19</v>
      </c>
      <c r="G2879">
        <v>-40.229988538934499</v>
      </c>
      <c r="H2879">
        <v>-8.2832248326957494</v>
      </c>
      <c r="I2879">
        <v>-40.313574516405303</v>
      </c>
      <c r="J2879">
        <v>-2.3856372701859199</v>
      </c>
      <c r="K2879">
        <v>10.6329017369396</v>
      </c>
      <c r="L2879">
        <v>11.7103147939713</v>
      </c>
      <c r="M2879">
        <v>31.7568047680906</v>
      </c>
      <c r="N2879">
        <v>2.5604059079992099</v>
      </c>
      <c r="O2879">
        <v>53.581943081452401</v>
      </c>
      <c r="P2879">
        <v>52.089552238805901</v>
      </c>
      <c r="Q2879">
        <v>-0.11955301500362001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65</v>
      </c>
      <c r="E2880">
        <v>100.55807849999999</v>
      </c>
      <c r="F2880">
        <v>98.06</v>
      </c>
      <c r="G2880">
        <v>49.121914963365697</v>
      </c>
      <c r="H2880">
        <v>17.0912779690346</v>
      </c>
      <c r="I2880">
        <v>41.301592948785697</v>
      </c>
      <c r="J2880">
        <v>5.6116550310976301</v>
      </c>
      <c r="K2880">
        <v>82.159400646221698</v>
      </c>
      <c r="L2880">
        <v>71.563460433186407</v>
      </c>
      <c r="M2880">
        <v>92.600054163410903</v>
      </c>
      <c r="N2880">
        <v>0.48598601096275901</v>
      </c>
      <c r="O2880">
        <v>3.7630022435243702</v>
      </c>
      <c r="P2880">
        <v>114.808324205914</v>
      </c>
      <c r="Q2880">
        <v>8.6164817312657002E-2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65</v>
      </c>
      <c r="E2881">
        <v>100.512677565</v>
      </c>
      <c r="F2881">
        <v>156.15</v>
      </c>
      <c r="G2881">
        <v>46.490752737708497</v>
      </c>
      <c r="H2881">
        <v>77.919617544565199</v>
      </c>
      <c r="I2881">
        <v>41.504671593919902</v>
      </c>
      <c r="J2881">
        <v>-11.528494413042999</v>
      </c>
      <c r="K2881">
        <v>114.929983351757</v>
      </c>
      <c r="L2881">
        <v>99.809456243312496</v>
      </c>
      <c r="M2881">
        <v>56.263352686705801</v>
      </c>
      <c r="N2881">
        <v>4.6342472270125601</v>
      </c>
      <c r="O2881">
        <v>27.441562600064</v>
      </c>
      <c r="P2881">
        <v>109.597315436241</v>
      </c>
      <c r="Q2881">
        <v>1.72646599168E-3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21</v>
      </c>
      <c r="E2882">
        <v>100.382773125</v>
      </c>
      <c r="F2882">
        <v>80.23</v>
      </c>
      <c r="G2882">
        <v>40.943883071565303</v>
      </c>
      <c r="H2882">
        <v>-2.1670749960833899</v>
      </c>
      <c r="I2882">
        <v>14.249917547086699</v>
      </c>
      <c r="J2882">
        <v>-8.7044975914300409</v>
      </c>
      <c r="K2882">
        <v>69.823730028294193</v>
      </c>
      <c r="L2882">
        <v>58.044144601245002</v>
      </c>
      <c r="M2882">
        <v>50.635370661912397</v>
      </c>
      <c r="N2882">
        <v>0.30515684008837202</v>
      </c>
      <c r="O2882">
        <v>27.7576966222111</v>
      </c>
      <c r="P2882">
        <v>102.34552332912899</v>
      </c>
      <c r="Q2882">
        <v>7.3968586452660004E-3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239</v>
      </c>
      <c r="E2883">
        <v>100.309977</v>
      </c>
      <c r="F2883">
        <v>6.73</v>
      </c>
      <c r="G2883">
        <v>127.473092693558</v>
      </c>
      <c r="H2883">
        <v>-18.317310560009901</v>
      </c>
      <c r="I2883">
        <v>89.002813299982407</v>
      </c>
      <c r="J2883">
        <v>9.1538217058927795</v>
      </c>
      <c r="K2883">
        <v>6.1493959291964098</v>
      </c>
      <c r="L2883">
        <v>4.52435740765221</v>
      </c>
      <c r="M2883">
        <v>44.866222914591297</v>
      </c>
      <c r="N2883">
        <v>0.55435534274640996</v>
      </c>
      <c r="O2883">
        <v>21.248142644873599</v>
      </c>
      <c r="P2883">
        <v>176.95473251028801</v>
      </c>
      <c r="Q2883">
        <v>0.109762794006096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629</v>
      </c>
      <c r="E2884">
        <v>100.130965289999</v>
      </c>
      <c r="F2884">
        <v>126.9</v>
      </c>
      <c r="G2884">
        <v>61.013755564050498</v>
      </c>
      <c r="H2884">
        <v>16.161163438285001</v>
      </c>
      <c r="I2884">
        <v>65.106019441104607</v>
      </c>
      <c r="J2884">
        <v>25.208829983942799</v>
      </c>
      <c r="K2884">
        <v>90.999916412782696</v>
      </c>
      <c r="L2884">
        <v>82.1451077464761</v>
      </c>
      <c r="M2884">
        <v>94.572654309305094</v>
      </c>
      <c r="N2884">
        <v>3.0657359723450401</v>
      </c>
      <c r="O2884">
        <v>1.6548463356973899</v>
      </c>
      <c r="P2884">
        <v>128.64864864864799</v>
      </c>
      <c r="Q2884">
        <v>2.8834051744634999E-2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5935</v>
      </c>
      <c r="E2885">
        <v>100.04232</v>
      </c>
      <c r="F2885">
        <v>84</v>
      </c>
      <c r="G2885">
        <v>-76.737433622230995</v>
      </c>
      <c r="H2885">
        <v>0.84322865567633598</v>
      </c>
      <c r="I2885">
        <v>-49.655180040790299</v>
      </c>
      <c r="J2885">
        <v>1.0124165099718401</v>
      </c>
      <c r="K2885">
        <v>86.810273005526895</v>
      </c>
      <c r="M2885">
        <v>53.385422741516201</v>
      </c>
      <c r="N2885">
        <v>1.2979355306048499</v>
      </c>
      <c r="O2885">
        <v>120.238095238095</v>
      </c>
      <c r="P2885">
        <v>10.5263157894736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189</v>
      </c>
      <c r="E2886">
        <v>100.03725</v>
      </c>
      <c r="F2886">
        <v>129.75</v>
      </c>
      <c r="G2886">
        <v>-15.0805218498302</v>
      </c>
      <c r="H2886">
        <v>13.3878715128191</v>
      </c>
      <c r="I2886">
        <v>-6.8339325367633696</v>
      </c>
      <c r="J2886">
        <v>11.958685074136399</v>
      </c>
      <c r="K2886">
        <v>118.85448958486801</v>
      </c>
      <c r="L2886">
        <v>122.315876786915</v>
      </c>
      <c r="M2886">
        <v>78.229535651450504</v>
      </c>
      <c r="N2886">
        <v>1.94650893660794</v>
      </c>
      <c r="O2886">
        <v>28.4778420038535</v>
      </c>
      <c r="P2886">
        <v>28.912071535022299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E2887">
        <v>99.942735999999996</v>
      </c>
      <c r="F2887">
        <v>40.28</v>
      </c>
      <c r="G2887">
        <v>519.65257987304506</v>
      </c>
      <c r="H2887">
        <v>91.373684775768695</v>
      </c>
      <c r="I2887">
        <v>652.68017887848805</v>
      </c>
      <c r="J2887">
        <v>9.6699762160844909</v>
      </c>
      <c r="K2887">
        <v>23.924390547698401</v>
      </c>
      <c r="L2887">
        <v>11.9218917787711</v>
      </c>
      <c r="M2887">
        <v>75.059720470386694</v>
      </c>
      <c r="N2887">
        <v>0.91735835438469804</v>
      </c>
      <c r="O2887">
        <v>5.5114200595829104</v>
      </c>
      <c r="P2887">
        <v>1060.80691642651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E2888">
        <v>99.913499999999999</v>
      </c>
      <c r="F2888">
        <v>74.010000000000005</v>
      </c>
      <c r="G2888">
        <v>-67.926776843297304</v>
      </c>
      <c r="H2888">
        <v>-7.1633059819118703</v>
      </c>
      <c r="I2888">
        <v>-21.172820040475099</v>
      </c>
      <c r="J2888">
        <v>-3.6805337040958102</v>
      </c>
      <c r="K2888">
        <v>79.077262186949298</v>
      </c>
      <c r="L2888">
        <v>84.273080177068394</v>
      </c>
      <c r="M2888">
        <v>24.717582621932799</v>
      </c>
      <c r="N2888">
        <v>1.4836318158931801</v>
      </c>
      <c r="O2888">
        <v>77.003107688150195</v>
      </c>
      <c r="P2888">
        <v>17.4761904761904</v>
      </c>
      <c r="Q2888">
        <v>-5.0422549334493E-2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D2889" t="s">
        <v>403</v>
      </c>
      <c r="E2889">
        <v>99.864317145000001</v>
      </c>
      <c r="F2889">
        <v>95.35</v>
      </c>
      <c r="G2889">
        <v>21.207732606453099</v>
      </c>
      <c r="H2889">
        <v>-0.46511117791701301</v>
      </c>
      <c r="I2889">
        <v>11.0705249757159</v>
      </c>
      <c r="J2889">
        <v>-3.9626029401748402</v>
      </c>
      <c r="K2889">
        <v>101.501313397742</v>
      </c>
      <c r="L2889">
        <v>90.016855035117004</v>
      </c>
      <c r="M2889">
        <v>40.892887396505998</v>
      </c>
      <c r="N2889">
        <v>1.40706968747132</v>
      </c>
      <c r="O2889">
        <v>38.4373361300472</v>
      </c>
      <c r="P2889">
        <v>114.077233947013</v>
      </c>
      <c r="Q2889">
        <v>0.14135206749541199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99.767077939999993</v>
      </c>
      <c r="F2890">
        <v>61.99</v>
      </c>
      <c r="G2890">
        <v>-32.6421955269929</v>
      </c>
      <c r="H2890">
        <v>3.9983991605478901</v>
      </c>
      <c r="I2890">
        <v>-19.881243689337602</v>
      </c>
      <c r="J2890">
        <v>-2.1037632302473699</v>
      </c>
      <c r="K2890">
        <v>59.221997502293398</v>
      </c>
      <c r="M2890">
        <v>52.126161621388498</v>
      </c>
      <c r="N2890">
        <v>0.81889237199581999</v>
      </c>
      <c r="O2890">
        <v>23.826423616712301</v>
      </c>
      <c r="P2890">
        <v>58.948717948717899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E2891">
        <v>99.575006328000001</v>
      </c>
      <c r="F2891">
        <v>42.28</v>
      </c>
      <c r="G2891">
        <v>18.102304582612799</v>
      </c>
      <c r="H2891">
        <v>-28.335823953391198</v>
      </c>
      <c r="I2891">
        <v>-4.2704599732907997</v>
      </c>
      <c r="J2891">
        <v>0.29752665235058101</v>
      </c>
      <c r="K2891">
        <v>54.345077668232499</v>
      </c>
      <c r="L2891">
        <v>49.523873061344901</v>
      </c>
      <c r="M2891">
        <v>31.4573031583428</v>
      </c>
      <c r="N2891">
        <v>2.56296156025447</v>
      </c>
      <c r="O2891">
        <v>77.388836329233598</v>
      </c>
      <c r="P2891">
        <v>75.253886010362606</v>
      </c>
      <c r="Q2891">
        <v>0.21551673886427899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D2892" t="s">
        <v>629</v>
      </c>
      <c r="E2892">
        <v>99.562777108000006</v>
      </c>
      <c r="F2892">
        <v>4.28</v>
      </c>
      <c r="G2892">
        <v>-32.030453405732302</v>
      </c>
      <c r="H2892">
        <v>-10.0367231644521</v>
      </c>
      <c r="I2892">
        <v>-17.988177691008499</v>
      </c>
      <c r="J2892">
        <v>5.3504061403924198E-2</v>
      </c>
      <c r="K2892">
        <v>4.3633540466896701</v>
      </c>
      <c r="L2892">
        <v>4.5913887531810103</v>
      </c>
      <c r="M2892">
        <v>38.039363608757</v>
      </c>
      <c r="N2892">
        <v>0.67735124510778799</v>
      </c>
      <c r="O2892">
        <v>30.841121495326998</v>
      </c>
      <c r="P2892">
        <v>74.693877551020407</v>
      </c>
      <c r="Q2892">
        <v>0.133589785504801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5350</v>
      </c>
      <c r="E2893">
        <v>99.396933599999997</v>
      </c>
      <c r="F2893">
        <v>36.619999999999997</v>
      </c>
      <c r="G2893">
        <v>10.9545741750399</v>
      </c>
      <c r="H2893">
        <v>-7.0022528746666701</v>
      </c>
      <c r="I2893">
        <v>-39.785975488806301</v>
      </c>
      <c r="J2893">
        <v>-1.6940425114770701</v>
      </c>
      <c r="K2893">
        <v>37.613886696875099</v>
      </c>
      <c r="L2893">
        <v>35.890659114221599</v>
      </c>
      <c r="M2893">
        <v>43.327060578726503</v>
      </c>
      <c r="N2893">
        <v>0.83935714465871503</v>
      </c>
      <c r="O2893">
        <v>38.995084653194901</v>
      </c>
      <c r="P2893">
        <v>40.306513409961603</v>
      </c>
      <c r="Q2893">
        <v>-3.5133260017397E-2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E2894">
        <v>99.270364200000003</v>
      </c>
      <c r="F2894">
        <v>64.84</v>
      </c>
      <c r="G2894">
        <v>65.974078886852297</v>
      </c>
      <c r="H2894">
        <v>-5.2883101327643702</v>
      </c>
      <c r="I2894">
        <v>-10.892479218260799</v>
      </c>
      <c r="J2894">
        <v>-4.7839834349991301</v>
      </c>
      <c r="K2894">
        <v>63.628070398136998</v>
      </c>
      <c r="L2894">
        <v>58.942791484689998</v>
      </c>
      <c r="M2894">
        <v>53.269471693884498</v>
      </c>
      <c r="N2894">
        <v>1.0936974398538899</v>
      </c>
      <c r="O2894">
        <v>25.7402837754472</v>
      </c>
      <c r="P2894">
        <v>119.796610169491</v>
      </c>
      <c r="Q2894">
        <v>0.101060570620551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46</v>
      </c>
      <c r="E2895">
        <v>99.226685032999995</v>
      </c>
      <c r="F2895">
        <v>4.6900000000000004</v>
      </c>
      <c r="G2895">
        <v>-13.9554787350129</v>
      </c>
      <c r="H2895">
        <v>1.79471075858461</v>
      </c>
      <c r="I2895">
        <v>-45.617274413630398</v>
      </c>
      <c r="J2895">
        <v>-2.51814244616935</v>
      </c>
      <c r="K2895">
        <v>4.6730427786765203</v>
      </c>
      <c r="L2895">
        <v>4.7798083945542</v>
      </c>
      <c r="M2895">
        <v>48.984111433437597</v>
      </c>
      <c r="N2895">
        <v>0.79821938740951404</v>
      </c>
      <c r="O2895">
        <v>51.3859275053304</v>
      </c>
      <c r="P2895">
        <v>61.724137931034498</v>
      </c>
      <c r="Q2895">
        <v>-3.2440512519086001E-2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E2896">
        <v>99.222824840000001</v>
      </c>
      <c r="F2896">
        <v>12.01</v>
      </c>
      <c r="G2896">
        <v>-6.5724068118816898</v>
      </c>
      <c r="H2896">
        <v>4.77135079657294</v>
      </c>
      <c r="I2896">
        <v>-50.514609281536003</v>
      </c>
      <c r="J2896">
        <v>-4.5715051657312404</v>
      </c>
      <c r="K2896">
        <v>11.5110734763899</v>
      </c>
      <c r="L2896">
        <v>11.878751195808</v>
      </c>
      <c r="M2896">
        <v>55.248125469404798</v>
      </c>
      <c r="N2896">
        <v>1.5321143496627201</v>
      </c>
      <c r="O2896">
        <v>64.363030807660195</v>
      </c>
      <c r="P2896">
        <v>26.955602536997802</v>
      </c>
      <c r="Q2896">
        <v>0.14997972743868301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1474</v>
      </c>
      <c r="E2897">
        <v>99.186525959999997</v>
      </c>
      <c r="F2897">
        <v>5.19</v>
      </c>
      <c r="G2897">
        <v>53.105276601604402</v>
      </c>
      <c r="H2897">
        <v>-6.2549856300379396</v>
      </c>
      <c r="I2897">
        <v>9.0183582567038894</v>
      </c>
      <c r="J2897">
        <v>3.1297688922790701</v>
      </c>
      <c r="K2897">
        <v>4.9731813372128704</v>
      </c>
      <c r="L2897">
        <v>4.6192880127145601</v>
      </c>
      <c r="M2897">
        <v>72.684239008268406</v>
      </c>
      <c r="N2897">
        <v>1.9580553303660599</v>
      </c>
      <c r="O2897">
        <v>24.2774566473988</v>
      </c>
      <c r="P2897">
        <v>95.849056603773604</v>
      </c>
      <c r="Q2897">
        <v>2.8685841046217998E-2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E2898">
        <v>99.080147760000003</v>
      </c>
      <c r="F2898">
        <v>321.45</v>
      </c>
      <c r="G2898">
        <v>24.949048593159599</v>
      </c>
      <c r="H2898">
        <v>-9.3549856300379499</v>
      </c>
      <c r="I2898">
        <v>-10.1694136820428</v>
      </c>
      <c r="J2898">
        <v>-0.28780961948818601</v>
      </c>
      <c r="K2898">
        <v>377.46728651878999</v>
      </c>
      <c r="L2898">
        <v>366.37084659879298</v>
      </c>
      <c r="M2898">
        <v>35.835974630154702</v>
      </c>
      <c r="N2898">
        <v>1.04182785299806</v>
      </c>
      <c r="O2898">
        <v>104.61969202053101</v>
      </c>
      <c r="P2898">
        <v>58.349753694581203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E2899">
        <v>98.963859499999998</v>
      </c>
      <c r="F2899">
        <v>31.79</v>
      </c>
      <c r="G2899">
        <v>86.824323118614302</v>
      </c>
      <c r="H2899">
        <v>9.9751731001207702</v>
      </c>
      <c r="I2899">
        <v>25.600536677810499</v>
      </c>
      <c r="J2899">
        <v>9.49531511076645</v>
      </c>
      <c r="K2899">
        <v>27.729843731739901</v>
      </c>
      <c r="L2899">
        <v>24.4285003335991</v>
      </c>
      <c r="M2899">
        <v>73.825862453820903</v>
      </c>
      <c r="N2899">
        <v>1.7263316154514801</v>
      </c>
      <c r="O2899">
        <v>3.8062283737024099</v>
      </c>
      <c r="P2899">
        <v>132.04379562043701</v>
      </c>
      <c r="Q2899">
        <v>0.124838519788673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716</v>
      </c>
      <c r="E2900">
        <v>98.793212531999998</v>
      </c>
      <c r="F2900">
        <v>48.93</v>
      </c>
      <c r="G2900">
        <v>-34.145151605098199</v>
      </c>
      <c r="H2900">
        <v>5.2097410013553498</v>
      </c>
      <c r="I2900">
        <v>-0.48709087346603003</v>
      </c>
      <c r="J2900">
        <v>4.9000770155283604</v>
      </c>
      <c r="K2900">
        <v>41.9145795234055</v>
      </c>
      <c r="L2900">
        <v>42.884333334883699</v>
      </c>
      <c r="M2900">
        <v>73.747332290542104</v>
      </c>
      <c r="N2900">
        <v>1.9645718065767199</v>
      </c>
      <c r="O2900">
        <v>15.879828326180199</v>
      </c>
      <c r="P2900">
        <v>55.087163232963498</v>
      </c>
      <c r="Q2900">
        <v>9.8833456786872997E-2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E2901">
        <v>98.789481600000002</v>
      </c>
      <c r="F2901">
        <v>152</v>
      </c>
      <c r="G2901">
        <v>307.18819240865798</v>
      </c>
      <c r="H2901">
        <v>9.8058491599403297</v>
      </c>
      <c r="I2901">
        <v>45.830029474751903</v>
      </c>
      <c r="J2901">
        <v>-2.2693773305094802</v>
      </c>
      <c r="K2901">
        <v>165.048692061418</v>
      </c>
      <c r="L2901">
        <v>128.934781689869</v>
      </c>
      <c r="M2901">
        <v>32.5641891083106</v>
      </c>
      <c r="N2901">
        <v>0.28394575255671201</v>
      </c>
      <c r="O2901">
        <v>64.506578947368396</v>
      </c>
      <c r="P2901">
        <v>408.36120401337701</v>
      </c>
      <c r="Q2901">
        <v>0.15434863526370601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239</v>
      </c>
      <c r="E2902">
        <v>98.754946720000007</v>
      </c>
      <c r="F2902">
        <v>100.9</v>
      </c>
      <c r="G2902">
        <v>57.851880572346303</v>
      </c>
      <c r="H2902">
        <v>5.0044128662026504</v>
      </c>
      <c r="I2902">
        <v>-19.238823685840501</v>
      </c>
      <c r="J2902">
        <v>6.3546670989844198</v>
      </c>
      <c r="K2902">
        <v>99.448758452900293</v>
      </c>
      <c r="L2902">
        <v>93.484655841092007</v>
      </c>
      <c r="M2902">
        <v>52.913135595123002</v>
      </c>
      <c r="N2902">
        <v>1.1881297752186899</v>
      </c>
      <c r="O2902">
        <v>22.794846382556901</v>
      </c>
      <c r="P2902">
        <v>100.996015936254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934</v>
      </c>
      <c r="E2903">
        <v>98.629899757999993</v>
      </c>
      <c r="F2903">
        <v>28.99</v>
      </c>
      <c r="G2903">
        <v>55.554027195018598</v>
      </c>
      <c r="H2903">
        <v>2.63217793103864</v>
      </c>
      <c r="I2903">
        <v>-10.985868583732801</v>
      </c>
      <c r="J2903">
        <v>-12.6230217762271</v>
      </c>
      <c r="K2903">
        <v>27.345540888754499</v>
      </c>
      <c r="L2903">
        <v>23.592545515926499</v>
      </c>
      <c r="M2903">
        <v>35.8137466021278</v>
      </c>
      <c r="N2903">
        <v>1.3088163001729201</v>
      </c>
      <c r="O2903">
        <v>25.836495343221699</v>
      </c>
      <c r="P2903">
        <v>119.454958364875</v>
      </c>
      <c r="Q2903">
        <v>0.13819817907412599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D2904" t="s">
        <v>777</v>
      </c>
      <c r="E2904">
        <v>98.438507999999999</v>
      </c>
      <c r="F2904">
        <v>90</v>
      </c>
      <c r="G2904">
        <v>117.317278949525</v>
      </c>
      <c r="H2904">
        <v>10.517313554104801</v>
      </c>
      <c r="I2904">
        <v>107.705421698371</v>
      </c>
      <c r="J2904">
        <v>-8.5541354386840798</v>
      </c>
      <c r="K2904">
        <v>79.574422176146598</v>
      </c>
      <c r="L2904">
        <v>58.243008442508</v>
      </c>
      <c r="M2904">
        <v>44.706622637496203</v>
      </c>
      <c r="N2904">
        <v>0.92346153519102703</v>
      </c>
      <c r="O2904">
        <v>16.5</v>
      </c>
      <c r="P2904">
        <v>188.461538461538</v>
      </c>
      <c r="Q2904">
        <v>0.12184018790772699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1151</v>
      </c>
      <c r="E2905">
        <v>98.433468000000005</v>
      </c>
      <c r="F2905">
        <v>68.040000000000006</v>
      </c>
      <c r="G2905">
        <v>61.347462248808299</v>
      </c>
      <c r="H2905">
        <v>3.7261064625932399</v>
      </c>
      <c r="I2905">
        <v>17.495720794809301</v>
      </c>
      <c r="J2905">
        <v>-0.51217739672604101</v>
      </c>
      <c r="K2905">
        <v>63.1302004342065</v>
      </c>
      <c r="L2905">
        <v>55.368591110865701</v>
      </c>
      <c r="M2905">
        <v>68.318768565124103</v>
      </c>
      <c r="N2905">
        <v>0.93465294172368496</v>
      </c>
      <c r="O2905">
        <v>7.8630217519106198</v>
      </c>
      <c r="P2905">
        <v>94.4</v>
      </c>
      <c r="Q2905">
        <v>3.6141152153512997E-2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542</v>
      </c>
      <c r="E2906">
        <v>97.98</v>
      </c>
      <c r="F2906">
        <v>163.30000000000001</v>
      </c>
      <c r="G2906">
        <v>559.122980836735</v>
      </c>
      <c r="H2906">
        <v>57.561978655676299</v>
      </c>
      <c r="I2906">
        <v>105.21621921927</v>
      </c>
      <c r="J2906">
        <v>20.661609753623601</v>
      </c>
      <c r="K2906">
        <v>111.802201870093</v>
      </c>
      <c r="L2906">
        <v>87.344886970793397</v>
      </c>
      <c r="M2906">
        <v>95.335319734435004</v>
      </c>
      <c r="N2906">
        <v>1.6720132117809099</v>
      </c>
      <c r="O2906">
        <v>0</v>
      </c>
      <c r="P2906">
        <v>668.10912511759102</v>
      </c>
      <c r="Q2906">
        <v>0.11455690325227801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D2907" t="s">
        <v>239</v>
      </c>
      <c r="E2907">
        <v>97.915389974999997</v>
      </c>
      <c r="F2907">
        <v>17.03</v>
      </c>
      <c r="G2907">
        <v>-76.853046395170495</v>
      </c>
      <c r="H2907">
        <v>10.649372723472901</v>
      </c>
      <c r="I2907">
        <v>-47.975005819327997</v>
      </c>
      <c r="J2907">
        <v>1.36574600437616</v>
      </c>
      <c r="K2907">
        <v>16.1198011669096</v>
      </c>
      <c r="L2907">
        <v>21.5716644345822</v>
      </c>
      <c r="M2907">
        <v>62.124739206487298</v>
      </c>
      <c r="N2907">
        <v>2.3111563945345401</v>
      </c>
      <c r="O2907">
        <v>167.175572519083</v>
      </c>
      <c r="P2907">
        <v>31</v>
      </c>
      <c r="Q2907">
        <v>0.13293590693729701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239</v>
      </c>
      <c r="E2908">
        <v>97.689572999999996</v>
      </c>
      <c r="F2908">
        <v>158.85</v>
      </c>
      <c r="G2908">
        <v>27.249807207115001</v>
      </c>
      <c r="H2908">
        <v>-3.1388944041906299</v>
      </c>
      <c r="I2908">
        <v>-27.327150573177899</v>
      </c>
      <c r="J2908">
        <v>0.95230338029450901</v>
      </c>
      <c r="K2908">
        <v>161.878861998563</v>
      </c>
      <c r="L2908">
        <v>155.118419054643</v>
      </c>
      <c r="M2908">
        <v>44.699325468227698</v>
      </c>
      <c r="N2908">
        <v>0.51317700882199901</v>
      </c>
      <c r="O2908">
        <v>30.941139439722999</v>
      </c>
      <c r="P2908">
        <v>56.502463054187103</v>
      </c>
      <c r="Q2908">
        <v>1.6442471589219E-2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297</v>
      </c>
      <c r="E2909">
        <v>97.448647800000003</v>
      </c>
      <c r="F2909">
        <v>129.19999999999999</v>
      </c>
      <c r="G2909">
        <v>17.4175371380028</v>
      </c>
      <c r="H2909">
        <v>-15.635174831466999</v>
      </c>
      <c r="I2909">
        <v>-22.017159792602499</v>
      </c>
      <c r="J2909">
        <v>-2.1920311892558901</v>
      </c>
      <c r="K2909">
        <v>135.978406349713</v>
      </c>
      <c r="L2909">
        <v>130.95253786733301</v>
      </c>
      <c r="M2909">
        <v>48.399106341416697</v>
      </c>
      <c r="N2909">
        <v>1.0186098157492101</v>
      </c>
      <c r="O2909">
        <v>30.8823529411764</v>
      </c>
      <c r="P2909">
        <v>60.178527151004197</v>
      </c>
      <c r="Q2909">
        <v>7.9555199683390004E-2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21</v>
      </c>
      <c r="E2910">
        <v>97.404336000000001</v>
      </c>
      <c r="F2910">
        <v>82.08</v>
      </c>
      <c r="G2910">
        <v>-86.662532903385198</v>
      </c>
      <c r="H2910">
        <v>-7.7696780845909501</v>
      </c>
      <c r="I2910">
        <v>-52.299288802119598</v>
      </c>
      <c r="J2910">
        <v>-2.4699630189316699</v>
      </c>
      <c r="K2910">
        <v>91.250780243875397</v>
      </c>
      <c r="L2910">
        <v>126.667854907059</v>
      </c>
      <c r="M2910">
        <v>31.624163180970601</v>
      </c>
      <c r="N2910">
        <v>0.61824223124847699</v>
      </c>
      <c r="O2910">
        <v>170.955165692007</v>
      </c>
      <c r="P2910">
        <v>2.6</v>
      </c>
      <c r="Q2910">
        <v>-4.9041373517385002E-2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46</v>
      </c>
      <c r="E2911">
        <v>97.337958795000006</v>
      </c>
      <c r="F2911">
        <v>0.69</v>
      </c>
      <c r="G2911">
        <v>46.639759360225</v>
      </c>
      <c r="H2911">
        <v>-30.275722957226801</v>
      </c>
      <c r="I2911">
        <v>24.900711197880302</v>
      </c>
      <c r="J2911">
        <v>-3.6787291548271002</v>
      </c>
      <c r="K2911">
        <v>0.67755851404923795</v>
      </c>
      <c r="L2911">
        <v>0.57733425341548095</v>
      </c>
      <c r="M2911">
        <v>36.738487997801698</v>
      </c>
      <c r="N2911">
        <v>0.32649242278762303</v>
      </c>
      <c r="O2911">
        <v>37.681159420289802</v>
      </c>
      <c r="P2911">
        <v>129.99999999999901</v>
      </c>
      <c r="Q2911">
        <v>8.8662270642914001E-2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80</v>
      </c>
      <c r="E2912">
        <v>97.162864560000003</v>
      </c>
      <c r="F2912">
        <v>121.2</v>
      </c>
      <c r="G2912">
        <v>-37.6185224016969</v>
      </c>
      <c r="H2912">
        <v>-3.57496240123423</v>
      </c>
      <c r="I2912">
        <v>-19.868519571350401</v>
      </c>
      <c r="J2912">
        <v>-2.3697642543129001</v>
      </c>
      <c r="K2912">
        <v>120.314659693032</v>
      </c>
      <c r="L2912">
        <v>126.74291269505601</v>
      </c>
      <c r="M2912">
        <v>51.087229730759397</v>
      </c>
      <c r="N2912">
        <v>0.83000060808756404</v>
      </c>
      <c r="O2912">
        <v>25.412541254125401</v>
      </c>
      <c r="P2912">
        <v>17.6699029126213</v>
      </c>
      <c r="Q2912">
        <v>-3.6899260899783001E-2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140</v>
      </c>
      <c r="E2913">
        <v>96.912939374999993</v>
      </c>
      <c r="F2913">
        <v>131.25</v>
      </c>
      <c r="G2913">
        <v>53.051973100683099</v>
      </c>
      <c r="H2913">
        <v>3.1965339959002801</v>
      </c>
      <c r="I2913">
        <v>12.812069601564099</v>
      </c>
      <c r="J2913">
        <v>-1.45824921754935</v>
      </c>
      <c r="K2913">
        <v>130.46577573994</v>
      </c>
      <c r="L2913">
        <v>123.20842990775699</v>
      </c>
      <c r="M2913">
        <v>71.939399735483505</v>
      </c>
      <c r="N2913">
        <v>0.58635115776016</v>
      </c>
      <c r="O2913">
        <v>46.095238095238102</v>
      </c>
      <c r="P2913">
        <v>96.924231057764402</v>
      </c>
      <c r="Q2913">
        <v>3.5901019772380999E-2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E2914">
        <v>96.907907249999994</v>
      </c>
      <c r="F2914">
        <v>103.95</v>
      </c>
      <c r="G2914">
        <v>22.639759360225099</v>
      </c>
      <c r="H2914">
        <v>-27.125521344323602</v>
      </c>
      <c r="I2914">
        <v>32.897902209116303</v>
      </c>
      <c r="J2914">
        <v>-6.5761134606621097</v>
      </c>
      <c r="K2914">
        <v>112.52334536738999</v>
      </c>
      <c r="L2914">
        <v>95.057427023667103</v>
      </c>
      <c r="M2914">
        <v>39.584314732283097</v>
      </c>
      <c r="N2914">
        <v>1.2273524254821699</v>
      </c>
      <c r="O2914">
        <v>24.2424242424242</v>
      </c>
      <c r="P2914">
        <v>90.663976522377098</v>
      </c>
      <c r="Q2914">
        <v>2.7548736188919998E-2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D2915" t="s">
        <v>629</v>
      </c>
      <c r="E2915">
        <v>96.855000000000004</v>
      </c>
      <c r="F2915">
        <v>165</v>
      </c>
      <c r="G2915">
        <v>-16.334850663007501</v>
      </c>
      <c r="H2915">
        <v>-6.8123433720933901</v>
      </c>
      <c r="I2915">
        <v>-16.6926279782809</v>
      </c>
      <c r="J2915">
        <v>1.2555346250694499</v>
      </c>
      <c r="K2915">
        <v>166.41708899065199</v>
      </c>
      <c r="L2915">
        <v>163.309543852985</v>
      </c>
      <c r="M2915">
        <v>42.053974437331597</v>
      </c>
      <c r="N2915">
        <v>0.95254392163323898</v>
      </c>
      <c r="O2915">
        <v>30</v>
      </c>
      <c r="P2915">
        <v>23.595505617977501</v>
      </c>
      <c r="Q2915">
        <v>7.9102282202695995E-2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D2916" t="s">
        <v>388</v>
      </c>
      <c r="E2916">
        <v>96.362559950000005</v>
      </c>
      <c r="F2916">
        <v>26.54</v>
      </c>
      <c r="G2916">
        <v>59.864042075410502</v>
      </c>
      <c r="H2916">
        <v>-13.1947615404021</v>
      </c>
      <c r="I2916">
        <v>28.522909703750098</v>
      </c>
      <c r="J2916">
        <v>-9.0472320856268897</v>
      </c>
      <c r="K2916">
        <v>28.284054851532801</v>
      </c>
      <c r="L2916">
        <v>22.305940582931001</v>
      </c>
      <c r="M2916">
        <v>23.636175743264001</v>
      </c>
      <c r="N2916">
        <v>0.44023602993419703</v>
      </c>
      <c r="O2916">
        <v>37.565938206480702</v>
      </c>
      <c r="P2916">
        <v>96.592592592592496</v>
      </c>
      <c r="Q2916">
        <v>0.102195777242022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1308</v>
      </c>
      <c r="E2917">
        <v>96.080539380000005</v>
      </c>
      <c r="F2917">
        <v>25.65</v>
      </c>
      <c r="G2917">
        <v>-17.6676730722073</v>
      </c>
      <c r="H2917">
        <v>-5.0630955723521698</v>
      </c>
      <c r="I2917">
        <v>-8.1913133419969402</v>
      </c>
      <c r="J2917">
        <v>-2.8907001615148999</v>
      </c>
      <c r="K2917">
        <v>25.420824483507801</v>
      </c>
      <c r="L2917">
        <v>24.7947704524572</v>
      </c>
      <c r="M2917">
        <v>53.842876406836702</v>
      </c>
      <c r="N2917">
        <v>1.39691808891465</v>
      </c>
      <c r="O2917">
        <v>9.0448343079922093</v>
      </c>
      <c r="P2917">
        <v>11.038961038961</v>
      </c>
      <c r="Q2917">
        <v>-6.9436672557021004E-2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214</v>
      </c>
      <c r="E2918">
        <v>96.066299999999998</v>
      </c>
      <c r="F2918">
        <v>67.7</v>
      </c>
      <c r="G2918">
        <v>114.21068134604</v>
      </c>
      <c r="H2918">
        <v>0.78496594381193097</v>
      </c>
      <c r="I2918">
        <v>-28.579937990633901</v>
      </c>
      <c r="J2918">
        <v>0.94145094214819502</v>
      </c>
      <c r="K2918">
        <v>60.336577012473001</v>
      </c>
      <c r="L2918">
        <v>57.0859685810752</v>
      </c>
      <c r="M2918">
        <v>66.112220398363903</v>
      </c>
      <c r="N2918">
        <v>0.31659298440338701</v>
      </c>
      <c r="O2918">
        <v>54.948301329394297</v>
      </c>
      <c r="P2918">
        <v>167.06114398422</v>
      </c>
      <c r="Q2918">
        <v>0.12540348410915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414</v>
      </c>
      <c r="E2919">
        <v>96.054000000000002</v>
      </c>
      <c r="F2919">
        <v>228.7</v>
      </c>
      <c r="G2919">
        <v>44.176934081414601</v>
      </c>
      <c r="H2919">
        <v>16.891985200178901</v>
      </c>
      <c r="I2919">
        <v>22.2261549848625</v>
      </c>
      <c r="J2919">
        <v>20.4994287981262</v>
      </c>
      <c r="K2919">
        <v>185.90523919410501</v>
      </c>
      <c r="L2919">
        <v>170.43674719531799</v>
      </c>
      <c r="M2919">
        <v>82.988228793737605</v>
      </c>
      <c r="N2919">
        <v>3.13761171910742</v>
      </c>
      <c r="O2919">
        <v>5.2907739396589504</v>
      </c>
      <c r="P2919">
        <v>88.930194134655096</v>
      </c>
      <c r="Q2919">
        <v>4.4639140793894999E-2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236</v>
      </c>
      <c r="E2920">
        <v>95.739694200000002</v>
      </c>
      <c r="F2920">
        <v>74.55</v>
      </c>
      <c r="G2920">
        <v>41.667849247865497</v>
      </c>
      <c r="H2920">
        <v>2.6239136348140102</v>
      </c>
      <c r="I2920">
        <v>4.3948010323957103</v>
      </c>
      <c r="J2920">
        <v>2.52163090024013</v>
      </c>
      <c r="K2920">
        <v>74.718174005248201</v>
      </c>
      <c r="L2920">
        <v>64.870580957606904</v>
      </c>
      <c r="M2920">
        <v>47.709623614728301</v>
      </c>
      <c r="N2920">
        <v>0.72999193155396003</v>
      </c>
      <c r="O2920">
        <v>15.8685446009389</v>
      </c>
      <c r="P2920">
        <v>105.655172413793</v>
      </c>
      <c r="Q2920">
        <v>5.7369593775857E-2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403</v>
      </c>
      <c r="E2921">
        <v>95.501329999999996</v>
      </c>
      <c r="F2921">
        <v>137</v>
      </c>
      <c r="G2921">
        <v>-14.4781268186366</v>
      </c>
      <c r="H2921">
        <v>-11.8451578691463</v>
      </c>
      <c r="I2921">
        <v>2.9532313164741701</v>
      </c>
      <c r="J2921">
        <v>-7.1745967564194402</v>
      </c>
      <c r="K2921">
        <v>136.83877516289499</v>
      </c>
      <c r="L2921">
        <v>130.12966770376099</v>
      </c>
      <c r="M2921">
        <v>51.780251427790603</v>
      </c>
      <c r="N2921">
        <v>0.58006362672322298</v>
      </c>
      <c r="O2921">
        <v>25.510948905109402</v>
      </c>
      <c r="P2921">
        <v>37</v>
      </c>
      <c r="Q2921">
        <v>-1.4415782382850999E-2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E2922">
        <v>95.425454999999999</v>
      </c>
      <c r="F2922">
        <v>300.25</v>
      </c>
      <c r="G2922">
        <v>87.0075367441315</v>
      </c>
      <c r="H2922">
        <v>25.815325657631501</v>
      </c>
      <c r="I2922">
        <v>43.199513904803801</v>
      </c>
      <c r="J2922">
        <v>24.075672253623601</v>
      </c>
      <c r="K2922">
        <v>235.309487180632</v>
      </c>
      <c r="L2922">
        <v>209.09989217611201</v>
      </c>
      <c r="M2922">
        <v>83.843011727284605</v>
      </c>
      <c r="N2922">
        <v>1.6757579807921199</v>
      </c>
      <c r="O2922">
        <v>4.1132389675270602</v>
      </c>
      <c r="P2922">
        <v>127.63457164518501</v>
      </c>
      <c r="Q2922">
        <v>8.7186635312763994E-2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E2923">
        <v>95.338288500000004</v>
      </c>
      <c r="F2923">
        <v>279.5</v>
      </c>
      <c r="G2923">
        <v>748.39687540651801</v>
      </c>
      <c r="H2923">
        <v>-7.7114481578569802E-2</v>
      </c>
      <c r="I2923">
        <v>217.12282840014799</v>
      </c>
      <c r="J2923">
        <v>17.449283364734701</v>
      </c>
      <c r="K2923">
        <v>233.54232902124201</v>
      </c>
      <c r="L2923">
        <v>155.41933638142899</v>
      </c>
      <c r="M2923">
        <v>79.747912114736707</v>
      </c>
      <c r="N2923">
        <v>0.93905810529598299</v>
      </c>
      <c r="O2923">
        <v>0</v>
      </c>
      <c r="P2923">
        <v>774.25711604629305</v>
      </c>
      <c r="Q2923">
        <v>0.32341105131165798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95.265720000000002</v>
      </c>
      <c r="F2924">
        <v>80.19</v>
      </c>
      <c r="G2924">
        <v>103.25404507451</v>
      </c>
      <c r="H2924">
        <v>24.831541663806401</v>
      </c>
      <c r="I2924">
        <v>23.627053908877699</v>
      </c>
      <c r="J2924">
        <v>-8.9311919082261095</v>
      </c>
      <c r="K2924">
        <v>70.948501015598296</v>
      </c>
      <c r="L2924">
        <v>61.428602376072099</v>
      </c>
      <c r="M2924">
        <v>63.815601195266197</v>
      </c>
      <c r="N2924">
        <v>0.69720803032761502</v>
      </c>
      <c r="O2924">
        <v>13.5428357650579</v>
      </c>
      <c r="P2924">
        <v>158.67741935483801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1631</v>
      </c>
      <c r="E2925">
        <v>95.118487040000005</v>
      </c>
      <c r="F2925">
        <v>6668.35</v>
      </c>
      <c r="G2925">
        <v>-2.08865040749376</v>
      </c>
      <c r="H2925">
        <v>-0.94556272293750898</v>
      </c>
      <c r="I2925">
        <v>4.1618884959856004</v>
      </c>
      <c r="J2925">
        <v>2.1890299991300202</v>
      </c>
      <c r="K2925">
        <v>6538.5057147063799</v>
      </c>
      <c r="L2925">
        <v>6083.1129638387602</v>
      </c>
      <c r="M2925">
        <v>55.282251015972101</v>
      </c>
      <c r="N2925">
        <v>0.93454757525458698</v>
      </c>
      <c r="O2925">
        <v>4.7478011802019902</v>
      </c>
      <c r="P2925">
        <v>30.470553707689199</v>
      </c>
      <c r="Q2925">
        <v>-2.1659899071474999E-2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21</v>
      </c>
      <c r="E2926">
        <v>95.103200000000001</v>
      </c>
      <c r="F2926">
        <v>112.15</v>
      </c>
      <c r="G2926">
        <v>-76.258294598200294</v>
      </c>
      <c r="H2926">
        <v>7.7688238937715699</v>
      </c>
      <c r="I2926">
        <v>-35.406181770598998</v>
      </c>
      <c r="J2926">
        <v>14.7907728424361</v>
      </c>
      <c r="K2926">
        <v>109.786134130652</v>
      </c>
      <c r="L2926">
        <v>125.546466307453</v>
      </c>
      <c r="M2926">
        <v>67.106277303672002</v>
      </c>
      <c r="N2926">
        <v>1.3412995938769099</v>
      </c>
      <c r="O2926">
        <v>112.215782434239</v>
      </c>
      <c r="P2926">
        <v>15.618556701030901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D2927" t="s">
        <v>100</v>
      </c>
      <c r="E2927">
        <v>94.974000000000004</v>
      </c>
      <c r="F2927">
        <v>220</v>
      </c>
      <c r="G2927">
        <v>-30.6221454016796</v>
      </c>
      <c r="H2927">
        <v>-3.55184015166311</v>
      </c>
      <c r="I2927">
        <v>-17.447114889076101</v>
      </c>
      <c r="J2927">
        <v>-0.86182774637639603</v>
      </c>
      <c r="K2927">
        <v>221.80843587905599</v>
      </c>
      <c r="L2927">
        <v>221.99066567333799</v>
      </c>
      <c r="M2927">
        <v>81.146072576643405</v>
      </c>
      <c r="N2927">
        <v>1.41148325358851</v>
      </c>
      <c r="O2927">
        <v>5.4545454545454399</v>
      </c>
      <c r="P2927">
        <v>2.32558139534884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297</v>
      </c>
      <c r="E2928">
        <v>94.856939999999994</v>
      </c>
      <c r="F2928">
        <v>150</v>
      </c>
      <c r="G2928">
        <v>-20.2264378228734</v>
      </c>
      <c r="H2928">
        <v>20.1618761966599</v>
      </c>
      <c r="I2928">
        <v>-51.9122604521298</v>
      </c>
      <c r="J2928">
        <v>24.799329278417002</v>
      </c>
      <c r="K2928">
        <v>143.55188492869101</v>
      </c>
      <c r="L2928">
        <v>168.324718314693</v>
      </c>
      <c r="M2928">
        <v>74.069138662474899</v>
      </c>
      <c r="N2928">
        <v>1.1906604034263599</v>
      </c>
      <c r="O2928">
        <v>82.6666666666666</v>
      </c>
      <c r="P2928">
        <v>42.857142857142797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414</v>
      </c>
      <c r="E2929">
        <v>94.684130194000005</v>
      </c>
      <c r="F2929">
        <v>30.85</v>
      </c>
      <c r="G2929">
        <v>21.620453287866599</v>
      </c>
      <c r="H2929">
        <v>4.1842295533423997</v>
      </c>
      <c r="I2929">
        <v>8.2642637296313701</v>
      </c>
      <c r="J2929">
        <v>7.3255158360333299</v>
      </c>
      <c r="K2929">
        <v>28.240431410458498</v>
      </c>
      <c r="L2929">
        <v>26.338901161003701</v>
      </c>
      <c r="M2929">
        <v>83.726443019074097</v>
      </c>
      <c r="N2929">
        <v>0.69712479348707102</v>
      </c>
      <c r="O2929">
        <v>37.601296596434302</v>
      </c>
      <c r="P2929">
        <v>77.950421646188403</v>
      </c>
      <c r="Q2929">
        <v>0.14415600696299199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49</v>
      </c>
      <c r="E2930">
        <v>94.5</v>
      </c>
      <c r="F2930">
        <v>59.3</v>
      </c>
      <c r="G2930">
        <v>63.475646971974697</v>
      </c>
      <c r="H2930">
        <v>11.7261508522525</v>
      </c>
      <c r="I2930">
        <v>-7.7519802215547102</v>
      </c>
      <c r="J2930">
        <v>6.0396056282475596</v>
      </c>
      <c r="K2930">
        <v>56.4894400667052</v>
      </c>
      <c r="L2930">
        <v>53.683481332472397</v>
      </c>
      <c r="M2930">
        <v>84.278181043154405</v>
      </c>
      <c r="N2930">
        <v>1.2912156287423699</v>
      </c>
      <c r="O2930">
        <v>74.957841483979706</v>
      </c>
      <c r="P2930">
        <v>104.482758620689</v>
      </c>
      <c r="Q2930">
        <v>4.6517478921412003E-2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E2931">
        <v>94.414867341999994</v>
      </c>
      <c r="F2931">
        <v>10.54</v>
      </c>
      <c r="G2931">
        <v>-41.630741804595303</v>
      </c>
      <c r="H2931">
        <v>-12.329533353057201</v>
      </c>
      <c r="I2931">
        <v>-39.1211351728032</v>
      </c>
      <c r="J2931">
        <v>3.07905895313099</v>
      </c>
      <c r="K2931">
        <v>11.298772834377999</v>
      </c>
      <c r="L2931">
        <v>12.581991191718799</v>
      </c>
      <c r="M2931">
        <v>57.458522054986197</v>
      </c>
      <c r="N2931">
        <v>0.85455965959534896</v>
      </c>
      <c r="O2931">
        <v>78.613955703738995</v>
      </c>
      <c r="P2931">
        <v>13.822894168466499</v>
      </c>
      <c r="Q2931">
        <v>7.7514509200212994E-2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E2932">
        <v>94.238133005999998</v>
      </c>
      <c r="F2932">
        <v>105.54</v>
      </c>
      <c r="G2932">
        <v>45.749515457786103</v>
      </c>
      <c r="H2932">
        <v>-0.55495780975696796</v>
      </c>
      <c r="I2932">
        <v>-2.8632328171603598</v>
      </c>
      <c r="J2932">
        <v>-0.65525497642334596</v>
      </c>
      <c r="K2932">
        <v>103.55608207711199</v>
      </c>
      <c r="L2932">
        <v>93.800419665734196</v>
      </c>
      <c r="M2932">
        <v>61.007971674493199</v>
      </c>
      <c r="N2932">
        <v>2.1889651229273799</v>
      </c>
      <c r="O2932">
        <v>29.7043774872086</v>
      </c>
      <c r="P2932">
        <v>91.890909090909105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156</v>
      </c>
      <c r="E2933">
        <v>93.90539115</v>
      </c>
      <c r="F2933">
        <v>1471.5</v>
      </c>
      <c r="G2933">
        <v>39.078390756290801</v>
      </c>
      <c r="H2933">
        <v>11.017109978633499</v>
      </c>
      <c r="I2933">
        <v>-13.6534551871977</v>
      </c>
      <c r="J2933">
        <v>3.54962655602281</v>
      </c>
      <c r="K2933">
        <v>1423.13036388052</v>
      </c>
      <c r="L2933">
        <v>1341.64615574307</v>
      </c>
      <c r="M2933">
        <v>58.175126017903402</v>
      </c>
      <c r="N2933">
        <v>0.76744767625924104</v>
      </c>
      <c r="O2933">
        <v>26.527353041114502</v>
      </c>
      <c r="P2933">
        <v>96.330887258172098</v>
      </c>
      <c r="Q2933">
        <v>9.3720366702953001E-2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D2934" t="s">
        <v>986</v>
      </c>
      <c r="E2934">
        <v>93.63</v>
      </c>
      <c r="F2934">
        <v>37.5</v>
      </c>
      <c r="G2934">
        <v>-26.126198086583301</v>
      </c>
      <c r="H2934">
        <v>-14.107825561191101</v>
      </c>
      <c r="I2934">
        <v>-39.497718635289402</v>
      </c>
      <c r="J2934">
        <v>0.48952360497495401</v>
      </c>
      <c r="K2934">
        <v>40.375207642670503</v>
      </c>
      <c r="L2934">
        <v>42.262957716867199</v>
      </c>
      <c r="M2934">
        <v>33.765977379659901</v>
      </c>
      <c r="N2934">
        <v>0.68690241311276301</v>
      </c>
      <c r="O2934">
        <v>54.4</v>
      </c>
      <c r="P2934">
        <v>16.640746500777599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484</v>
      </c>
      <c r="E2935">
        <v>93.540800000000004</v>
      </c>
      <c r="F2935">
        <v>307.7</v>
      </c>
      <c r="G2935">
        <v>13.0876031172808</v>
      </c>
      <c r="H2935">
        <v>-13.2279634585417</v>
      </c>
      <c r="I2935">
        <v>4.1644307100754796</v>
      </c>
      <c r="J2935">
        <v>-2.0316995412481802</v>
      </c>
      <c r="K2935">
        <v>297.701658945536</v>
      </c>
      <c r="L2935">
        <v>264.19196568799902</v>
      </c>
      <c r="M2935">
        <v>41.509866250947802</v>
      </c>
      <c r="N2935">
        <v>0.293768627790085</v>
      </c>
      <c r="O2935">
        <v>20.0682482937926</v>
      </c>
      <c r="P2935">
        <v>55.404040404040302</v>
      </c>
      <c r="Q2935">
        <v>7.2388363958920995E-2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1407</v>
      </c>
      <c r="E2936">
        <v>93.507499999999993</v>
      </c>
      <c r="F2936">
        <v>165.5</v>
      </c>
      <c r="G2936">
        <v>-46.975588590203799</v>
      </c>
      <c r="H2936">
        <v>9.1071175445652308</v>
      </c>
      <c r="I2936">
        <v>-13.997492394934</v>
      </c>
      <c r="J2936">
        <v>-2.0400754805153598</v>
      </c>
      <c r="K2936">
        <v>160.274114724236</v>
      </c>
      <c r="L2936">
        <v>163.63079777256101</v>
      </c>
      <c r="M2936">
        <v>50.415008500573897</v>
      </c>
      <c r="N2936">
        <v>0.99895205658894404</v>
      </c>
      <c r="O2936">
        <v>32.930513595166097</v>
      </c>
      <c r="P2936">
        <v>16.3853727144866</v>
      </c>
      <c r="Q2936">
        <v>0.121799394139929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403</v>
      </c>
      <c r="E2937">
        <v>93.291271499999993</v>
      </c>
      <c r="F2937">
        <v>73.5</v>
      </c>
      <c r="G2937">
        <v>309.30849825898099</v>
      </c>
      <c r="H2937">
        <v>40.158827829229999</v>
      </c>
      <c r="I2937">
        <v>108.955091862532</v>
      </c>
      <c r="J2937">
        <v>24.026664671107898</v>
      </c>
      <c r="K2937">
        <v>52.358223210021798</v>
      </c>
      <c r="L2937">
        <v>41.778553993110499</v>
      </c>
      <c r="M2937">
        <v>94.737725915883203</v>
      </c>
      <c r="N2937">
        <v>1.2424590598281799</v>
      </c>
      <c r="O2937">
        <v>0</v>
      </c>
      <c r="P2937">
        <v>377.27272727272702</v>
      </c>
      <c r="Q2937">
        <v>0.13133279591514099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539</v>
      </c>
      <c r="E2938">
        <v>93.280559999999994</v>
      </c>
      <c r="F2938">
        <v>137</v>
      </c>
      <c r="G2938">
        <v>94.893868287070006</v>
      </c>
      <c r="H2938">
        <v>-2.59941345352336</v>
      </c>
      <c r="I2938">
        <v>64.822789119958202</v>
      </c>
      <c r="J2938">
        <v>-5.2828803779553501</v>
      </c>
      <c r="K2938">
        <v>129.69387516367499</v>
      </c>
      <c r="L2938">
        <v>102.69795199150499</v>
      </c>
      <c r="M2938">
        <v>46.289681858738</v>
      </c>
      <c r="N2938">
        <v>1.6903024631338901</v>
      </c>
      <c r="O2938">
        <v>24.1605839416058</v>
      </c>
      <c r="P2938">
        <v>139.092495636998</v>
      </c>
      <c r="Q2938">
        <v>0.116293945529375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1344</v>
      </c>
      <c r="E2939">
        <v>93.207599999999999</v>
      </c>
      <c r="F2939">
        <v>60.92</v>
      </c>
      <c r="G2939">
        <v>24.931838568145899</v>
      </c>
      <c r="H2939">
        <v>7.8699644431879898</v>
      </c>
      <c r="I2939">
        <v>-4.0214016042682497</v>
      </c>
      <c r="J2939">
        <v>4.8935679370768401</v>
      </c>
      <c r="K2939">
        <v>55.523330876004998</v>
      </c>
      <c r="L2939">
        <v>52.805847420606298</v>
      </c>
      <c r="M2939">
        <v>66.665262438461397</v>
      </c>
      <c r="N2939">
        <v>1.55372520656998</v>
      </c>
      <c r="O2939">
        <v>13.7557452396585</v>
      </c>
      <c r="P2939">
        <v>54.227848101265799</v>
      </c>
      <c r="Q2939">
        <v>-3.7276710705549998E-2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934</v>
      </c>
      <c r="E2940">
        <v>93.142129115000003</v>
      </c>
      <c r="F2940">
        <v>57.05</v>
      </c>
      <c r="G2940">
        <v>-46.843620141159903</v>
      </c>
      <c r="H2940">
        <v>7.0919934778107203</v>
      </c>
      <c r="I2940">
        <v>-27.7589746659939</v>
      </c>
      <c r="J2940">
        <v>7.5915824361404196</v>
      </c>
      <c r="K2940">
        <v>54.788267991090997</v>
      </c>
      <c r="M2940">
        <v>74.282619589148297</v>
      </c>
      <c r="N2940">
        <v>1.50626959247648</v>
      </c>
      <c r="O2940">
        <v>41.4548641542506</v>
      </c>
      <c r="P2940">
        <v>18.360995850622299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E2941">
        <v>93.121175249999993</v>
      </c>
      <c r="F2941">
        <v>621.45000000000005</v>
      </c>
      <c r="G2941">
        <v>83.065629254324904</v>
      </c>
      <c r="H2941">
        <v>36.881175084247701</v>
      </c>
      <c r="I2941">
        <v>-0.13918701169883799</v>
      </c>
      <c r="J2941">
        <v>15.9739656115571</v>
      </c>
      <c r="K2941">
        <v>507.47060501157199</v>
      </c>
      <c r="L2941">
        <v>475.265045197034</v>
      </c>
      <c r="M2941">
        <v>83.980443589159705</v>
      </c>
      <c r="N2941">
        <v>1.68989707435882</v>
      </c>
      <c r="O2941">
        <v>5.3825730147236204</v>
      </c>
      <c r="P2941">
        <v>114.29310344827501</v>
      </c>
      <c r="Q2941">
        <v>8.7487714947677001E-2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539</v>
      </c>
      <c r="E2942">
        <v>93.002174999999994</v>
      </c>
      <c r="F2942">
        <v>7.29</v>
      </c>
      <c r="G2942">
        <v>23.4269284029949</v>
      </c>
      <c r="H2942">
        <v>16.483109608057202</v>
      </c>
      <c r="I2942">
        <v>-33.860158367337</v>
      </c>
      <c r="J2942">
        <v>-15.1475420320906</v>
      </c>
      <c r="K2942">
        <v>6.7846377763482399</v>
      </c>
      <c r="L2942">
        <v>6.6141823776707103</v>
      </c>
      <c r="M2942">
        <v>46.974662460877802</v>
      </c>
      <c r="N2942">
        <v>2.89367034604357</v>
      </c>
      <c r="O2942">
        <v>57.338820301783201</v>
      </c>
      <c r="P2942">
        <v>77.372262773722596</v>
      </c>
      <c r="Q2942">
        <v>9.9563699468500008E-3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304</v>
      </c>
      <c r="E2943">
        <v>92.894024799999997</v>
      </c>
      <c r="F2943">
        <v>46.84</v>
      </c>
      <c r="G2943">
        <v>-6.5226610219404701</v>
      </c>
      <c r="H2943">
        <v>7.2485047713582098</v>
      </c>
      <c r="I2943">
        <v>33.092970873286099</v>
      </c>
      <c r="J2943">
        <v>3.9568857039159999</v>
      </c>
      <c r="K2943">
        <v>42.279522708280702</v>
      </c>
      <c r="L2943">
        <v>38.773693838593402</v>
      </c>
      <c r="M2943">
        <v>87.345636895429095</v>
      </c>
      <c r="N2943">
        <v>0.71426347133400403</v>
      </c>
      <c r="O2943">
        <v>8.8812980358667701</v>
      </c>
      <c r="P2943">
        <v>67.285714285714306</v>
      </c>
      <c r="Q2943">
        <v>3.9402318760301001E-2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D2944" t="s">
        <v>539</v>
      </c>
      <c r="E2944">
        <v>92.845793040000004</v>
      </c>
      <c r="F2944">
        <v>8.58</v>
      </c>
      <c r="G2944">
        <v>-37.288812068346303</v>
      </c>
      <c r="H2944">
        <v>-10.991010474758401</v>
      </c>
      <c r="I2944">
        <v>-27.0411142785489</v>
      </c>
      <c r="J2944">
        <v>-6.1481713587111999</v>
      </c>
      <c r="K2944">
        <v>9.0807164629166994</v>
      </c>
      <c r="L2944">
        <v>9.4741697732936494</v>
      </c>
      <c r="M2944">
        <v>39.200702360717898</v>
      </c>
      <c r="N2944">
        <v>0.53773658231795596</v>
      </c>
      <c r="O2944">
        <v>67.482517482517395</v>
      </c>
      <c r="P2944">
        <v>12.7463863337713</v>
      </c>
      <c r="Q2944">
        <v>0.20219536994529699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140</v>
      </c>
      <c r="E2945">
        <v>92.835090899999997</v>
      </c>
      <c r="F2945">
        <v>18.71</v>
      </c>
      <c r="G2945">
        <v>68.630403850869598</v>
      </c>
      <c r="H2945">
        <v>-1.85816023321255</v>
      </c>
      <c r="I2945">
        <v>11.6340445312136</v>
      </c>
      <c r="J2945">
        <v>6.2727430192848503</v>
      </c>
      <c r="K2945">
        <v>16.432529784143501</v>
      </c>
      <c r="L2945">
        <v>14.695417686655199</v>
      </c>
      <c r="M2945">
        <v>84.909178469849195</v>
      </c>
      <c r="N2945">
        <v>1.90648963351043</v>
      </c>
      <c r="O2945">
        <v>5.0240513094601704</v>
      </c>
      <c r="P2945">
        <v>100.751072961373</v>
      </c>
      <c r="Q2945">
        <v>7.1004847921870007E-2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E2946">
        <v>92.780103999999994</v>
      </c>
      <c r="F2946">
        <v>86.15</v>
      </c>
      <c r="G2946">
        <v>-33.573149048987503</v>
      </c>
      <c r="H2946">
        <v>-11.311376607481501</v>
      </c>
      <c r="I2946">
        <v>-20.812197211332201</v>
      </c>
      <c r="J2946">
        <v>-7.7039330095342899</v>
      </c>
      <c r="M2946">
        <v>29.540991565219901</v>
      </c>
      <c r="O2946">
        <v>13.7550783517121</v>
      </c>
      <c r="P2946">
        <v>6.2268803945746098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D2947" t="s">
        <v>239</v>
      </c>
      <c r="E2947">
        <v>92.1249313</v>
      </c>
      <c r="F2947">
        <v>38.020000000000003</v>
      </c>
      <c r="G2947">
        <v>35.583496090586003</v>
      </c>
      <c r="H2947">
        <v>2.3157272242420301</v>
      </c>
      <c r="I2947">
        <v>-23.535095633686101</v>
      </c>
      <c r="J2947">
        <v>-2.6005000329938901</v>
      </c>
      <c r="K2947">
        <v>35.592335273760099</v>
      </c>
      <c r="L2947">
        <v>33.684382146720701</v>
      </c>
      <c r="M2947">
        <v>70.909674351443996</v>
      </c>
      <c r="N2947">
        <v>1.2246920138711701</v>
      </c>
      <c r="O2947">
        <v>34.139926354550198</v>
      </c>
      <c r="P2947">
        <v>88.217821782178206</v>
      </c>
      <c r="Q2947">
        <v>5.9238865915287001E-2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E2948">
        <v>92.038335185999998</v>
      </c>
      <c r="F2948">
        <v>73.459999999999994</v>
      </c>
      <c r="G2948">
        <v>826.928345611846</v>
      </c>
      <c r="H2948">
        <v>2.8630684470325201</v>
      </c>
      <c r="I2948">
        <v>262.27117619532498</v>
      </c>
      <c r="J2948">
        <v>24.042785503710299</v>
      </c>
      <c r="K2948">
        <v>60.315131882186002</v>
      </c>
      <c r="L2948">
        <v>38.765024706127598</v>
      </c>
      <c r="M2948">
        <v>78.150137949124897</v>
      </c>
      <c r="N2948">
        <v>2.21660751592889</v>
      </c>
      <c r="O2948">
        <v>0</v>
      </c>
      <c r="P2948">
        <v>852.78858625162104</v>
      </c>
      <c r="Q2948">
        <v>0.20579044886434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46</v>
      </c>
      <c r="E2949">
        <v>91.974599999999995</v>
      </c>
      <c r="F2949">
        <v>41.43</v>
      </c>
      <c r="G2949">
        <v>65.767881469383298</v>
      </c>
      <c r="H2949">
        <v>-15.336024255061</v>
      </c>
      <c r="I2949">
        <v>-34.394881507286797</v>
      </c>
      <c r="J2949">
        <v>-2.05685642706473</v>
      </c>
      <c r="K2949">
        <v>45.066261035720601</v>
      </c>
      <c r="L2949">
        <v>41.529927635892903</v>
      </c>
      <c r="M2949">
        <v>39.197971389364099</v>
      </c>
      <c r="N2949">
        <v>1.1703085031245299</v>
      </c>
      <c r="O2949">
        <v>52.015447743181198</v>
      </c>
      <c r="P2949">
        <v>97.285714285714207</v>
      </c>
      <c r="Q2949">
        <v>-2.3036524235062E-2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242</v>
      </c>
      <c r="E2950">
        <v>91.735795249999995</v>
      </c>
      <c r="F2950">
        <v>161.5</v>
      </c>
      <c r="G2950">
        <v>-19.958601295512501</v>
      </c>
      <c r="H2950">
        <v>0.97290552642463501</v>
      </c>
      <c r="I2950">
        <v>-7.8532803303047096</v>
      </c>
      <c r="J2950">
        <v>3.1650178912074902</v>
      </c>
      <c r="K2950">
        <v>152.68054114279099</v>
      </c>
      <c r="L2950">
        <v>158.29946335394899</v>
      </c>
      <c r="M2950">
        <v>84.043162513017904</v>
      </c>
      <c r="N2950">
        <v>0.82448587768223502</v>
      </c>
      <c r="O2950">
        <v>23.7151702786377</v>
      </c>
      <c r="P2950">
        <v>20.7476635514018</v>
      </c>
      <c r="Q2950">
        <v>-5.9139755289713998E-2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E2951">
        <v>91.648531349999999</v>
      </c>
      <c r="F2951">
        <v>182.25</v>
      </c>
      <c r="G2951">
        <v>346.53478268837398</v>
      </c>
      <c r="H2951">
        <v>208.32352144846899</v>
      </c>
      <c r="I2951">
        <v>294.16328103028201</v>
      </c>
      <c r="J2951">
        <v>20.621727187143499</v>
      </c>
      <c r="K2951">
        <v>94.332392634695296</v>
      </c>
      <c r="L2951">
        <v>63.721137334978899</v>
      </c>
      <c r="M2951">
        <v>99.222968024964302</v>
      </c>
      <c r="N2951">
        <v>1.5578425767105</v>
      </c>
      <c r="O2951">
        <v>0</v>
      </c>
      <c r="P2951">
        <v>391.23989218328802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287</v>
      </c>
      <c r="E2952">
        <v>91.509879999999995</v>
      </c>
      <c r="F2952">
        <v>135.05000000000001</v>
      </c>
      <c r="G2952">
        <v>-38.4209398951973</v>
      </c>
      <c r="H2952">
        <v>-4.3951698252425002</v>
      </c>
      <c r="I2952">
        <v>-32.303596310345696</v>
      </c>
      <c r="J2952">
        <v>-1.8878446023675799</v>
      </c>
      <c r="K2952">
        <v>143.182099298938</v>
      </c>
      <c r="M2952">
        <v>48.550704336839402</v>
      </c>
      <c r="N2952">
        <v>0.64912625171804395</v>
      </c>
      <c r="O2952">
        <v>69.9000370233246</v>
      </c>
      <c r="P2952">
        <v>18.568920105355499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E2953">
        <v>91.461299999999994</v>
      </c>
      <c r="F2953">
        <v>44.9</v>
      </c>
      <c r="G2953">
        <v>61.223092693558399</v>
      </c>
      <c r="H2953">
        <v>-0.534086159138488</v>
      </c>
      <c r="I2953">
        <v>0.62918130932919403</v>
      </c>
      <c r="J2953">
        <v>2.59439345178028</v>
      </c>
      <c r="K2953">
        <v>44.8534907268727</v>
      </c>
      <c r="L2953">
        <v>39.741042279152303</v>
      </c>
      <c r="M2953">
        <v>53.4643951709661</v>
      </c>
      <c r="N2953">
        <v>1.85664335664335</v>
      </c>
      <c r="O2953">
        <v>16.4810690423162</v>
      </c>
      <c r="P2953">
        <v>87.0833333333333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E2954">
        <v>91.437780000000004</v>
      </c>
      <c r="F2954">
        <v>174.3</v>
      </c>
      <c r="G2954">
        <v>-26.5440013235355</v>
      </c>
      <c r="H2954">
        <v>30.6470077254437</v>
      </c>
      <c r="I2954">
        <v>-6.1667734646963197</v>
      </c>
      <c r="J2954">
        <v>11.8442828258835</v>
      </c>
      <c r="K2954">
        <v>147.84963268024501</v>
      </c>
      <c r="L2954">
        <v>147.76591393228</v>
      </c>
      <c r="M2954">
        <v>92.478490413670698</v>
      </c>
      <c r="N2954">
        <v>0.94430217669654204</v>
      </c>
      <c r="O2954">
        <v>15.8921399885255</v>
      </c>
      <c r="P2954">
        <v>66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D2955" t="s">
        <v>125</v>
      </c>
      <c r="E2955">
        <v>91.249524719999997</v>
      </c>
      <c r="F2955">
        <v>165.6</v>
      </c>
      <c r="G2955">
        <v>136.99690221736799</v>
      </c>
      <c r="H2955">
        <v>6.5538309659073501</v>
      </c>
      <c r="I2955">
        <v>16.1242773313177</v>
      </c>
      <c r="J2955">
        <v>-4.7475420320906796</v>
      </c>
      <c r="K2955">
        <v>156.64830319963599</v>
      </c>
      <c r="L2955">
        <v>125.259874525583</v>
      </c>
      <c r="M2955">
        <v>52.085015512900299</v>
      </c>
      <c r="N2955">
        <v>0.47665135010701898</v>
      </c>
      <c r="O2955">
        <v>9.8731884057970891</v>
      </c>
      <c r="P2955">
        <v>176.69172932330801</v>
      </c>
      <c r="Q2955">
        <v>7.6702810196772997E-2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629</v>
      </c>
      <c r="E2956">
        <v>91.011317759999997</v>
      </c>
      <c r="F2956">
        <v>84.48</v>
      </c>
      <c r="G2956">
        <v>-24.6987030993605</v>
      </c>
      <c r="H2956">
        <v>-4.0809903700914001</v>
      </c>
      <c r="I2956">
        <v>-23.446312043125602</v>
      </c>
      <c r="J2956">
        <v>-1.42126830581696</v>
      </c>
      <c r="K2956">
        <v>85.016405900652501</v>
      </c>
      <c r="L2956">
        <v>85.743005403427205</v>
      </c>
      <c r="M2956">
        <v>45.1011507797852</v>
      </c>
      <c r="N2956">
        <v>0.79882347417210497</v>
      </c>
      <c r="O2956">
        <v>23.934659090909001</v>
      </c>
      <c r="P2956">
        <v>9.71428571428571</v>
      </c>
      <c r="Q2956">
        <v>-7.3830846669087E-2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713</v>
      </c>
      <c r="E2957">
        <v>90.884969691999999</v>
      </c>
      <c r="F2957">
        <v>44.37</v>
      </c>
      <c r="G2957">
        <v>14.164972092654899</v>
      </c>
      <c r="H2957">
        <v>-3.9681323921596499</v>
      </c>
      <c r="I2957">
        <v>14.915714083050499</v>
      </c>
      <c r="J2957">
        <v>0.70354978585196304</v>
      </c>
      <c r="K2957">
        <v>43.1421333319607</v>
      </c>
      <c r="L2957">
        <v>38.764686241073399</v>
      </c>
      <c r="M2957">
        <v>59.271834326705303</v>
      </c>
      <c r="N2957">
        <v>0.495503769406404</v>
      </c>
      <c r="O2957">
        <v>5.7020509353166604</v>
      </c>
      <c r="P2957">
        <v>44.245773732119602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242</v>
      </c>
      <c r="E2958">
        <v>90.521499820000003</v>
      </c>
      <c r="F2958">
        <v>37.85</v>
      </c>
      <c r="G2958">
        <v>-63.912613798530998</v>
      </c>
      <c r="H2958">
        <v>-0.46374648244522199</v>
      </c>
      <c r="I2958">
        <v>-32.4816104208629</v>
      </c>
      <c r="J2958">
        <v>-3.8257452721495802</v>
      </c>
      <c r="K2958">
        <v>38.693137017808503</v>
      </c>
      <c r="M2958">
        <v>48.061151087582402</v>
      </c>
      <c r="N2958">
        <v>1.2678368701423399</v>
      </c>
      <c r="O2958">
        <v>66.446499339498004</v>
      </c>
      <c r="P2958">
        <v>21.704180064308598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21</v>
      </c>
      <c r="E2959">
        <v>90.413399999999996</v>
      </c>
      <c r="F2959">
        <v>165</v>
      </c>
      <c r="G2959">
        <v>28.345366836860599</v>
      </c>
      <c r="H2959">
        <v>43.978771840561599</v>
      </c>
      <c r="I2959">
        <v>-33.350617946633903</v>
      </c>
      <c r="J2959">
        <v>0.582992419624214</v>
      </c>
      <c r="K2959">
        <v>147.56103932438799</v>
      </c>
      <c r="L2959">
        <v>154.211461499465</v>
      </c>
      <c r="M2959">
        <v>74.070077433262199</v>
      </c>
      <c r="N2959">
        <v>0.74409448818897606</v>
      </c>
      <c r="O2959">
        <v>45.393939393939299</v>
      </c>
      <c r="P2959">
        <v>55.6603773584905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821</v>
      </c>
      <c r="E2960">
        <v>90.194527500000007</v>
      </c>
      <c r="F2960">
        <v>49.35</v>
      </c>
      <c r="G2960">
        <v>-79.281665840341105</v>
      </c>
      <c r="H2960">
        <v>5.3705455893147702</v>
      </c>
      <c r="I2960">
        <v>-42.800143502974301</v>
      </c>
      <c r="J2960">
        <v>9.4829998398304998</v>
      </c>
      <c r="K2960">
        <v>46.389792373152602</v>
      </c>
      <c r="M2960">
        <v>82.738677850260203</v>
      </c>
      <c r="N2960">
        <v>1.31982904460867</v>
      </c>
      <c r="O2960">
        <v>126.95035460992899</v>
      </c>
      <c r="P2960">
        <v>31.25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90.154843975000006</v>
      </c>
      <c r="F2961">
        <v>12904.15</v>
      </c>
      <c r="G2961">
        <v>174.23627098813199</v>
      </c>
      <c r="H2961">
        <v>28.855021607433201</v>
      </c>
      <c r="I2961">
        <v>186.99722282578699</v>
      </c>
      <c r="J2961">
        <v>1.55233892029027</v>
      </c>
      <c r="K2961">
        <v>10098.3319446226</v>
      </c>
      <c r="L2961">
        <v>7030.6407801236701</v>
      </c>
      <c r="M2961">
        <v>77.878649832146195</v>
      </c>
      <c r="N2961">
        <v>0.80072751727089297</v>
      </c>
      <c r="O2961">
        <v>0</v>
      </c>
      <c r="P2961">
        <v>268.69</v>
      </c>
      <c r="Q2961">
        <v>0.15962601186386099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E2962">
        <v>90.113650000000007</v>
      </c>
      <c r="F2962">
        <v>277.7</v>
      </c>
      <c r="G2962">
        <v>950.49634850751102</v>
      </c>
      <c r="H2962">
        <v>1.3640619890096599</v>
      </c>
      <c r="I2962">
        <v>386.36114285255599</v>
      </c>
      <c r="J2962">
        <v>-10.5580139131508</v>
      </c>
      <c r="K2962">
        <v>261.56604536005801</v>
      </c>
      <c r="L2962">
        <v>161.30892074635801</v>
      </c>
      <c r="M2962">
        <v>38.217465821425201</v>
      </c>
      <c r="N2962">
        <v>1.07363457299256</v>
      </c>
      <c r="O2962">
        <v>13.053655023406501</v>
      </c>
      <c r="P2962">
        <v>1215.49028896257</v>
      </c>
      <c r="Q2962">
        <v>0.18282324442716899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E2963">
        <v>89.9375</v>
      </c>
      <c r="F2963">
        <v>125</v>
      </c>
      <c r="G2963">
        <v>43.058678279143997</v>
      </c>
      <c r="H2963">
        <v>2.1584902229960501</v>
      </c>
      <c r="I2963">
        <v>-56.8563191733232</v>
      </c>
      <c r="J2963">
        <v>1.6632223538240001</v>
      </c>
      <c r="K2963">
        <v>142.46306290803099</v>
      </c>
      <c r="L2963">
        <v>157.06355946906899</v>
      </c>
      <c r="M2963">
        <v>47.695648453650698</v>
      </c>
      <c r="N2963">
        <v>0.95141818181818105</v>
      </c>
      <c r="O2963">
        <v>108.76</v>
      </c>
      <c r="P2963">
        <v>78.443968593861499</v>
      </c>
      <c r="Q2963">
        <v>0.10961679428204001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414</v>
      </c>
      <c r="E2964">
        <v>89.691251936</v>
      </c>
      <c r="F2964">
        <v>19.36</v>
      </c>
      <c r="G2964">
        <v>-19.175157766846699</v>
      </c>
      <c r="H2964">
        <v>1.36032506823238</v>
      </c>
      <c r="I2964">
        <v>-30.080420877591301</v>
      </c>
      <c r="J2964">
        <v>2.2512252301391702</v>
      </c>
      <c r="K2964">
        <v>18.456964929613701</v>
      </c>
      <c r="L2964">
        <v>18.890802131390402</v>
      </c>
      <c r="M2964">
        <v>63.611566792418301</v>
      </c>
      <c r="N2964">
        <v>1.41380935975267</v>
      </c>
      <c r="O2964">
        <v>30.681818181818102</v>
      </c>
      <c r="P2964">
        <v>25.145442792501601</v>
      </c>
      <c r="Q2964">
        <v>6.3487079025279003E-2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D2965" t="s">
        <v>46</v>
      </c>
      <c r="E2965">
        <v>89.610947499999995</v>
      </c>
      <c r="F2965">
        <v>290.05</v>
      </c>
      <c r="G2965">
        <v>19.201024676554201</v>
      </c>
      <c r="H2965">
        <v>1.9710956281534</v>
      </c>
      <c r="I2965">
        <v>25.019758816927901</v>
      </c>
      <c r="J2965">
        <v>1.44857789736258</v>
      </c>
      <c r="K2965">
        <v>268.70413111362501</v>
      </c>
      <c r="L2965">
        <v>211.75186630219801</v>
      </c>
      <c r="M2965">
        <v>45.730219408991097</v>
      </c>
      <c r="N2965">
        <v>0.49971181556195898</v>
      </c>
      <c r="O2965">
        <v>11.1877262540941</v>
      </c>
      <c r="P2965">
        <v>69.421728971962594</v>
      </c>
      <c r="Q2965">
        <v>0.147219441363765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89.407799999999995</v>
      </c>
      <c r="F2966">
        <v>275.95</v>
      </c>
      <c r="G2966">
        <v>326.51680854055297</v>
      </c>
      <c r="H2966">
        <v>16.256117256712599</v>
      </c>
      <c r="I2966">
        <v>140.29832368640101</v>
      </c>
      <c r="J2966">
        <v>2.53388901997514</v>
      </c>
      <c r="K2966">
        <v>228.31885118177399</v>
      </c>
      <c r="L2966">
        <v>152.344422541943</v>
      </c>
      <c r="M2966">
        <v>75.334420514493203</v>
      </c>
      <c r="N2966">
        <v>0.73453564970209595</v>
      </c>
      <c r="O2966">
        <v>2.1924261641601701</v>
      </c>
      <c r="P2966">
        <v>374.14089347078999</v>
      </c>
      <c r="Q2966">
        <v>0.124854140190925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D2967" t="s">
        <v>403</v>
      </c>
      <c r="E2967">
        <v>89.203096500000001</v>
      </c>
      <c r="F2967">
        <v>7.77</v>
      </c>
      <c r="G2967">
        <v>238.92849175459099</v>
      </c>
      <c r="H2967">
        <v>-14.004723667062001</v>
      </c>
      <c r="I2967">
        <v>136.73993949370001</v>
      </c>
      <c r="J2967">
        <v>-8.4773083955649007</v>
      </c>
      <c r="K2967">
        <v>7.2512088534187704</v>
      </c>
      <c r="L2967">
        <v>4.80556803092606</v>
      </c>
      <c r="M2967">
        <v>39.359815337030597</v>
      </c>
      <c r="N2967">
        <v>1.2130729089812999</v>
      </c>
      <c r="O2967">
        <v>20.205920205920201</v>
      </c>
      <c r="P2967">
        <v>308.94736842105198</v>
      </c>
      <c r="Q2967">
        <v>0.104040464670099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E2968">
        <v>89.133750000000006</v>
      </c>
      <c r="F2968">
        <v>104.25</v>
      </c>
      <c r="G2968">
        <v>69.181854776502007</v>
      </c>
      <c r="H2968">
        <v>-18.198954834486202</v>
      </c>
      <c r="I2968">
        <v>30.991934418336399</v>
      </c>
      <c r="J2968">
        <v>-2.9492063871531</v>
      </c>
      <c r="K2968">
        <v>94.214860450623505</v>
      </c>
      <c r="L2968">
        <v>77.638752749471095</v>
      </c>
      <c r="M2968">
        <v>58.652591672152703</v>
      </c>
      <c r="N2968">
        <v>0.31998029175833798</v>
      </c>
      <c r="O2968">
        <v>21.3429256594724</v>
      </c>
      <c r="P2968">
        <v>123.71244635193101</v>
      </c>
      <c r="Q2968">
        <v>0.13963874265055701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242</v>
      </c>
      <c r="E2969">
        <v>89.046239999999997</v>
      </c>
      <c r="F2969">
        <v>217.5</v>
      </c>
      <c r="G2969">
        <v>-19.503272424615901</v>
      </c>
      <c r="H2969">
        <v>-0.315425190477513</v>
      </c>
      <c r="I2969">
        <v>-22.474288802119599</v>
      </c>
      <c r="J2969">
        <v>0.94268353181908904</v>
      </c>
      <c r="K2969">
        <v>211.35675628652899</v>
      </c>
      <c r="L2969">
        <v>221.16261405690199</v>
      </c>
      <c r="M2969">
        <v>67.646782703766505</v>
      </c>
      <c r="N2969">
        <v>1.3699885452462699</v>
      </c>
      <c r="O2969">
        <v>55.195402298850503</v>
      </c>
      <c r="P2969">
        <v>16.3101604278074</v>
      </c>
      <c r="Q2969">
        <v>0.119354405274436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D2970" t="s">
        <v>539</v>
      </c>
      <c r="E2970">
        <v>89.028095544999999</v>
      </c>
      <c r="F2970">
        <v>124.73</v>
      </c>
      <c r="G2970">
        <v>140.08858665233601</v>
      </c>
      <c r="H2970">
        <v>22.26810239305</v>
      </c>
      <c r="I2970">
        <v>52.325114380904203</v>
      </c>
      <c r="J2970">
        <v>14.2482639967428</v>
      </c>
      <c r="K2970">
        <v>102.250048151995</v>
      </c>
      <c r="L2970">
        <v>84.589967803402899</v>
      </c>
      <c r="M2970">
        <v>79.110152911161705</v>
      </c>
      <c r="N2970">
        <v>1.6151957150696099</v>
      </c>
      <c r="O2970">
        <v>9.8372484566663996</v>
      </c>
      <c r="P2970">
        <v>171.15217391304299</v>
      </c>
      <c r="Q2970">
        <v>0.107733487366933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242</v>
      </c>
      <c r="E2971">
        <v>88.769800000000004</v>
      </c>
      <c r="F2971">
        <v>81.5</v>
      </c>
      <c r="G2971">
        <v>-18.9749947381355</v>
      </c>
      <c r="H2971">
        <v>-4.5910740239825998</v>
      </c>
      <c r="I2971">
        <v>-29.251552176605198</v>
      </c>
      <c r="J2971">
        <v>-4.27761102081692</v>
      </c>
      <c r="K2971">
        <v>85.459938898216194</v>
      </c>
      <c r="M2971">
        <v>44.567398234003797</v>
      </c>
      <c r="N2971">
        <v>1.0056818181818099</v>
      </c>
      <c r="O2971">
        <v>52.944785276073603</v>
      </c>
      <c r="P2971">
        <v>16.179615110477499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629</v>
      </c>
      <c r="E2972">
        <v>88.754562000000007</v>
      </c>
      <c r="F2972">
        <v>158.69999999999999</v>
      </c>
      <c r="G2972">
        <v>211.65571001951801</v>
      </c>
      <c r="H2972">
        <v>102.997395322343</v>
      </c>
      <c r="I2972">
        <v>85.7978160982437</v>
      </c>
      <c r="J2972">
        <v>15.2575752386982</v>
      </c>
      <c r="K2972">
        <v>106.00451441443199</v>
      </c>
      <c r="L2972">
        <v>80.562518498268204</v>
      </c>
      <c r="M2972">
        <v>90.561346699512399</v>
      </c>
      <c r="N2972">
        <v>0.75762415299243302</v>
      </c>
      <c r="O2972">
        <v>0</v>
      </c>
      <c r="P2972">
        <v>287.07317073170702</v>
      </c>
      <c r="Q2972">
        <v>8.1896396964768997E-2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713</v>
      </c>
      <c r="E2973">
        <v>88.390709483999998</v>
      </c>
      <c r="F2973">
        <v>99.53</v>
      </c>
      <c r="G2973">
        <v>32.486341236218699</v>
      </c>
      <c r="H2973">
        <v>-6.2016743393886698E-3</v>
      </c>
      <c r="I2973">
        <v>29.534703745888301</v>
      </c>
      <c r="J2973">
        <v>4.3064034528641804</v>
      </c>
      <c r="K2973">
        <v>94.393148181350597</v>
      </c>
      <c r="L2973">
        <v>82.120307555460101</v>
      </c>
      <c r="M2973">
        <v>50.698257281001702</v>
      </c>
      <c r="N2973">
        <v>1.1343530755761</v>
      </c>
      <c r="O2973">
        <v>0.37174721189592302</v>
      </c>
      <c r="P2973">
        <v>68.694915254237301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E2974">
        <v>88.314503999999999</v>
      </c>
      <c r="F2974">
        <v>94</v>
      </c>
      <c r="G2974">
        <v>249.389260358229</v>
      </c>
      <c r="H2974">
        <v>33.7660227733233</v>
      </c>
      <c r="I2974">
        <v>235.048859346028</v>
      </c>
      <c r="J2974">
        <v>-3.55333913353995</v>
      </c>
      <c r="K2974">
        <v>70.9927533192092</v>
      </c>
      <c r="L2974">
        <v>44.861963563780598</v>
      </c>
      <c r="M2974">
        <v>67.899876201682005</v>
      </c>
      <c r="N2974">
        <v>0.262857937169863</v>
      </c>
      <c r="O2974">
        <v>7.4468085106383004</v>
      </c>
      <c r="P2974">
        <v>310.83916083916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214</v>
      </c>
      <c r="E2975">
        <v>88.090149999999994</v>
      </c>
      <c r="F2975">
        <v>29.65</v>
      </c>
      <c r="G2975">
        <v>20.270858423803201</v>
      </c>
      <c r="H2975">
        <v>8.7992111459487106</v>
      </c>
      <c r="I2975">
        <v>-16.4880147714907</v>
      </c>
      <c r="J2975">
        <v>3.85040246945093</v>
      </c>
      <c r="K2975">
        <v>28.049384849307302</v>
      </c>
      <c r="L2975">
        <v>25.890991373551199</v>
      </c>
      <c r="M2975">
        <v>66.529777248806099</v>
      </c>
      <c r="N2975">
        <v>0.186171629734112</v>
      </c>
      <c r="O2975">
        <v>22.630691399662702</v>
      </c>
      <c r="P2975">
        <v>105.759888965995</v>
      </c>
      <c r="Q2975">
        <v>-1.9730289901653E-2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247</v>
      </c>
      <c r="E2976">
        <v>88.030264000000003</v>
      </c>
      <c r="F2976">
        <v>96.04</v>
      </c>
      <c r="G2976">
        <v>-49.303843668870101</v>
      </c>
      <c r="H2976">
        <v>-5.2748900181513703</v>
      </c>
      <c r="I2976">
        <v>-5.5516964169012697</v>
      </c>
      <c r="J2976">
        <v>-4.8218277463763899</v>
      </c>
      <c r="K2976">
        <v>115.48838113460801</v>
      </c>
      <c r="L2976">
        <v>130.67667187607501</v>
      </c>
      <c r="M2976">
        <v>36.789226981420001</v>
      </c>
      <c r="N2976">
        <v>2.5310834813499099</v>
      </c>
      <c r="O2976">
        <v>123.39650145772499</v>
      </c>
      <c r="P2976">
        <v>33.3888888888888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E2977">
        <v>87.988292665000003</v>
      </c>
      <c r="F2977">
        <v>79.150000000000006</v>
      </c>
      <c r="G2977">
        <v>18.048850269315999</v>
      </c>
      <c r="H2977">
        <v>-2.2347066323629199</v>
      </c>
      <c r="I2977">
        <v>51.044220115342</v>
      </c>
      <c r="J2977">
        <v>6.75204037055087</v>
      </c>
      <c r="K2977">
        <v>76.682941342106403</v>
      </c>
      <c r="L2977">
        <v>68.729245956493799</v>
      </c>
      <c r="M2977">
        <v>90.4950927688012</v>
      </c>
      <c r="N2977">
        <v>1.05454545454545</v>
      </c>
      <c r="O2977">
        <v>10.549589387239401</v>
      </c>
      <c r="P2977">
        <v>72.778869242523399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E2978">
        <v>87.927999999999997</v>
      </c>
      <c r="F2978">
        <v>189.5</v>
      </c>
      <c r="G2978">
        <v>173.17715876057201</v>
      </c>
      <c r="H2978">
        <v>26.8822668513209</v>
      </c>
      <c r="I2978">
        <v>9.1193503465420598</v>
      </c>
      <c r="J2978">
        <v>-0.888136612464274</v>
      </c>
      <c r="K2978">
        <v>191.522445755322</v>
      </c>
      <c r="L2978">
        <v>179.36511338972201</v>
      </c>
      <c r="M2978">
        <v>44.500061757029599</v>
      </c>
      <c r="N2978">
        <v>1.0064802872281899</v>
      </c>
      <c r="O2978">
        <v>44.749340369393103</v>
      </c>
      <c r="P2978">
        <v>214.73177213087499</v>
      </c>
      <c r="Q2978">
        <v>0.12790046769684499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100</v>
      </c>
      <c r="E2979">
        <v>87.700425050000007</v>
      </c>
      <c r="F2979">
        <v>4.57</v>
      </c>
      <c r="G2979">
        <v>99.262912069584701</v>
      </c>
      <c r="H2979">
        <v>-7.2831241581764701</v>
      </c>
      <c r="I2979">
        <v>-15.0306192742226</v>
      </c>
      <c r="J2979">
        <v>6.81203316489459</v>
      </c>
      <c r="K2979">
        <v>4.5272133089604898</v>
      </c>
      <c r="L2979">
        <v>4.4345818017768996</v>
      </c>
      <c r="M2979">
        <v>71.665319866265904</v>
      </c>
      <c r="N2979">
        <v>2.1824728671962701</v>
      </c>
      <c r="O2979">
        <v>42.888402625820497</v>
      </c>
      <c r="P2979">
        <v>126.237623762376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2864</v>
      </c>
      <c r="E2980">
        <v>87.398126399999995</v>
      </c>
      <c r="F2980">
        <v>124</v>
      </c>
      <c r="G2980">
        <v>-27.564560893441101</v>
      </c>
      <c r="H2980">
        <v>-1.96927134432366</v>
      </c>
      <c r="I2980">
        <v>-14.8036090557859</v>
      </c>
      <c r="J2980">
        <v>-0.78179573357127896</v>
      </c>
      <c r="K2980">
        <v>121.826524801662</v>
      </c>
      <c r="M2980">
        <v>51.007024435219002</v>
      </c>
      <c r="N2980">
        <v>0.18728823937625</v>
      </c>
      <c r="O2980">
        <v>18.266129032258</v>
      </c>
      <c r="P2980">
        <v>18.095238095238098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330</v>
      </c>
      <c r="E2981">
        <v>87.300937500000003</v>
      </c>
      <c r="F2981">
        <v>376.5</v>
      </c>
      <c r="G2981">
        <v>17.650336833066699</v>
      </c>
      <c r="H2981">
        <v>-25.959902559648601</v>
      </c>
      <c r="I2981">
        <v>26.6038651867486</v>
      </c>
      <c r="J2981">
        <v>-4.7203074284684297</v>
      </c>
      <c r="K2981">
        <v>390.93605927182</v>
      </c>
      <c r="L2981">
        <v>283.39772927606799</v>
      </c>
      <c r="M2981">
        <v>32.513489055101701</v>
      </c>
      <c r="N2981">
        <v>0.64709719504240004</v>
      </c>
      <c r="O2981">
        <v>39.269588313413003</v>
      </c>
      <c r="P2981">
        <v>150.99999999999901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130</v>
      </c>
      <c r="E2982">
        <v>87.041119679999994</v>
      </c>
      <c r="F2982">
        <v>104.4</v>
      </c>
      <c r="G2982">
        <v>-76.074832914452898</v>
      </c>
      <c r="H2982">
        <v>13.586284211231799</v>
      </c>
      <c r="I2982">
        <v>-63.313881076797699</v>
      </c>
      <c r="J2982">
        <v>5.0703756434541098</v>
      </c>
      <c r="K2982">
        <v>103.950971687045</v>
      </c>
      <c r="M2982">
        <v>66.275927507561704</v>
      </c>
      <c r="N2982">
        <v>0.79914070891514499</v>
      </c>
      <c r="O2982">
        <v>101.149425287356</v>
      </c>
      <c r="P2982">
        <v>26.545454545454501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1576</v>
      </c>
      <c r="E2983">
        <v>86.983500000000006</v>
      </c>
      <c r="F2983">
        <v>25.75</v>
      </c>
      <c r="G2983">
        <v>-31.181341557206</v>
      </c>
      <c r="H2983">
        <v>-4.1591938249438201</v>
      </c>
      <c r="I2983">
        <v>-27.265955468786299</v>
      </c>
      <c r="J2983">
        <v>-3.4587415589469699</v>
      </c>
      <c r="K2983">
        <v>27.151417883908501</v>
      </c>
      <c r="L2983">
        <v>28.302482382779001</v>
      </c>
      <c r="M2983">
        <v>47.039827340855297</v>
      </c>
      <c r="N2983">
        <v>2.2092122465404</v>
      </c>
      <c r="O2983">
        <v>65.048543689320297</v>
      </c>
      <c r="P2983">
        <v>17.045454545454501</v>
      </c>
      <c r="Q2983">
        <v>8.9647700978400004E-3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713</v>
      </c>
      <c r="E2984">
        <v>86.967899709999998</v>
      </c>
      <c r="F2984">
        <v>53.18</v>
      </c>
      <c r="G2984">
        <v>-8.1350802060505902</v>
      </c>
      <c r="H2984">
        <v>2.4551713465423899</v>
      </c>
      <c r="I2984">
        <v>-1.7741893673279401</v>
      </c>
      <c r="J2984">
        <v>0.37089545123287398</v>
      </c>
      <c r="K2984">
        <v>50.876264322252098</v>
      </c>
      <c r="L2984">
        <v>47.849357442613197</v>
      </c>
      <c r="M2984">
        <v>73.635405148885695</v>
      </c>
      <c r="N2984">
        <v>0.48491046779659203</v>
      </c>
      <c r="O2984">
        <v>4.17450169236555</v>
      </c>
      <c r="P2984">
        <v>32.983245811452797</v>
      </c>
      <c r="Q2984">
        <v>-4.1911912161719999E-3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873</v>
      </c>
      <c r="E2985">
        <v>86.842331939999994</v>
      </c>
      <c r="F2985">
        <v>68.95</v>
      </c>
      <c r="G2985">
        <v>11.132835522440701</v>
      </c>
      <c r="H2985">
        <v>-0.29628196647844401</v>
      </c>
      <c r="I2985">
        <v>-26.0961342279871</v>
      </c>
      <c r="J2985">
        <v>6.4205601267287804</v>
      </c>
      <c r="K2985">
        <v>64.369627597387804</v>
      </c>
      <c r="L2985">
        <v>62.287070337910798</v>
      </c>
      <c r="M2985">
        <v>72.731051259864998</v>
      </c>
      <c r="N2985">
        <v>0.60242512455007102</v>
      </c>
      <c r="O2985">
        <v>41.261783901377797</v>
      </c>
      <c r="P2985">
        <v>54.943820224719097</v>
      </c>
      <c r="Q2985">
        <v>4.9148577247230003E-3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629</v>
      </c>
      <c r="E2986">
        <v>86.828400000000002</v>
      </c>
      <c r="F2986">
        <v>32.04</v>
      </c>
      <c r="G2986">
        <v>64.062699490634103</v>
      </c>
      <c r="H2986">
        <v>-16.9974880486125</v>
      </c>
      <c r="I2986">
        <v>-4.5627034362659797</v>
      </c>
      <c r="J2986">
        <v>4.4013301483604401</v>
      </c>
      <c r="K2986">
        <v>32.148243410584499</v>
      </c>
      <c r="L2986">
        <v>29.6041305098449</v>
      </c>
      <c r="M2986">
        <v>59.220326122797402</v>
      </c>
      <c r="N2986">
        <v>0.61402548127708101</v>
      </c>
      <c r="O2986">
        <v>24.843945068664102</v>
      </c>
      <c r="P2986">
        <v>98.513011152416297</v>
      </c>
      <c r="Q2986">
        <v>3.5748566331833001E-2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86.808750000000003</v>
      </c>
      <c r="F2987">
        <v>175</v>
      </c>
      <c r="G2987">
        <v>143.37052859099401</v>
      </c>
      <c r="H2987">
        <v>42.404434659817099</v>
      </c>
      <c r="I2987">
        <v>178.56737786454701</v>
      </c>
      <c r="J2987">
        <v>20.569189028700599</v>
      </c>
      <c r="K2987">
        <v>127.410597548925</v>
      </c>
      <c r="L2987">
        <v>97.345214839117205</v>
      </c>
      <c r="M2987">
        <v>90.703906993562896</v>
      </c>
      <c r="N2987">
        <v>1.7853403141361199</v>
      </c>
      <c r="O2987">
        <v>6.3999999999999799</v>
      </c>
      <c r="P2987">
        <v>236.53846153846101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713</v>
      </c>
      <c r="E2988">
        <v>86.396236028999994</v>
      </c>
      <c r="F2988">
        <v>1000</v>
      </c>
      <c r="G2988">
        <v>-25.854240279753199</v>
      </c>
      <c r="H2988">
        <v>-4.4602712543227598</v>
      </c>
      <c r="I2988">
        <v>-13.099288802119601</v>
      </c>
      <c r="J2988">
        <v>-0.85382774637639203</v>
      </c>
      <c r="K2988">
        <v>999.99085592074096</v>
      </c>
      <c r="L2988">
        <v>999.98487954865402</v>
      </c>
      <c r="M2988">
        <v>51.871899376974604</v>
      </c>
      <c r="N2988">
        <v>1.0870271491179699</v>
      </c>
      <c r="O2988">
        <v>3</v>
      </c>
      <c r="P2988">
        <v>3.0927835051546202</v>
      </c>
      <c r="Q2988">
        <v>-0.10191571481775601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E2989">
        <v>86.268857999999994</v>
      </c>
      <c r="F2989">
        <v>260</v>
      </c>
      <c r="G2989">
        <v>183.66356888403399</v>
      </c>
      <c r="H2989">
        <v>78.261497886445497</v>
      </c>
      <c r="I2989">
        <v>103.386972646673</v>
      </c>
      <c r="J2989">
        <v>45.593166088395499</v>
      </c>
      <c r="K2989">
        <v>140.02218898879599</v>
      </c>
      <c r="L2989">
        <v>101.567661140621</v>
      </c>
      <c r="M2989">
        <v>97.3197868597574</v>
      </c>
      <c r="N2989">
        <v>1.57324840764331</v>
      </c>
      <c r="O2989">
        <v>0.38461538461538303</v>
      </c>
      <c r="P2989">
        <v>286.32986627042999</v>
      </c>
      <c r="Q2989">
        <v>0.191221687841793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247</v>
      </c>
      <c r="E2990">
        <v>86.122299999999996</v>
      </c>
      <c r="F2990">
        <v>13.27</v>
      </c>
      <c r="G2990">
        <v>19.835850708490302</v>
      </c>
      <c r="H2990">
        <v>15.7318255478152</v>
      </c>
      <c r="I2990">
        <v>60.228819870816501</v>
      </c>
      <c r="J2990">
        <v>-7.2675216965543301</v>
      </c>
      <c r="K2990">
        <v>11.917944966913501</v>
      </c>
      <c r="L2990">
        <v>9.3391493064221098</v>
      </c>
      <c r="M2990">
        <v>51.104166878078402</v>
      </c>
      <c r="N2990">
        <v>0.69014040168445701</v>
      </c>
      <c r="O2990">
        <v>8.5154483798040701</v>
      </c>
      <c r="P2990">
        <v>118.29248231616999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103</v>
      </c>
      <c r="E2991">
        <v>86.010770411999999</v>
      </c>
      <c r="F2991">
        <v>74.34</v>
      </c>
      <c r="G2991">
        <v>51.139759360225099</v>
      </c>
      <c r="H2991">
        <v>-1.9051687802210999</v>
      </c>
      <c r="I2991">
        <v>-13.247038970017501</v>
      </c>
      <c r="J2991">
        <v>22.827899716935899</v>
      </c>
      <c r="K2991">
        <v>67.548868152173895</v>
      </c>
      <c r="L2991">
        <v>66.277850382033094</v>
      </c>
      <c r="M2991">
        <v>76.044657136863194</v>
      </c>
      <c r="N2991">
        <v>3.18430922680635</v>
      </c>
      <c r="O2991">
        <v>41.3774549367769</v>
      </c>
      <c r="Q2991">
        <v>0.105269394938967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E2992">
        <v>85.997370429999904</v>
      </c>
      <c r="F2992">
        <v>8.57</v>
      </c>
      <c r="G2992">
        <v>91.046871483738101</v>
      </c>
      <c r="H2992">
        <v>4.9967480731520499</v>
      </c>
      <c r="I2992">
        <v>-39.6001464350527</v>
      </c>
      <c r="J2992">
        <v>-0.86182774637639603</v>
      </c>
      <c r="K2992">
        <v>8.6678237316377391</v>
      </c>
      <c r="L2992">
        <v>8.1547805199570398</v>
      </c>
      <c r="M2992">
        <v>30.825699825874999</v>
      </c>
      <c r="N2992">
        <v>0.92692127206439701</v>
      </c>
      <c r="O2992">
        <v>51.691948658109602</v>
      </c>
      <c r="P2992">
        <v>180.15691402419</v>
      </c>
      <c r="Q2992">
        <v>0.193121311499836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85.7342668</v>
      </c>
      <c r="F2993">
        <v>7.28</v>
      </c>
      <c r="G2993">
        <v>110.503395723861</v>
      </c>
      <c r="H2993">
        <v>43.930728655676297</v>
      </c>
      <c r="I2993">
        <v>29.088211197880302</v>
      </c>
      <c r="J2993">
        <v>-8.4583408223415208</v>
      </c>
      <c r="K2993">
        <v>6.0256939513926699</v>
      </c>
      <c r="L2993">
        <v>4.7685438295214704</v>
      </c>
      <c r="M2993">
        <v>49.528562950971697</v>
      </c>
      <c r="N2993">
        <v>1.2824490055467599</v>
      </c>
      <c r="O2993">
        <v>14.697802197802099</v>
      </c>
      <c r="P2993">
        <v>147.619047619047</v>
      </c>
      <c r="Q2993">
        <v>5.5518325573230998E-2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85.50423739</v>
      </c>
      <c r="F2994">
        <v>31.46</v>
      </c>
      <c r="G2994">
        <v>39.718706728646097</v>
      </c>
      <c r="H2994">
        <v>-4.5660455378720499</v>
      </c>
      <c r="I2994">
        <v>4.5081878333943699</v>
      </c>
      <c r="J2994">
        <v>-1.27983417724457</v>
      </c>
      <c r="K2994">
        <v>30.409302990988301</v>
      </c>
      <c r="L2994">
        <v>27.650217494891699</v>
      </c>
      <c r="M2994">
        <v>64.883344605274303</v>
      </c>
      <c r="N2994">
        <v>1.3314547327892501</v>
      </c>
      <c r="O2994">
        <v>16.0203432930705</v>
      </c>
      <c r="P2994">
        <v>84.950029394473802</v>
      </c>
      <c r="Q2994">
        <v>-4.8435767675560001E-3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239</v>
      </c>
      <c r="E2995">
        <v>85.5</v>
      </c>
      <c r="F2995">
        <v>114</v>
      </c>
      <c r="G2995">
        <v>159.85404507451</v>
      </c>
      <c r="H2995">
        <v>45.270988395936001</v>
      </c>
      <c r="I2995">
        <v>102.198161622809</v>
      </c>
      <c r="J2995">
        <v>-1.46527602223846</v>
      </c>
      <c r="K2995">
        <v>90.484716406544905</v>
      </c>
      <c r="L2995">
        <v>65.185137379053998</v>
      </c>
      <c r="M2995">
        <v>45.0690904683754</v>
      </c>
      <c r="N2995">
        <v>1.83986617653132</v>
      </c>
      <c r="O2995">
        <v>22.543859649122801</v>
      </c>
      <c r="P2995">
        <v>208.10810810810801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E2996">
        <v>85.491334940000002</v>
      </c>
      <c r="F2996">
        <v>16.28</v>
      </c>
      <c r="G2996">
        <v>-34.090229365817699</v>
      </c>
      <c r="H2996">
        <v>-10.635647144207301</v>
      </c>
      <c r="I2996">
        <v>-31.331333001014599</v>
      </c>
      <c r="J2996">
        <v>-7.8399130981641703</v>
      </c>
      <c r="K2996">
        <v>17.310553379625699</v>
      </c>
      <c r="L2996">
        <v>18.424902351321499</v>
      </c>
      <c r="M2996">
        <v>36.965652998963897</v>
      </c>
      <c r="N2996">
        <v>0.946010808293414</v>
      </c>
      <c r="O2996">
        <v>71.375921375921294</v>
      </c>
      <c r="P2996">
        <v>6.4052287581699296</v>
      </c>
      <c r="Q2996">
        <v>6.6779927543890005E-2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140</v>
      </c>
      <c r="E2997">
        <v>85.225980419999999</v>
      </c>
      <c r="F2997">
        <v>76.86</v>
      </c>
      <c r="G2997">
        <v>22.046021365603501</v>
      </c>
      <c r="H2997">
        <v>-9.4090303804682307</v>
      </c>
      <c r="I2997">
        <v>-11.486385576313101</v>
      </c>
      <c r="J2997">
        <v>0.29201840746976399</v>
      </c>
      <c r="K2997">
        <v>82.768774313470999</v>
      </c>
      <c r="L2997">
        <v>79.066286171061407</v>
      </c>
      <c r="M2997">
        <v>45.741102492249198</v>
      </c>
      <c r="N2997">
        <v>0.78442754790971003</v>
      </c>
      <c r="O2997">
        <v>64.389799635701195</v>
      </c>
      <c r="P2997">
        <v>68.923076923076906</v>
      </c>
      <c r="Q2997">
        <v>0.10513407241514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84.850605000000002</v>
      </c>
      <c r="F2998">
        <v>133.35</v>
      </c>
      <c r="G2998">
        <v>1.1397593602251099</v>
      </c>
      <c r="H2998">
        <v>-8.2571501322024492</v>
      </c>
      <c r="I2998">
        <v>-5.2458433152222002</v>
      </c>
      <c r="J2998">
        <v>-1.6430777463763899</v>
      </c>
      <c r="K2998">
        <v>124.433873864538</v>
      </c>
      <c r="M2998">
        <v>64.693423639956904</v>
      </c>
      <c r="N2998">
        <v>1.04314789687924</v>
      </c>
      <c r="O2998">
        <v>14.1357330333708</v>
      </c>
      <c r="P2998">
        <v>38.186528497409299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46</v>
      </c>
      <c r="E2999">
        <v>84.445434047999996</v>
      </c>
      <c r="F2999">
        <v>51.36</v>
      </c>
      <c r="G2999">
        <v>49.822140534612899</v>
      </c>
      <c r="H2999">
        <v>-15.113385473829901</v>
      </c>
      <c r="I2999">
        <v>40.568509905274098</v>
      </c>
      <c r="J2999">
        <v>-4.1889996502580997</v>
      </c>
      <c r="K2999">
        <v>53.656986317634498</v>
      </c>
      <c r="L2999">
        <v>43.997278914568497</v>
      </c>
      <c r="M2999">
        <v>25.116298918264299</v>
      </c>
      <c r="N2999">
        <v>0.46244506826392201</v>
      </c>
      <c r="O2999">
        <v>61.059190031152603</v>
      </c>
      <c r="P2999">
        <v>102.03473835054599</v>
      </c>
      <c r="Q2999">
        <v>0.16506111083974001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140</v>
      </c>
      <c r="E3000">
        <v>84.227000000000004</v>
      </c>
      <c r="F3000">
        <v>76.569999999999993</v>
      </c>
      <c r="G3000">
        <v>37.750870471336199</v>
      </c>
      <c r="H3000">
        <v>-19.205333969945102</v>
      </c>
      <c r="I3000">
        <v>28.697007494176599</v>
      </c>
      <c r="J3000">
        <v>-5.8594703677814</v>
      </c>
      <c r="K3000">
        <v>88.202860842578204</v>
      </c>
      <c r="L3000">
        <v>71.061753646101494</v>
      </c>
      <c r="M3000">
        <v>8.4384295136122098</v>
      </c>
      <c r="N3000">
        <v>0.835777126099706</v>
      </c>
      <c r="O3000">
        <v>33.903617604806001</v>
      </c>
      <c r="P3000">
        <v>63.6111111111111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84.15</v>
      </c>
      <c r="F3001">
        <v>168.3</v>
      </c>
      <c r="G3001">
        <v>90.463666815238</v>
      </c>
      <c r="H3001">
        <v>-16.5836992050201</v>
      </c>
      <c r="I3001">
        <v>56.472499610978602</v>
      </c>
      <c r="J3001">
        <v>-2.0642885964882498</v>
      </c>
      <c r="K3001">
        <v>162.060166617871</v>
      </c>
      <c r="L3001">
        <v>125.978146838249</v>
      </c>
      <c r="M3001">
        <v>38.5975848333849</v>
      </c>
      <c r="N3001">
        <v>0.67831423277806102</v>
      </c>
      <c r="O3001">
        <v>22.251931075460401</v>
      </c>
      <c r="P3001">
        <v>165.20642924676901</v>
      </c>
      <c r="Q3001">
        <v>0.15049167111576101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84.127499999999998</v>
      </c>
      <c r="F3002">
        <v>50</v>
      </c>
      <c r="G3002">
        <v>-16.259188469674001</v>
      </c>
      <c r="H3002">
        <v>-11.876678751730999</v>
      </c>
      <c r="I3002">
        <v>-26.892392250395499</v>
      </c>
      <c r="J3002">
        <v>-0.86182774637639603</v>
      </c>
      <c r="K3002">
        <v>50.599721011622201</v>
      </c>
      <c r="L3002">
        <v>49.4811810050753</v>
      </c>
      <c r="M3002">
        <v>45.434158809611802</v>
      </c>
      <c r="N3002">
        <v>3.7491638795986599</v>
      </c>
      <c r="O3002">
        <v>21.58</v>
      </c>
      <c r="P3002">
        <v>24.285359184688001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1407</v>
      </c>
      <c r="E3003">
        <v>83.993583849999993</v>
      </c>
      <c r="F3003">
        <v>19.55</v>
      </c>
      <c r="G3003">
        <v>350.96902765290798</v>
      </c>
      <c r="H3003">
        <v>-3.3083214762497701</v>
      </c>
      <c r="I3003">
        <v>363.72997949056298</v>
      </c>
      <c r="J3003">
        <v>2.7597938752452298</v>
      </c>
      <c r="K3003">
        <v>18.0115006154025</v>
      </c>
      <c r="M3003">
        <v>71.358819837307905</v>
      </c>
      <c r="N3003">
        <v>0.31103414619353797</v>
      </c>
      <c r="O3003">
        <v>9.8721227621483205</v>
      </c>
      <c r="P3003">
        <v>376.829268292682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75</v>
      </c>
      <c r="E3004">
        <v>83.850629884</v>
      </c>
      <c r="F3004">
        <v>16.309999999999999</v>
      </c>
      <c r="G3004">
        <v>10.0564260268917</v>
      </c>
      <c r="H3004">
        <v>10.6149037398514</v>
      </c>
      <c r="I3004">
        <v>0.24331022498249499</v>
      </c>
      <c r="J3004">
        <v>-2.30358091823337</v>
      </c>
      <c r="K3004">
        <v>15.5751527449557</v>
      </c>
      <c r="L3004">
        <v>14.531352903476799</v>
      </c>
      <c r="M3004">
        <v>44.883291154927797</v>
      </c>
      <c r="N3004">
        <v>4.3762524380671897</v>
      </c>
      <c r="O3004">
        <v>19.742489270386201</v>
      </c>
      <c r="P3004">
        <v>63.099999999999902</v>
      </c>
      <c r="Q3004">
        <v>7.2171123813613999E-2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E3005">
        <v>83.830844999999997</v>
      </c>
      <c r="F3005">
        <v>49.35</v>
      </c>
      <c r="G3005">
        <v>-21.746316589141902</v>
      </c>
      <c r="H3005">
        <v>-2.7805633077010801</v>
      </c>
      <c r="I3005">
        <v>-8.9853647514867294</v>
      </c>
      <c r="J3005">
        <v>2.1897186453761699</v>
      </c>
      <c r="M3005">
        <v>47.3216389315089</v>
      </c>
      <c r="O3005">
        <v>21.317122593718299</v>
      </c>
      <c r="P3005">
        <v>9.4235033259423506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934</v>
      </c>
      <c r="E3006">
        <v>83.547499999999999</v>
      </c>
      <c r="F3006">
        <v>145.30000000000001</v>
      </c>
      <c r="G3006">
        <v>-56.327129634534302</v>
      </c>
      <c r="H3006">
        <v>-2.3770727627633801</v>
      </c>
      <c r="I3006">
        <v>-30.6829530108547</v>
      </c>
      <c r="J3006">
        <v>-1.0351980653777799</v>
      </c>
      <c r="K3006">
        <v>149.839693935783</v>
      </c>
      <c r="L3006">
        <v>174.24679146131399</v>
      </c>
      <c r="M3006">
        <v>50.346283647671299</v>
      </c>
      <c r="N3006">
        <v>0.83136223274683296</v>
      </c>
      <c r="O3006">
        <v>47.281486579490597</v>
      </c>
      <c r="P3006">
        <v>6.0583941605839504</v>
      </c>
      <c r="Q3006">
        <v>0.201822815685676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21</v>
      </c>
      <c r="E3007">
        <v>83.443351565</v>
      </c>
      <c r="F3007">
        <v>5.03</v>
      </c>
      <c r="G3007">
        <v>138.87660146548799</v>
      </c>
      <c r="H3007">
        <v>21.123145717287699</v>
      </c>
      <c r="I3007">
        <v>73.197007494176603</v>
      </c>
      <c r="J3007">
        <v>-0.86182774637639603</v>
      </c>
      <c r="K3007">
        <v>4.4915754810231903</v>
      </c>
      <c r="L3007">
        <v>3.6383221770930101</v>
      </c>
      <c r="M3007">
        <v>40.245498370938598</v>
      </c>
      <c r="N3007">
        <v>0.67957607242836204</v>
      </c>
      <c r="O3007">
        <v>43.1411530815109</v>
      </c>
      <c r="P3007">
        <v>204.84848484848399</v>
      </c>
      <c r="Q3007">
        <v>-3.4137741192680003E-2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542</v>
      </c>
      <c r="E3008">
        <v>83.292750799999993</v>
      </c>
      <c r="F3008">
        <v>102.55</v>
      </c>
      <c r="G3008">
        <v>-3.7769073064415402</v>
      </c>
      <c r="H3008">
        <v>-7.1719740470263602</v>
      </c>
      <c r="I3008">
        <v>-11.1609190208075</v>
      </c>
      <c r="J3008">
        <v>7.6808858214627902</v>
      </c>
      <c r="K3008">
        <v>116.50009966835199</v>
      </c>
      <c r="L3008">
        <v>109.02393628250699</v>
      </c>
      <c r="M3008">
        <v>41.965081368751697</v>
      </c>
      <c r="N3008">
        <v>2.3334468664850099</v>
      </c>
      <c r="O3008">
        <v>55.387615797172103</v>
      </c>
      <c r="P3008">
        <v>29.4823232323232</v>
      </c>
      <c r="Q3008">
        <v>-7.4107982919949999E-3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539</v>
      </c>
      <c r="E3009">
        <v>83.207140002000003</v>
      </c>
      <c r="F3009">
        <v>79.38</v>
      </c>
      <c r="G3009">
        <v>133.212866409833</v>
      </c>
      <c r="H3009">
        <v>15.008933160618801</v>
      </c>
      <c r="I3009">
        <v>42.578295037848903</v>
      </c>
      <c r="J3009">
        <v>18.9269618555732</v>
      </c>
      <c r="K3009">
        <v>61.981126054075702</v>
      </c>
      <c r="L3009">
        <v>54.585992054311802</v>
      </c>
      <c r="M3009">
        <v>88.390821183794202</v>
      </c>
      <c r="N3009">
        <v>3.1157357779910799</v>
      </c>
      <c r="O3009">
        <v>3.6659108087679599</v>
      </c>
      <c r="P3009">
        <v>173.72413793103399</v>
      </c>
      <c r="Q3009">
        <v>4.8301733457489997E-2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E3010">
        <v>83.173085999999998</v>
      </c>
      <c r="F3010">
        <v>41.13</v>
      </c>
      <c r="G3010">
        <v>-54.117697468660197</v>
      </c>
      <c r="H3010">
        <v>2.8432946535643899</v>
      </c>
      <c r="I3010">
        <v>-24.303952014554799</v>
      </c>
      <c r="J3010">
        <v>-5.5735014453918597</v>
      </c>
      <c r="K3010">
        <v>42.9851792331078</v>
      </c>
      <c r="L3010">
        <v>45.511253185910597</v>
      </c>
      <c r="M3010">
        <v>40.963376424430699</v>
      </c>
      <c r="N3010">
        <v>0.217612612475727</v>
      </c>
      <c r="O3010">
        <v>66.520787746170598</v>
      </c>
      <c r="P3010">
        <v>17.514285714285698</v>
      </c>
      <c r="Q3010">
        <v>0.12155507782500299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242</v>
      </c>
      <c r="E3011">
        <v>83.154205000000005</v>
      </c>
      <c r="F3011">
        <v>233</v>
      </c>
      <c r="G3011">
        <v>175.21224934601099</v>
      </c>
      <c r="H3011">
        <v>-2.0297010667945701</v>
      </c>
      <c r="I3011">
        <v>127.131662842379</v>
      </c>
      <c r="J3011">
        <v>6.4302352851825506E-2</v>
      </c>
      <c r="K3011">
        <v>183.52220369070099</v>
      </c>
      <c r="L3011">
        <v>114.65519132902701</v>
      </c>
      <c r="M3011">
        <v>64.603389595110997</v>
      </c>
      <c r="N3011">
        <v>1.57774126215748</v>
      </c>
      <c r="O3011">
        <v>7.7253218884120098</v>
      </c>
      <c r="P3011">
        <v>414.121800529567</v>
      </c>
      <c r="Q3011">
        <v>0.19736752863636101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130</v>
      </c>
      <c r="E3012">
        <v>82.831706495999995</v>
      </c>
      <c r="F3012">
        <v>22.92</v>
      </c>
      <c r="G3012">
        <v>-0.61433900043061096</v>
      </c>
      <c r="H3012">
        <v>-9.70041489663509</v>
      </c>
      <c r="I3012">
        <v>-31.880295180574599</v>
      </c>
      <c r="J3012">
        <v>-6.2464431309917696</v>
      </c>
      <c r="K3012">
        <v>25.145561378296701</v>
      </c>
      <c r="L3012">
        <v>23.676106369419401</v>
      </c>
      <c r="M3012">
        <v>33.7195369723526</v>
      </c>
      <c r="N3012">
        <v>1.5933869901634099</v>
      </c>
      <c r="O3012">
        <v>73.167539267015599</v>
      </c>
      <c r="P3012">
        <v>60.279720279720202</v>
      </c>
      <c r="Q3012">
        <v>-8.4991425859939993E-3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484</v>
      </c>
      <c r="E3013">
        <v>82.810578800000002</v>
      </c>
      <c r="F3013">
        <v>168.2</v>
      </c>
      <c r="G3013">
        <v>-49.370927315536598</v>
      </c>
      <c r="H3013">
        <v>13.6631564994793</v>
      </c>
      <c r="I3013">
        <v>-24.9672479323266</v>
      </c>
      <c r="J3013">
        <v>3.92732888012962</v>
      </c>
      <c r="K3013">
        <v>161.08111055317201</v>
      </c>
      <c r="L3013">
        <v>173.50446054045401</v>
      </c>
      <c r="M3013">
        <v>47.342998837427103</v>
      </c>
      <c r="N3013">
        <v>1.0864403026670399</v>
      </c>
      <c r="O3013">
        <v>45.303210463733599</v>
      </c>
      <c r="P3013">
        <v>29.384615384615302</v>
      </c>
      <c r="Q3013">
        <v>0.100626574361572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484</v>
      </c>
      <c r="E3014">
        <v>82.510476679999996</v>
      </c>
      <c r="F3014">
        <v>46.84</v>
      </c>
      <c r="G3014">
        <v>-66.506290014895399</v>
      </c>
      <c r="H3014">
        <v>12.6986355108438</v>
      </c>
      <c r="I3014">
        <v>-36.179264784355297</v>
      </c>
      <c r="J3014">
        <v>10.206335648817101</v>
      </c>
      <c r="K3014">
        <v>43.904873826454299</v>
      </c>
      <c r="L3014">
        <v>53.4935537733761</v>
      </c>
      <c r="M3014">
        <v>70.822789446719398</v>
      </c>
      <c r="N3014">
        <v>1.97173143937531</v>
      </c>
      <c r="O3014">
        <v>77.153943548845703</v>
      </c>
      <c r="P3014">
        <v>29.641523733289301</v>
      </c>
      <c r="Q3014">
        <v>3.1257566103101E-2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E3015">
        <v>82.440305249999994</v>
      </c>
      <c r="F3015">
        <v>109.5</v>
      </c>
      <c r="G3015">
        <v>-18.1376631680582</v>
      </c>
      <c r="H3015">
        <v>17.9170922920399</v>
      </c>
      <c r="I3015">
        <v>-28.868519571350401</v>
      </c>
      <c r="J3015">
        <v>12.745767190332399</v>
      </c>
      <c r="K3015">
        <v>98.598939070309896</v>
      </c>
      <c r="L3015">
        <v>114.079614945925</v>
      </c>
      <c r="M3015">
        <v>76.415658292250797</v>
      </c>
      <c r="N3015">
        <v>1.7603002502084999</v>
      </c>
      <c r="O3015">
        <v>59.726027397260196</v>
      </c>
      <c r="P3015">
        <v>62.2222222222222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137</v>
      </c>
      <c r="E3016">
        <v>82.417995000000005</v>
      </c>
      <c r="F3016">
        <v>381.3</v>
      </c>
      <c r="G3016">
        <v>182.136528342454</v>
      </c>
      <c r="H3016">
        <v>-0.82323009349199605</v>
      </c>
      <c r="I3016">
        <v>65.537394261829704</v>
      </c>
      <c r="J3016">
        <v>-9.2157517374341609</v>
      </c>
      <c r="K3016">
        <v>343.88281564577397</v>
      </c>
      <c r="L3016">
        <v>275.202702314178</v>
      </c>
      <c r="M3016">
        <v>50.973094333503902</v>
      </c>
      <c r="N3016">
        <v>1.5503924665163</v>
      </c>
      <c r="O3016">
        <v>14.712824547600301</v>
      </c>
      <c r="P3016">
        <v>229.84429065743899</v>
      </c>
      <c r="Q3016">
        <v>0.13157230019024899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46</v>
      </c>
      <c r="E3017">
        <v>82.226182199999997</v>
      </c>
      <c r="F3017">
        <v>106</v>
      </c>
      <c r="G3017">
        <v>46.497482937460802</v>
      </c>
      <c r="H3017">
        <v>14.6318522511819</v>
      </c>
      <c r="I3017">
        <v>63.862313868998797</v>
      </c>
      <c r="J3017">
        <v>-2.9855581249544101</v>
      </c>
      <c r="K3017">
        <v>93.650711439161498</v>
      </c>
      <c r="M3017">
        <v>48.215990304333303</v>
      </c>
      <c r="N3017">
        <v>0.85676284018825399</v>
      </c>
      <c r="O3017">
        <v>7.5471698113207504</v>
      </c>
      <c r="P3017">
        <v>135.555555555555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65</v>
      </c>
      <c r="E3018">
        <v>82.221739560000003</v>
      </c>
      <c r="F3018">
        <v>139.35</v>
      </c>
      <c r="G3018">
        <v>-7.8170386067380297</v>
      </c>
      <c r="H3018">
        <v>13.471905126264501</v>
      </c>
      <c r="I3018">
        <v>-15.8896620145368</v>
      </c>
      <c r="J3018">
        <v>3.8769782237728498</v>
      </c>
      <c r="K3018">
        <v>132.53897919226699</v>
      </c>
      <c r="L3018">
        <v>127.855882193325</v>
      </c>
      <c r="M3018">
        <v>61.308608332432499</v>
      </c>
      <c r="N3018">
        <v>1.67576227293909</v>
      </c>
      <c r="O3018">
        <v>12.665949049156801</v>
      </c>
      <c r="P3018">
        <v>42.121366649668502</v>
      </c>
      <c r="Q3018">
        <v>-6.7684171105703003E-2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1535</v>
      </c>
      <c r="E3019">
        <v>82.164886272000004</v>
      </c>
      <c r="F3019">
        <v>80.64</v>
      </c>
      <c r="G3019">
        <v>-28.645050766357102</v>
      </c>
      <c r="H3019">
        <v>18.204139060300601</v>
      </c>
      <c r="I3019">
        <v>-35.0353972241912</v>
      </c>
      <c r="J3019">
        <v>20.409600825052099</v>
      </c>
      <c r="K3019">
        <v>74.543684734453805</v>
      </c>
      <c r="L3019">
        <v>76.099606810557106</v>
      </c>
      <c r="M3019">
        <v>68.6815820138699</v>
      </c>
      <c r="N3019">
        <v>2.0160333725966799</v>
      </c>
      <c r="O3019">
        <v>74.417162698412696</v>
      </c>
      <c r="P3019">
        <v>42.096916299559403</v>
      </c>
      <c r="Q3019">
        <v>0.11093929201873599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934</v>
      </c>
      <c r="E3020">
        <v>82.14</v>
      </c>
      <c r="F3020">
        <v>222</v>
      </c>
      <c r="G3020">
        <v>-33.8013561280601</v>
      </c>
      <c r="H3020">
        <v>-5.3558364727619399</v>
      </c>
      <c r="I3020">
        <v>-28.864798193127001</v>
      </c>
      <c r="J3020">
        <v>-2.6636295481781902</v>
      </c>
      <c r="K3020">
        <v>221.02944239409601</v>
      </c>
      <c r="L3020">
        <v>233.85518570196601</v>
      </c>
      <c r="M3020">
        <v>57.797972257370702</v>
      </c>
      <c r="N3020">
        <v>1.74756920461186</v>
      </c>
      <c r="O3020">
        <v>36.914414414414402</v>
      </c>
      <c r="P3020">
        <v>6.1692969870875203</v>
      </c>
      <c r="Q3020">
        <v>-2.4687431225450002E-2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621</v>
      </c>
      <c r="E3021">
        <v>81.868454084999996</v>
      </c>
      <c r="F3021">
        <v>68.09</v>
      </c>
      <c r="G3021">
        <v>87.654967889544594</v>
      </c>
      <c r="H3021">
        <v>23.2793215262204</v>
      </c>
      <c r="I3021">
        <v>26.543861320931999</v>
      </c>
      <c r="J3021">
        <v>-6.3055161229907499</v>
      </c>
      <c r="K3021">
        <v>60.643919164585903</v>
      </c>
      <c r="L3021">
        <v>50.918878703547698</v>
      </c>
      <c r="M3021">
        <v>49.8060586255747</v>
      </c>
      <c r="N3021">
        <v>1.34188261307455</v>
      </c>
      <c r="O3021">
        <v>13.6730797473931</v>
      </c>
      <c r="P3021">
        <v>152.09181784524199</v>
      </c>
      <c r="Q3021">
        <v>4.8723364835003002E-2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934</v>
      </c>
      <c r="E3022">
        <v>81.864649999999997</v>
      </c>
      <c r="F3022">
        <v>52.85</v>
      </c>
      <c r="G3022">
        <v>-62.1471604709985</v>
      </c>
      <c r="H3022">
        <v>31.434343113507602</v>
      </c>
      <c r="I3022">
        <v>-49.386208633343202</v>
      </c>
      <c r="J3022">
        <v>32.471505586956901</v>
      </c>
      <c r="K3022">
        <v>47.202516342588801</v>
      </c>
      <c r="M3022">
        <v>71.751780007543402</v>
      </c>
      <c r="N3022">
        <v>1.8034480139743201</v>
      </c>
      <c r="O3022">
        <v>64.616840113528795</v>
      </c>
      <c r="P3022">
        <v>46.8055555555555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403</v>
      </c>
      <c r="E3023">
        <v>81.840440689999994</v>
      </c>
      <c r="F3023">
        <v>76.03</v>
      </c>
      <c r="G3023">
        <v>76.616457096576596</v>
      </c>
      <c r="H3023">
        <v>2.9814328810284501</v>
      </c>
      <c r="I3023">
        <v>-6.0600096243074502</v>
      </c>
      <c r="J3023">
        <v>-1.07111486213832</v>
      </c>
      <c r="K3023">
        <v>72.382569470957606</v>
      </c>
      <c r="L3023">
        <v>66.894219118391504</v>
      </c>
      <c r="M3023">
        <v>60.176543425158698</v>
      </c>
      <c r="N3023">
        <v>2.0516879765803502</v>
      </c>
      <c r="O3023">
        <v>28.896488228330899</v>
      </c>
      <c r="P3023">
        <v>117.16652385032801</v>
      </c>
      <c r="Q3023">
        <v>7.1854381830322001E-2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100</v>
      </c>
      <c r="E3024">
        <v>81.670603709999995</v>
      </c>
      <c r="F3024">
        <v>15.22</v>
      </c>
      <c r="G3024">
        <v>15.721154709062301</v>
      </c>
      <c r="H3024">
        <v>9.0862842112318898</v>
      </c>
      <c r="I3024">
        <v>-7.7705690789362398</v>
      </c>
      <c r="J3024">
        <v>-4.02038744315466</v>
      </c>
      <c r="K3024">
        <v>15.6324065597535</v>
      </c>
      <c r="L3024">
        <v>16.0952034198028</v>
      </c>
      <c r="M3024">
        <v>51.161141251138503</v>
      </c>
      <c r="N3024">
        <v>1.66266346270006</v>
      </c>
      <c r="O3024">
        <v>93.4954007884362</v>
      </c>
      <c r="P3024">
        <v>43.584905660377302</v>
      </c>
      <c r="Q3024">
        <v>-3.3187495435911998E-2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130</v>
      </c>
      <c r="E3025">
        <v>81.61153238</v>
      </c>
      <c r="F3025">
        <v>28.7</v>
      </c>
      <c r="G3025">
        <v>-11.060240639774801</v>
      </c>
      <c r="H3025">
        <v>-3.6493069949475401</v>
      </c>
      <c r="I3025">
        <v>-34.619660691646502</v>
      </c>
      <c r="J3025">
        <v>3.8789129943643399</v>
      </c>
      <c r="K3025">
        <v>29.733367049337598</v>
      </c>
      <c r="L3025">
        <v>30.248533787441399</v>
      </c>
      <c r="M3025">
        <v>53.963809945958999</v>
      </c>
      <c r="N3025">
        <v>1.41283179649126</v>
      </c>
      <c r="O3025">
        <v>52.2299651567944</v>
      </c>
      <c r="P3025">
        <v>23.7068965517241</v>
      </c>
      <c r="Q3025">
        <v>8.8627201318720004E-3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150</v>
      </c>
      <c r="E3026">
        <v>81.440740500000004</v>
      </c>
      <c r="F3026">
        <v>89</v>
      </c>
      <c r="G3026">
        <v>115.005794542904</v>
      </c>
      <c r="H3026">
        <v>-9.1075692166640891</v>
      </c>
      <c r="I3026">
        <v>-10.729838606582399</v>
      </c>
      <c r="J3026">
        <v>-4.8464035818519697</v>
      </c>
      <c r="K3026">
        <v>94.422050444723197</v>
      </c>
      <c r="L3026">
        <v>84.075799594963598</v>
      </c>
      <c r="M3026">
        <v>40.200869851373803</v>
      </c>
      <c r="N3026">
        <v>0.95686949433138302</v>
      </c>
      <c r="O3026">
        <v>41.977528089887599</v>
      </c>
      <c r="P3026">
        <v>168.072289156626</v>
      </c>
      <c r="Q3026">
        <v>0.16425014566610599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E3027">
        <v>81.400847579999905</v>
      </c>
      <c r="F3027">
        <v>5.07</v>
      </c>
      <c r="G3027">
        <v>-94.320582785964604</v>
      </c>
      <c r="H3027">
        <v>-10.188828539895599</v>
      </c>
      <c r="I3027">
        <v>-84.308828836191196</v>
      </c>
      <c r="J3027">
        <v>-2.2131790977277301</v>
      </c>
      <c r="K3027">
        <v>6.0309777297857199</v>
      </c>
      <c r="L3027">
        <v>10.8268060539821</v>
      </c>
      <c r="M3027">
        <v>26.725203972869298</v>
      </c>
      <c r="N3027">
        <v>1.10526495162355</v>
      </c>
      <c r="O3027">
        <v>365.483234714003</v>
      </c>
      <c r="P3027">
        <v>3.2586558044806502</v>
      </c>
      <c r="Q3027">
        <v>0.14872323970878401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81.39794775</v>
      </c>
      <c r="F3028">
        <v>49.65</v>
      </c>
      <c r="G3028">
        <v>-15.893463231137</v>
      </c>
      <c r="H3028">
        <v>22.7526552123554</v>
      </c>
      <c r="I3028">
        <v>5.1149969121660597</v>
      </c>
      <c r="J3028">
        <v>23.643380586956901</v>
      </c>
      <c r="K3028">
        <v>42.541468182353398</v>
      </c>
      <c r="L3028">
        <v>42.180666866998003</v>
      </c>
      <c r="M3028">
        <v>74.645256434754202</v>
      </c>
      <c r="N3028">
        <v>2.31135171875819</v>
      </c>
      <c r="O3028">
        <v>9.1641490433031301</v>
      </c>
      <c r="P3028">
        <v>54.432348367029498</v>
      </c>
      <c r="Q3028">
        <v>7.6545763193008001E-2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542</v>
      </c>
      <c r="E3029">
        <v>81.2694233</v>
      </c>
      <c r="F3029">
        <v>11.47</v>
      </c>
      <c r="G3029">
        <v>-6.3810739731082</v>
      </c>
      <c r="H3029">
        <v>0.91825228516594204</v>
      </c>
      <c r="I3029">
        <v>-8.2546818551360897</v>
      </c>
      <c r="J3029">
        <v>6.3497107151620602</v>
      </c>
      <c r="K3029">
        <v>11.0351128907326</v>
      </c>
      <c r="L3029">
        <v>10.969736839026</v>
      </c>
      <c r="M3029">
        <v>59.900308442706503</v>
      </c>
      <c r="N3029">
        <v>1.2091139571590701</v>
      </c>
      <c r="O3029">
        <v>24.324324324324301</v>
      </c>
      <c r="P3029">
        <v>47.809278350515399</v>
      </c>
      <c r="Q3029">
        <v>5.8567165460762002E-2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692</v>
      </c>
      <c r="E3030">
        <v>81.190142511999994</v>
      </c>
      <c r="F3030">
        <v>25.16</v>
      </c>
      <c r="G3030">
        <v>6.2286192070231401</v>
      </c>
      <c r="H3030">
        <v>-1.6132777803654901</v>
      </c>
      <c r="I3030">
        <v>-12.2946326032474</v>
      </c>
      <c r="J3030">
        <v>4.45118708064172</v>
      </c>
      <c r="K3030">
        <v>25.3789806802294</v>
      </c>
      <c r="L3030">
        <v>24.6190334399754</v>
      </c>
      <c r="M3030">
        <v>46.487130652488297</v>
      </c>
      <c r="N3030">
        <v>1.09222522696874</v>
      </c>
      <c r="O3030">
        <v>55.535180132742902</v>
      </c>
      <c r="P3030">
        <v>45.561923551171397</v>
      </c>
      <c r="Q3030">
        <v>5.1303932503911E-2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239</v>
      </c>
      <c r="E3031">
        <v>81.144631715000003</v>
      </c>
      <c r="F3031">
        <v>34.619999999999997</v>
      </c>
      <c r="G3031">
        <v>-64.0855434173248</v>
      </c>
      <c r="H3031">
        <v>19.085332510065999</v>
      </c>
      <c r="I3031">
        <v>-38.807443308557403</v>
      </c>
      <c r="J3031">
        <v>9.4632200547708205</v>
      </c>
      <c r="K3031">
        <v>30.023674299488398</v>
      </c>
      <c r="L3031">
        <v>36.419465792738997</v>
      </c>
      <c r="M3031">
        <v>86.095798452210801</v>
      </c>
      <c r="N3031">
        <v>1.34093366709317</v>
      </c>
      <c r="O3031">
        <v>76.869665577895702</v>
      </c>
      <c r="P3031">
        <v>55.246636771300402</v>
      </c>
      <c r="Q3031">
        <v>4.0822596352020998E-2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211</v>
      </c>
      <c r="E3032">
        <v>80.853162944999994</v>
      </c>
      <c r="F3032">
        <v>52.23</v>
      </c>
      <c r="G3032">
        <v>-24.995022412510799</v>
      </c>
      <c r="H3032">
        <v>-7.1359380109903201</v>
      </c>
      <c r="I3032">
        <v>-28.816571358195102</v>
      </c>
      <c r="J3032">
        <v>-2.6303783038542901</v>
      </c>
      <c r="K3032">
        <v>51.621417002998697</v>
      </c>
      <c r="L3032">
        <v>54.187588897801902</v>
      </c>
      <c r="M3032">
        <v>53.048597626527098</v>
      </c>
      <c r="N3032">
        <v>0.86409019968461398</v>
      </c>
      <c r="O3032">
        <v>35.822324334673503</v>
      </c>
      <c r="P3032">
        <v>23.885199240986701</v>
      </c>
      <c r="Q3032">
        <v>-4.7525222400579999E-2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624</v>
      </c>
      <c r="E3033">
        <v>80.838239999999999</v>
      </c>
      <c r="F3033">
        <v>294.60000000000002</v>
      </c>
      <c r="G3033">
        <v>125.055354283996</v>
      </c>
      <c r="H3033">
        <v>-6.2159249518979403</v>
      </c>
      <c r="I3033">
        <v>48.325368732126897</v>
      </c>
      <c r="J3033">
        <v>-2.1735181874323</v>
      </c>
      <c r="K3033">
        <v>294.72669799654301</v>
      </c>
      <c r="L3033">
        <v>231.842870378009</v>
      </c>
      <c r="M3033">
        <v>43.2029208478776</v>
      </c>
      <c r="N3033">
        <v>0.57068607068607002</v>
      </c>
      <c r="O3033">
        <v>36.150712830957197</v>
      </c>
      <c r="P3033">
        <v>187.6953125</v>
      </c>
      <c r="Q3033">
        <v>0.136251669570671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934</v>
      </c>
      <c r="E3034">
        <v>80.815100000000001</v>
      </c>
      <c r="F3034">
        <v>47.15</v>
      </c>
      <c r="G3034">
        <v>-37.149045907884002</v>
      </c>
      <c r="H3034">
        <v>3.6892368141844898</v>
      </c>
      <c r="I3034">
        <v>-14.9723377095077</v>
      </c>
      <c r="J3034">
        <v>5.8048389202902602</v>
      </c>
      <c r="K3034">
        <v>43.371656567712897</v>
      </c>
      <c r="L3034">
        <v>43.523164746889101</v>
      </c>
      <c r="M3034">
        <v>61.895338543914903</v>
      </c>
      <c r="N3034">
        <v>1.86793306196291</v>
      </c>
      <c r="O3034">
        <v>18.663838812301101</v>
      </c>
      <c r="P3034">
        <v>29.178082191780799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1093</v>
      </c>
      <c r="E3035">
        <v>80.654640000000001</v>
      </c>
      <c r="F3035">
        <v>68.5</v>
      </c>
      <c r="G3035">
        <v>61.170476083774503</v>
      </c>
      <c r="H3035">
        <v>12.8252492036215</v>
      </c>
      <c r="I3035">
        <v>-23.086148197651799</v>
      </c>
      <c r="J3035">
        <v>-5.7229388574874998</v>
      </c>
      <c r="K3035">
        <v>69.464416107563196</v>
      </c>
      <c r="L3035">
        <v>66.624715632905705</v>
      </c>
      <c r="M3035">
        <v>52.633722629836299</v>
      </c>
      <c r="N3035">
        <v>0.524318818436465</v>
      </c>
      <c r="O3035">
        <v>44.087591240875902</v>
      </c>
      <c r="P3035">
        <v>120.671140939597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E3036">
        <v>80.190168</v>
      </c>
      <c r="F3036">
        <v>205.6</v>
      </c>
      <c r="G3036">
        <v>102.714409788732</v>
      </c>
      <c r="H3036">
        <v>13.1082766615847</v>
      </c>
      <c r="I3036">
        <v>33.235230770834001</v>
      </c>
      <c r="J3036">
        <v>-1.3618277463763899</v>
      </c>
      <c r="K3036">
        <v>183.26320132277499</v>
      </c>
      <c r="L3036">
        <v>159.070230325496</v>
      </c>
      <c r="M3036">
        <v>74.224062446989805</v>
      </c>
      <c r="N3036">
        <v>1.87862983675532</v>
      </c>
      <c r="O3036">
        <v>10.797665369649801</v>
      </c>
      <c r="P3036">
        <v>150.57891529555101</v>
      </c>
      <c r="Q3036">
        <v>0.11188698745245999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49</v>
      </c>
      <c r="E3037">
        <v>80.123721447999998</v>
      </c>
      <c r="F3037">
        <v>90.11</v>
      </c>
      <c r="G3037">
        <v>198.50980975619299</v>
      </c>
      <c r="H3037">
        <v>-13.0937693362915</v>
      </c>
      <c r="I3037">
        <v>-27.686966527238098</v>
      </c>
      <c r="J3037">
        <v>-7.5086633192556498</v>
      </c>
      <c r="K3037">
        <v>97.589193166159703</v>
      </c>
      <c r="L3037">
        <v>87.620492737901301</v>
      </c>
      <c r="M3037">
        <v>39.588415799078703</v>
      </c>
      <c r="N3037">
        <v>0.38640801096102401</v>
      </c>
      <c r="O3037">
        <v>31.894351348352</v>
      </c>
      <c r="P3037">
        <v>224.37005039596801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1407</v>
      </c>
      <c r="E3038">
        <v>80.113784999999993</v>
      </c>
      <c r="F3038">
        <v>120.3</v>
      </c>
      <c r="G3038">
        <v>-4.16069587497973</v>
      </c>
      <c r="H3038">
        <v>4.43981956476724</v>
      </c>
      <c r="I3038">
        <v>7.6353559188759297</v>
      </c>
      <c r="J3038">
        <v>8.0472631627145095</v>
      </c>
      <c r="K3038">
        <v>116.121617065582</v>
      </c>
      <c r="L3038">
        <v>104.86821481933499</v>
      </c>
      <c r="M3038">
        <v>59.346911264489897</v>
      </c>
      <c r="N3038">
        <v>0.17670208579299401</v>
      </c>
      <c r="O3038">
        <v>49.584372402327503</v>
      </c>
      <c r="P3038">
        <v>60.399999999999899</v>
      </c>
      <c r="Q3038">
        <v>0.115227938195512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629</v>
      </c>
      <c r="E3039">
        <v>79.954007615999998</v>
      </c>
      <c r="F3039">
        <v>92.52</v>
      </c>
      <c r="G3039">
        <v>2.8184798052876898</v>
      </c>
      <c r="H3039">
        <v>-1.5248874839092601</v>
      </c>
      <c r="I3039">
        <v>-22.482246686546599</v>
      </c>
      <c r="J3039">
        <v>1.4133618527568701</v>
      </c>
      <c r="K3039">
        <v>93.249076175974295</v>
      </c>
      <c r="L3039">
        <v>90.940312472049399</v>
      </c>
      <c r="M3039">
        <v>49.1824462018646</v>
      </c>
      <c r="N3039">
        <v>0.50218510579159104</v>
      </c>
      <c r="O3039">
        <v>28.999135322092499</v>
      </c>
      <c r="P3039">
        <v>35.659824046920797</v>
      </c>
      <c r="Q3039">
        <v>5.7817863501150001E-3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E3040">
        <v>79.924178400000002</v>
      </c>
      <c r="F3040">
        <v>35.06</v>
      </c>
      <c r="G3040">
        <v>174.56820837479199</v>
      </c>
      <c r="H3040">
        <v>19.796735022850001</v>
      </c>
      <c r="I3040">
        <v>88.975639151770807</v>
      </c>
      <c r="J3040">
        <v>-1.90408126750315</v>
      </c>
      <c r="K3040">
        <v>31.3717818891223</v>
      </c>
      <c r="L3040">
        <v>23.7634139888752</v>
      </c>
      <c r="M3040">
        <v>55.679124750906297</v>
      </c>
      <c r="N3040">
        <v>0.411564027244397</v>
      </c>
      <c r="O3040">
        <v>8.5852823730747208</v>
      </c>
      <c r="P3040">
        <v>250.6</v>
      </c>
      <c r="Q3040">
        <v>0.13322936848890901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304</v>
      </c>
      <c r="E3041">
        <v>79.784003475000006</v>
      </c>
      <c r="F3041">
        <v>210.65</v>
      </c>
      <c r="G3041">
        <v>7.0419675621178603</v>
      </c>
      <c r="H3041">
        <v>0.98345501885792797</v>
      </c>
      <c r="I3041">
        <v>2.6742753638600298</v>
      </c>
      <c r="J3041">
        <v>-0.19325086003446401</v>
      </c>
      <c r="K3041">
        <v>200.89740740684499</v>
      </c>
      <c r="L3041">
        <v>182.97515345924799</v>
      </c>
      <c r="M3041">
        <v>62.7926716730016</v>
      </c>
      <c r="N3041">
        <v>1.44370971854953</v>
      </c>
      <c r="O3041">
        <v>13.4108711132209</v>
      </c>
      <c r="P3041">
        <v>44.1820670773442</v>
      </c>
      <c r="Q3041">
        <v>-2.0405414128147999E-2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171</v>
      </c>
      <c r="E3042">
        <v>79.669423399999999</v>
      </c>
      <c r="F3042">
        <v>49</v>
      </c>
      <c r="G3042">
        <v>0.103769643001474</v>
      </c>
      <c r="H3042">
        <v>2.7517352202277499</v>
      </c>
      <c r="I3042">
        <v>-12.4832723750149</v>
      </c>
      <c r="J3042">
        <v>-2.8618277463763899</v>
      </c>
      <c r="K3042">
        <v>48.2921303502984</v>
      </c>
      <c r="L3042">
        <v>45.872497154098802</v>
      </c>
      <c r="M3042">
        <v>49.821928233452901</v>
      </c>
      <c r="N3042">
        <v>1.25335915748698</v>
      </c>
      <c r="O3042">
        <v>41.428571428571402</v>
      </c>
      <c r="P3042">
        <v>46.050670640834497</v>
      </c>
      <c r="Q3042">
        <v>-1.6839080930654001E-2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1151</v>
      </c>
      <c r="E3043">
        <v>79.572621471000005</v>
      </c>
      <c r="F3043">
        <v>0.87</v>
      </c>
      <c r="G3043">
        <v>55.389759360225099</v>
      </c>
      <c r="H3043">
        <v>17.448536874854401</v>
      </c>
      <c r="I3043">
        <v>6.0787933896611701</v>
      </c>
      <c r="J3043">
        <v>2.6265443466468601</v>
      </c>
      <c r="K3043">
        <v>0.80198498904567195</v>
      </c>
      <c r="L3043">
        <v>0.73808956710496498</v>
      </c>
      <c r="M3043">
        <v>55.2119663297876</v>
      </c>
      <c r="N3043">
        <v>3.53488505003335</v>
      </c>
      <c r="O3043">
        <v>37.931034482758598</v>
      </c>
      <c r="P3043">
        <v>117.49999999999901</v>
      </c>
      <c r="Q3043">
        <v>5.7836337537999998E-5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239</v>
      </c>
      <c r="E3044">
        <v>79.537285999999995</v>
      </c>
      <c r="F3044">
        <v>228.7</v>
      </c>
      <c r="G3044">
        <v>-5.9650899189360898</v>
      </c>
      <c r="H3044">
        <v>5.4793964630583902</v>
      </c>
      <c r="I3044">
        <v>1.9988490942064701</v>
      </c>
      <c r="J3044">
        <v>-3.0792190507242201</v>
      </c>
      <c r="K3044">
        <v>214.649483827898</v>
      </c>
      <c r="L3044">
        <v>196.553233862593</v>
      </c>
      <c r="M3044">
        <v>60.455495871598998</v>
      </c>
      <c r="N3044">
        <v>1.5152475316663501</v>
      </c>
      <c r="O3044">
        <v>17.096633143856501</v>
      </c>
      <c r="P3044">
        <v>55.949539720422699</v>
      </c>
      <c r="Q3044">
        <v>0.101802411968083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79.083075600000001</v>
      </c>
      <c r="F3045">
        <v>70.739999999999995</v>
      </c>
      <c r="G3045">
        <v>-36.918175148590997</v>
      </c>
      <c r="H3045">
        <v>1.41223981766832</v>
      </c>
      <c r="I3045">
        <v>-10.711099483839099</v>
      </c>
      <c r="J3045">
        <v>11.210271617452699</v>
      </c>
      <c r="K3045">
        <v>70.435406594928693</v>
      </c>
      <c r="L3045">
        <v>71.966714665296905</v>
      </c>
      <c r="M3045">
        <v>54.813707311593603</v>
      </c>
      <c r="N3045">
        <v>1.3192931317179799</v>
      </c>
      <c r="O3045">
        <v>48.430873621713303</v>
      </c>
      <c r="P3045">
        <v>17.8018318068276</v>
      </c>
      <c r="Q3045">
        <v>0.211000152732432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78.995394632</v>
      </c>
      <c r="F3046">
        <v>46.64</v>
      </c>
      <c r="G3046">
        <v>-22.3598084876573</v>
      </c>
      <c r="H3046">
        <v>1.20514726032749</v>
      </c>
      <c r="I3046">
        <v>-21.252104871438199</v>
      </c>
      <c r="J3046">
        <v>-5.3996428724268197</v>
      </c>
      <c r="K3046">
        <v>41.583894496543103</v>
      </c>
      <c r="L3046">
        <v>41.855056377909698</v>
      </c>
      <c r="M3046">
        <v>62.915859600864202</v>
      </c>
      <c r="N3046">
        <v>1.9551780869911199</v>
      </c>
      <c r="O3046">
        <v>31.4322469982847</v>
      </c>
      <c r="P3046">
        <v>50.112648857418698</v>
      </c>
      <c r="Q3046">
        <v>-1.2715264756697001E-2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189</v>
      </c>
      <c r="E3047">
        <v>78.994199199999997</v>
      </c>
      <c r="F3047">
        <v>69.23</v>
      </c>
      <c r="G3047">
        <v>-52.515534381111898</v>
      </c>
      <c r="H3047">
        <v>-7.4553824554347798</v>
      </c>
      <c r="I3047">
        <v>-36.972172021824903</v>
      </c>
      <c r="J3047">
        <v>1.8587604889177101</v>
      </c>
      <c r="K3047">
        <v>72.360659819718293</v>
      </c>
      <c r="L3047">
        <v>79.4049692612775</v>
      </c>
      <c r="M3047">
        <v>44.805098647480797</v>
      </c>
      <c r="N3047">
        <v>0.629101402468219</v>
      </c>
      <c r="O3047">
        <v>62.935143723819102</v>
      </c>
      <c r="P3047">
        <v>6.1809815950920104</v>
      </c>
      <c r="Q3047">
        <v>7.9077894795267001E-2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78.96096</v>
      </c>
      <c r="F3048">
        <v>182.4</v>
      </c>
      <c r="G3048">
        <v>213.27543775218399</v>
      </c>
      <c r="H3048">
        <v>24.476329730223</v>
      </c>
      <c r="I3048">
        <v>20.136649839224301</v>
      </c>
      <c r="J3048">
        <v>27.609232808993301</v>
      </c>
      <c r="K3048">
        <v>154.014100814572</v>
      </c>
      <c r="L3048">
        <v>134.22015510728701</v>
      </c>
      <c r="M3048">
        <v>72.044265384748996</v>
      </c>
      <c r="N3048">
        <v>1.52347652347652</v>
      </c>
      <c r="O3048">
        <v>14.007675438596401</v>
      </c>
      <c r="P3048">
        <v>262.83870967741899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1535</v>
      </c>
      <c r="E3049">
        <v>78.753496799999994</v>
      </c>
      <c r="F3049">
        <v>271.2</v>
      </c>
      <c r="G3049">
        <v>98.086910475006306</v>
      </c>
      <c r="H3049">
        <v>19.279245856150801</v>
      </c>
      <c r="I3049">
        <v>20.760533507850699</v>
      </c>
      <c r="J3049">
        <v>10.1405131772243</v>
      </c>
      <c r="K3049">
        <v>222.44720819162899</v>
      </c>
      <c r="L3049">
        <v>200.714839295898</v>
      </c>
      <c r="M3049">
        <v>83.602305746069007</v>
      </c>
      <c r="N3049">
        <v>3.0571697576142398</v>
      </c>
      <c r="O3049">
        <v>5.0884955752212404</v>
      </c>
      <c r="P3049">
        <v>135.416666666666</v>
      </c>
      <c r="Q3049">
        <v>7.8746408921821998E-2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1344</v>
      </c>
      <c r="E3050">
        <v>78.721157419999997</v>
      </c>
      <c r="F3050">
        <v>76.66</v>
      </c>
      <c r="G3050">
        <v>-10.5126939108029</v>
      </c>
      <c r="H3050">
        <v>5.9814328810284501</v>
      </c>
      <c r="I3050">
        <v>-15.542658616321701</v>
      </c>
      <c r="J3050">
        <v>-1.75908542361637</v>
      </c>
      <c r="K3050">
        <v>76.002494537875904</v>
      </c>
      <c r="L3050">
        <v>75.629408701230005</v>
      </c>
      <c r="M3050">
        <v>49.496305010587299</v>
      </c>
      <c r="N3050">
        <v>0.95674019934567001</v>
      </c>
      <c r="O3050">
        <v>28.2285416123141</v>
      </c>
      <c r="P3050">
        <v>27.236514522821501</v>
      </c>
      <c r="Q3050">
        <v>-2.1840497118799998E-3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484</v>
      </c>
      <c r="E3051">
        <v>78.670150000000007</v>
      </c>
      <c r="F3051">
        <v>47.65</v>
      </c>
      <c r="G3051">
        <v>124.92923304443499</v>
      </c>
      <c r="H3051">
        <v>26.422093558183299</v>
      </c>
      <c r="I3051">
        <v>27.918763876187501</v>
      </c>
      <c r="J3051">
        <v>-14.641644260137801</v>
      </c>
      <c r="K3051">
        <v>40.644921715509298</v>
      </c>
      <c r="L3051">
        <v>34.789715714726299</v>
      </c>
      <c r="M3051">
        <v>54.822537753974103</v>
      </c>
      <c r="N3051">
        <v>2.9493603984621899</v>
      </c>
      <c r="O3051">
        <v>20.083945435466902</v>
      </c>
      <c r="P3051">
        <v>191.97303921568599</v>
      </c>
      <c r="Q3051">
        <v>0.24823395586571101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109</v>
      </c>
      <c r="E3052">
        <v>78.644000000000005</v>
      </c>
      <c r="F3052">
        <v>1966.1</v>
      </c>
      <c r="G3052">
        <v>138.720569479993</v>
      </c>
      <c r="H3052">
        <v>-6.8509725615736095E-2</v>
      </c>
      <c r="I3052">
        <v>22.746769375176001</v>
      </c>
      <c r="J3052">
        <v>-5.0695049117307196</v>
      </c>
      <c r="K3052">
        <v>1838.3514660578201</v>
      </c>
      <c r="L3052">
        <v>1506.15326751927</v>
      </c>
      <c r="M3052">
        <v>57.960964222528602</v>
      </c>
      <c r="N3052">
        <v>0.84497314458541095</v>
      </c>
      <c r="O3052">
        <v>25.8328670972992</v>
      </c>
      <c r="P3052">
        <v>214.299416513468</v>
      </c>
      <c r="Q3052">
        <v>8.3737023918284997E-2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304</v>
      </c>
      <c r="E3053">
        <v>78.61</v>
      </c>
      <c r="F3053">
        <v>112.3</v>
      </c>
      <c r="G3053">
        <v>136.829817839757</v>
      </c>
      <c r="H3053">
        <v>19.906407265882599</v>
      </c>
      <c r="I3053">
        <v>98.189516465989399</v>
      </c>
      <c r="J3053">
        <v>-19.821856044926001</v>
      </c>
      <c r="K3053">
        <v>106.217671522487</v>
      </c>
      <c r="L3053">
        <v>79.414660286103697</v>
      </c>
      <c r="M3053">
        <v>43.254245322192901</v>
      </c>
      <c r="N3053">
        <v>0.485507232531384</v>
      </c>
      <c r="O3053">
        <v>26.447016918967002</v>
      </c>
      <c r="P3053">
        <v>180.82020505126201</v>
      </c>
      <c r="Q3053">
        <v>0.104008254715254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E3054">
        <v>78.533873</v>
      </c>
      <c r="F3054">
        <v>105.1</v>
      </c>
      <c r="G3054">
        <v>15.498199171926499</v>
      </c>
      <c r="H3054">
        <v>16.419617544565199</v>
      </c>
      <c r="I3054">
        <v>1.38872862707425</v>
      </c>
      <c r="J3054">
        <v>3.8542454008805702</v>
      </c>
      <c r="K3054">
        <v>100.633645009118</v>
      </c>
      <c r="L3054">
        <v>92.846797381724301</v>
      </c>
      <c r="M3054">
        <v>52.359442764810197</v>
      </c>
      <c r="N3054">
        <v>3.5780561686029002</v>
      </c>
      <c r="O3054">
        <v>37.0123691722169</v>
      </c>
      <c r="P3054">
        <v>51.223021582733701</v>
      </c>
      <c r="Q3054">
        <v>0.10866222070044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78.514200000000002</v>
      </c>
      <c r="F3055">
        <v>26.5</v>
      </c>
      <c r="G3055">
        <v>-98.436045255318703</v>
      </c>
      <c r="H3055">
        <v>7.0818837711878899</v>
      </c>
      <c r="I3055">
        <v>-83.026660567893501</v>
      </c>
      <c r="J3055">
        <v>-8.5751383265811807</v>
      </c>
      <c r="K3055">
        <v>32.5800671526396</v>
      </c>
      <c r="L3055">
        <v>55.762589646859901</v>
      </c>
      <c r="M3055">
        <v>36.002205591225</v>
      </c>
      <c r="N3055">
        <v>0.54814969588723705</v>
      </c>
      <c r="O3055">
        <v>289.05660377358402</v>
      </c>
      <c r="P3055">
        <v>17.673179396092301</v>
      </c>
      <c r="Q3055">
        <v>-4.1641445965622997E-2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629</v>
      </c>
      <c r="E3056">
        <v>78.294428569999994</v>
      </c>
      <c r="F3056">
        <v>81.11</v>
      </c>
      <c r="G3056">
        <v>27.064287662111902</v>
      </c>
      <c r="H3056">
        <v>1.6267245489001501</v>
      </c>
      <c r="I3056">
        <v>-13.0869583458927</v>
      </c>
      <c r="J3056">
        <v>-8.6990629749159698</v>
      </c>
      <c r="K3056">
        <v>78.833543704031101</v>
      </c>
      <c r="L3056">
        <v>72.572847964988995</v>
      </c>
      <c r="M3056">
        <v>47.562333962794099</v>
      </c>
      <c r="N3056">
        <v>1.64147761472738</v>
      </c>
      <c r="O3056">
        <v>17.0016027616816</v>
      </c>
      <c r="P3056">
        <v>73.311965811965806</v>
      </c>
      <c r="Q3056">
        <v>3.0071326768638999E-2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388</v>
      </c>
      <c r="E3057">
        <v>77.854759200000004</v>
      </c>
      <c r="F3057">
        <v>126.45</v>
      </c>
      <c r="G3057">
        <v>-51.652494160901597</v>
      </c>
      <c r="H3057">
        <v>-16.5564351168806</v>
      </c>
      <c r="I3057">
        <v>-12.3021584713105</v>
      </c>
      <c r="J3057">
        <v>-1.8587602617138199</v>
      </c>
      <c r="K3057">
        <v>134.14516319581799</v>
      </c>
      <c r="L3057">
        <v>141.45866650002799</v>
      </c>
      <c r="M3057">
        <v>33.443431245753601</v>
      </c>
      <c r="N3057">
        <v>0.45908175512113703</v>
      </c>
      <c r="O3057">
        <v>85.527876631079394</v>
      </c>
      <c r="P3057">
        <v>70.878378378378301</v>
      </c>
      <c r="Q3057">
        <v>0.12340152572843301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905</v>
      </c>
      <c r="E3058">
        <v>77.801721443999995</v>
      </c>
      <c r="F3058">
        <v>6.42</v>
      </c>
      <c r="G3058">
        <v>-14.8257578811541</v>
      </c>
      <c r="H3058">
        <v>-12.040699915752199</v>
      </c>
      <c r="I3058">
        <v>-25.1540833226675</v>
      </c>
      <c r="J3058">
        <v>-4.8677624644772903</v>
      </c>
      <c r="K3058">
        <v>6.9467226778818798</v>
      </c>
      <c r="L3058">
        <v>8.1764068395535094</v>
      </c>
      <c r="M3058">
        <v>22.671882916151301</v>
      </c>
      <c r="N3058">
        <v>1.1648955689631399</v>
      </c>
      <c r="O3058">
        <v>92.367601246105906</v>
      </c>
      <c r="P3058">
        <v>39.565217391304301</v>
      </c>
      <c r="Q3058">
        <v>-0.138694742890284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77.745090000000005</v>
      </c>
      <c r="F3059">
        <v>65.58</v>
      </c>
      <c r="G3059">
        <v>-23.631090211092101</v>
      </c>
      <c r="H3059">
        <v>-2.4789876897240699</v>
      </c>
      <c r="I3059">
        <v>-41.645813099352097</v>
      </c>
      <c r="J3059">
        <v>-3.7274993881674399</v>
      </c>
      <c r="K3059">
        <v>64.908373537356397</v>
      </c>
      <c r="L3059">
        <v>66.055446786624799</v>
      </c>
      <c r="M3059">
        <v>53.873940887304499</v>
      </c>
      <c r="N3059">
        <v>0.71864487562984303</v>
      </c>
      <c r="O3059">
        <v>76.852698993595595</v>
      </c>
      <c r="P3059">
        <v>18.568070873259799</v>
      </c>
      <c r="Q3059">
        <v>0.15087888725842299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77.726387200000005</v>
      </c>
      <c r="F3060">
        <v>308</v>
      </c>
      <c r="G3060">
        <v>287.28529926632802</v>
      </c>
      <c r="H3060">
        <v>-5.9466343308208698</v>
      </c>
      <c r="I3060">
        <v>300.04625110398302</v>
      </c>
      <c r="J3060">
        <v>-0.50584069136020804</v>
      </c>
      <c r="K3060">
        <v>259.879391227935</v>
      </c>
      <c r="M3060">
        <v>44.028882953005699</v>
      </c>
      <c r="N3060">
        <v>0.62030632411067199</v>
      </c>
      <c r="O3060">
        <v>26.136363636363601</v>
      </c>
      <c r="P3060">
        <v>333.80281690140799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547</v>
      </c>
      <c r="E3061">
        <v>77.702083680000001</v>
      </c>
      <c r="F3061">
        <v>46.28</v>
      </c>
      <c r="G3061">
        <v>40.2599779394601</v>
      </c>
      <c r="H3061">
        <v>-1.53697293983897</v>
      </c>
      <c r="I3061">
        <v>0.86278950371635998</v>
      </c>
      <c r="J3061">
        <v>-3.3138097651749101</v>
      </c>
      <c r="K3061">
        <v>44.428281105533401</v>
      </c>
      <c r="L3061">
        <v>37.992114690683898</v>
      </c>
      <c r="M3061">
        <v>45.600628032458602</v>
      </c>
      <c r="N3061">
        <v>0.79858830256607904</v>
      </c>
      <c r="O3061">
        <v>16.032843560933401</v>
      </c>
      <c r="P3061">
        <v>90.766694146743603</v>
      </c>
      <c r="Q3061">
        <v>7.2257316039401998E-2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E3062">
        <v>77.685000000000002</v>
      </c>
      <c r="F3062">
        <v>51.79</v>
      </c>
      <c r="G3062">
        <v>-63.848666103754098</v>
      </c>
      <c r="H3062">
        <v>-3.1558033968623702</v>
      </c>
      <c r="I3062">
        <v>-40.631938055850902</v>
      </c>
      <c r="J3062">
        <v>-6.0361396729818999</v>
      </c>
      <c r="K3062">
        <v>56.3656708214139</v>
      </c>
      <c r="L3062">
        <v>64.595588163614096</v>
      </c>
      <c r="M3062">
        <v>38.276943780595701</v>
      </c>
      <c r="N3062">
        <v>1.16199250327417</v>
      </c>
      <c r="O3062">
        <v>83.819270129368604</v>
      </c>
      <c r="P3062">
        <v>10.1914893617021</v>
      </c>
      <c r="Q3062">
        <v>1.5098298107523E-2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414</v>
      </c>
      <c r="E3063">
        <v>77.424850508000006</v>
      </c>
      <c r="F3063">
        <v>43.46</v>
      </c>
      <c r="G3063">
        <v>-35.105112571974999</v>
      </c>
      <c r="H3063">
        <v>-12.1599402833948</v>
      </c>
      <c r="I3063">
        <v>-10.747915064164401</v>
      </c>
      <c r="J3063">
        <v>-1.4810938014222701</v>
      </c>
      <c r="K3063">
        <v>45.079265160058902</v>
      </c>
      <c r="L3063">
        <v>45.737889472848202</v>
      </c>
      <c r="M3063">
        <v>44.403375026963602</v>
      </c>
      <c r="N3063">
        <v>0.225539159855628</v>
      </c>
      <c r="O3063">
        <v>36.920624533026199</v>
      </c>
      <c r="P3063">
        <v>40.067153923585202</v>
      </c>
      <c r="Q3063">
        <v>1.0528053930553E-2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E3064">
        <v>77.422306800000001</v>
      </c>
      <c r="F3064">
        <v>158</v>
      </c>
      <c r="G3064">
        <v>2.86715059372683</v>
      </c>
      <c r="H3064">
        <v>30.793886550413099</v>
      </c>
      <c r="I3064">
        <v>15.628102431382001</v>
      </c>
      <c r="J3064">
        <v>10.3935835090348</v>
      </c>
      <c r="K3064">
        <v>132.81182070033299</v>
      </c>
      <c r="M3064">
        <v>72.494898631523697</v>
      </c>
      <c r="N3064">
        <v>2.0795743696506999</v>
      </c>
      <c r="O3064">
        <v>3.1645569620253098</v>
      </c>
      <c r="P3064">
        <v>52.612769245629202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629</v>
      </c>
      <c r="E3065">
        <v>77.396904000000006</v>
      </c>
      <c r="F3065">
        <v>2.58</v>
      </c>
      <c r="G3065">
        <v>-80.990675422383504</v>
      </c>
      <c r="H3065">
        <v>-6.0018383941320899</v>
      </c>
      <c r="I3065">
        <v>-48.599288802119602</v>
      </c>
      <c r="J3065">
        <v>-4.2452863929929396</v>
      </c>
      <c r="K3065">
        <v>2.6268816389287801</v>
      </c>
      <c r="L3065">
        <v>3.6346772326442101</v>
      </c>
      <c r="M3065">
        <v>47.316270651034898</v>
      </c>
      <c r="N3065">
        <v>1.2160338744411301</v>
      </c>
      <c r="O3065">
        <v>174.54780361757099</v>
      </c>
      <c r="P3065">
        <v>20</v>
      </c>
      <c r="Q3065">
        <v>-7.0158671710060003E-2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629</v>
      </c>
      <c r="E3066">
        <v>77.341499999999996</v>
      </c>
      <c r="F3066">
        <v>45</v>
      </c>
      <c r="G3066">
        <v>-34.951149730683902</v>
      </c>
      <c r="H3066">
        <v>1.2350359897857499</v>
      </c>
      <c r="I3066">
        <v>-22.190197893028699</v>
      </c>
      <c r="J3066">
        <v>11.3755022907064</v>
      </c>
      <c r="K3066">
        <v>44.3295643318299</v>
      </c>
      <c r="M3066">
        <v>56.376155392835699</v>
      </c>
      <c r="N3066">
        <v>1.6945945945945899</v>
      </c>
      <c r="O3066">
        <v>29.7777777777777</v>
      </c>
      <c r="P3066">
        <v>26.760563380281699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77.301755061999998</v>
      </c>
      <c r="F3067">
        <v>93.31</v>
      </c>
      <c r="G3067">
        <v>4.1341867773329497</v>
      </c>
      <c r="H3067">
        <v>8.4735557338944894</v>
      </c>
      <c r="I3067">
        <v>3.6841905470668199</v>
      </c>
      <c r="J3067">
        <v>-0.236827746376402</v>
      </c>
      <c r="K3067">
        <v>92.542824326339002</v>
      </c>
      <c r="L3067">
        <v>87.574542944332407</v>
      </c>
      <c r="M3067">
        <v>46.7093687430648</v>
      </c>
      <c r="N3067">
        <v>0.62760861451998795</v>
      </c>
      <c r="O3067">
        <v>17.7794448612153</v>
      </c>
      <c r="P3067">
        <v>38.360023724792399</v>
      </c>
      <c r="Q3067">
        <v>1.3056830245398001E-2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65</v>
      </c>
      <c r="E3068">
        <v>77.300582500000004</v>
      </c>
      <c r="F3068">
        <v>102.65</v>
      </c>
      <c r="G3068">
        <v>-14.114105216304299</v>
      </c>
      <c r="H3068">
        <v>0.44528017756934801</v>
      </c>
      <c r="I3068">
        <v>-13.6033112892767</v>
      </c>
      <c r="J3068">
        <v>-0.133672406570571</v>
      </c>
      <c r="K3068">
        <v>99.119042347048705</v>
      </c>
      <c r="L3068">
        <v>96.782521664476405</v>
      </c>
      <c r="M3068">
        <v>57.270605297754798</v>
      </c>
      <c r="N3068">
        <v>2.07627605508966</v>
      </c>
      <c r="O3068">
        <v>11.0569897710667</v>
      </c>
      <c r="P3068">
        <v>25.0304506699147</v>
      </c>
      <c r="Q3068">
        <v>1.22581572372E-2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505</v>
      </c>
      <c r="E3069">
        <v>77.283839999999998</v>
      </c>
      <c r="F3069">
        <v>1.1599999999999999</v>
      </c>
      <c r="G3069">
        <v>-29.193573973108201</v>
      </c>
      <c r="H3069">
        <v>21.6670922920399</v>
      </c>
      <c r="I3069">
        <v>80.234044531213598</v>
      </c>
      <c r="J3069">
        <v>19.790346166667</v>
      </c>
      <c r="K3069">
        <v>0.85756517192756598</v>
      </c>
      <c r="L3069">
        <v>0.89870613536518695</v>
      </c>
      <c r="M3069">
        <v>86.487573031340702</v>
      </c>
      <c r="N3069">
        <v>1.9228254406194001</v>
      </c>
      <c r="O3069">
        <v>7.7586206896551797</v>
      </c>
      <c r="P3069">
        <v>157.777777777777</v>
      </c>
      <c r="Q3069">
        <v>5.1462178360800002E-3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1840</v>
      </c>
      <c r="E3070">
        <v>77.235600000000005</v>
      </c>
      <c r="F3070">
        <v>52</v>
      </c>
      <c r="G3070">
        <v>613.40617960475095</v>
      </c>
      <c r="H3070">
        <v>-6.0888644709284403</v>
      </c>
      <c r="I3070">
        <v>44.000409083076697</v>
      </c>
      <c r="J3070">
        <v>10.5948739766041</v>
      </c>
      <c r="K3070">
        <v>52.310204304936399</v>
      </c>
      <c r="L3070">
        <v>42.924529749068903</v>
      </c>
      <c r="M3070">
        <v>61.030385175518099</v>
      </c>
      <c r="N3070">
        <v>1.10588673433449</v>
      </c>
      <c r="O3070">
        <v>35.269230769230703</v>
      </c>
      <c r="P3070">
        <v>764.64915197871596</v>
      </c>
      <c r="Q3070">
        <v>0.20040531185312699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539</v>
      </c>
      <c r="E3071">
        <v>77.164500000000004</v>
      </c>
      <c r="F3071">
        <v>74.95</v>
      </c>
      <c r="G3071">
        <v>235.344578637333</v>
      </c>
      <c r="H3071">
        <v>38.202054611801302</v>
      </c>
      <c r="I3071">
        <v>123.709557959333</v>
      </c>
      <c r="J3071">
        <v>7.3549297267497904</v>
      </c>
      <c r="K3071">
        <v>56.702848751317397</v>
      </c>
      <c r="L3071">
        <v>42.611865137702701</v>
      </c>
      <c r="M3071">
        <v>98.580662870541602</v>
      </c>
      <c r="N3071">
        <v>0.68918422479340902</v>
      </c>
      <c r="O3071">
        <v>0</v>
      </c>
      <c r="P3071">
        <v>323.44632768361498</v>
      </c>
      <c r="Q3071">
        <v>0.106482093431821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873</v>
      </c>
      <c r="E3072">
        <v>77.152473000000001</v>
      </c>
      <c r="F3072">
        <v>77</v>
      </c>
      <c r="G3072">
        <v>42.445770289186797</v>
      </c>
      <c r="H3072">
        <v>-5.1235368991665098</v>
      </c>
      <c r="I3072">
        <v>-15.630934371739899</v>
      </c>
      <c r="J3072">
        <v>1.03290909572886</v>
      </c>
      <c r="K3072">
        <v>77.1139997901454</v>
      </c>
      <c r="L3072">
        <v>73.433736803422704</v>
      </c>
      <c r="M3072">
        <v>43.9586190693825</v>
      </c>
      <c r="N3072">
        <v>0.100731445687692</v>
      </c>
      <c r="O3072">
        <v>48.961038961038902</v>
      </c>
      <c r="P3072">
        <v>75.799086757990807</v>
      </c>
      <c r="Q3072">
        <v>0.134202492495234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130</v>
      </c>
      <c r="E3073">
        <v>77.079285040000002</v>
      </c>
      <c r="F3073">
        <v>47.2</v>
      </c>
      <c r="G3073">
        <v>71.784839259299901</v>
      </c>
      <c r="H3073">
        <v>18.402791318861698</v>
      </c>
      <c r="I3073">
        <v>28.8555984159254</v>
      </c>
      <c r="J3073">
        <v>-0.58481943612708398</v>
      </c>
      <c r="K3073">
        <v>44.055502702252099</v>
      </c>
      <c r="L3073">
        <v>37.623705628391498</v>
      </c>
      <c r="M3073">
        <v>50.072105566867997</v>
      </c>
      <c r="N3073">
        <v>1.67613395007795</v>
      </c>
      <c r="O3073">
        <v>19.533898305084701</v>
      </c>
      <c r="P3073">
        <v>113.574660633484</v>
      </c>
      <c r="Q3073">
        <v>4.4011089945108002E-2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713</v>
      </c>
      <c r="E3074">
        <v>77.053211959999999</v>
      </c>
      <c r="F3074">
        <v>60.92</v>
      </c>
      <c r="G3074">
        <v>34.050730818722101</v>
      </c>
      <c r="H3074">
        <v>3.4577717984332499</v>
      </c>
      <c r="I3074">
        <v>8.6919946844856995</v>
      </c>
      <c r="J3074">
        <v>1.7219362142837</v>
      </c>
      <c r="K3074">
        <v>57.071584749087997</v>
      </c>
      <c r="L3074">
        <v>50.769409663902302</v>
      </c>
      <c r="M3074">
        <v>51.880968766981397</v>
      </c>
      <c r="N3074">
        <v>0.91095442723947995</v>
      </c>
      <c r="O3074">
        <v>1.6907419566644699</v>
      </c>
      <c r="P3074">
        <v>64.426450742240206</v>
      </c>
      <c r="Q3074">
        <v>6.5320406444950005E-2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414</v>
      </c>
      <c r="E3075">
        <v>77.041835759999998</v>
      </c>
      <c r="F3075">
        <v>51.4</v>
      </c>
      <c r="G3075">
        <v>-3.1761551290860401</v>
      </c>
      <c r="H3075">
        <v>-8.5509039973848804</v>
      </c>
      <c r="I3075">
        <v>-4.5459625085610398</v>
      </c>
      <c r="J3075">
        <v>1.6221034111413499E-2</v>
      </c>
      <c r="K3075">
        <v>53.587858508628401</v>
      </c>
      <c r="L3075">
        <v>50.584943903747899</v>
      </c>
      <c r="M3075">
        <v>31.836941857305501</v>
      </c>
      <c r="N3075">
        <v>0.108016131712161</v>
      </c>
      <c r="O3075">
        <v>61.8677042801556</v>
      </c>
      <c r="P3075">
        <v>31.2899106002554</v>
      </c>
      <c r="Q3075">
        <v>-1.9491617700578001E-2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1344</v>
      </c>
      <c r="E3076">
        <v>76.993555000000001</v>
      </c>
      <c r="F3076">
        <v>259.85000000000002</v>
      </c>
      <c r="G3076">
        <v>36.698408093412503</v>
      </c>
      <c r="H3076">
        <v>-3.5880452906838101</v>
      </c>
      <c r="I3076">
        <v>-34.356864559695303</v>
      </c>
      <c r="J3076">
        <v>-3.81059295094698</v>
      </c>
      <c r="K3076">
        <v>266.79561176070399</v>
      </c>
      <c r="L3076">
        <v>250.24036530472199</v>
      </c>
      <c r="M3076">
        <v>40.003049433671201</v>
      </c>
      <c r="N3076">
        <v>0.478527148314009</v>
      </c>
      <c r="O3076">
        <v>40.080815855301097</v>
      </c>
      <c r="P3076">
        <v>79.889235029421897</v>
      </c>
      <c r="Q3076">
        <v>5.9666607387724002E-2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692</v>
      </c>
      <c r="E3077">
        <v>76.5</v>
      </c>
      <c r="F3077">
        <v>1.25</v>
      </c>
      <c r="G3077">
        <v>-0.86024063977487897</v>
      </c>
      <c r="H3077">
        <v>37.466212526644</v>
      </c>
      <c r="I3077">
        <v>-26.892392250395499</v>
      </c>
      <c r="J3077">
        <v>18.057091172542499</v>
      </c>
      <c r="K3077">
        <v>1.03437861046651</v>
      </c>
      <c r="L3077">
        <v>1.0678229524948699</v>
      </c>
      <c r="M3077">
        <v>63.787719922543602</v>
      </c>
      <c r="N3077">
        <v>2.3778404647700699</v>
      </c>
      <c r="O3077">
        <v>35.999999999999901</v>
      </c>
      <c r="P3077">
        <v>47.058823529411697</v>
      </c>
      <c r="Q3077">
        <v>-1.1701464741656E-2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905</v>
      </c>
      <c r="E3078">
        <v>76.427033565000002</v>
      </c>
      <c r="F3078">
        <v>145.05000000000001</v>
      </c>
      <c r="G3078">
        <v>2.9585870689285101</v>
      </c>
      <c r="H3078">
        <v>48.5950800346344</v>
      </c>
      <c r="I3078">
        <v>15.719538906583701</v>
      </c>
      <c r="J3078">
        <v>-14.193233183044899</v>
      </c>
      <c r="M3078">
        <v>50.394014942554797</v>
      </c>
      <c r="O3078">
        <v>22.026887280248101</v>
      </c>
      <c r="P3078">
        <v>80.7476635514018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46</v>
      </c>
      <c r="E3079">
        <v>76.329569957999993</v>
      </c>
      <c r="F3079">
        <v>11.03</v>
      </c>
      <c r="G3079">
        <v>-2.2647350217973501</v>
      </c>
      <c r="H3079">
        <v>9.7144021250640709</v>
      </c>
      <c r="I3079">
        <v>-40.676439163249</v>
      </c>
      <c r="J3079">
        <v>3.5225006118325402</v>
      </c>
      <c r="K3079">
        <v>10.572607615698301</v>
      </c>
      <c r="L3079">
        <v>11.1956290186421</v>
      </c>
      <c r="M3079">
        <v>63.291965783158901</v>
      </c>
      <c r="N3079">
        <v>1.9226373197609601</v>
      </c>
      <c r="O3079">
        <v>53.5811423390752</v>
      </c>
      <c r="P3079">
        <v>42.875647668393697</v>
      </c>
      <c r="Q3079">
        <v>-4.3261238205965002E-2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E3080">
        <v>76.172785079999997</v>
      </c>
      <c r="F3080">
        <v>55.65</v>
      </c>
      <c r="G3080">
        <v>13.3343566588744</v>
      </c>
      <c r="H3080">
        <v>-2.1526690277213398</v>
      </c>
      <c r="I3080">
        <v>-8.69028317360182</v>
      </c>
      <c r="J3080">
        <v>0.28321042156253701</v>
      </c>
      <c r="K3080">
        <v>49.823110329091698</v>
      </c>
      <c r="L3080">
        <v>48.024308548785498</v>
      </c>
      <c r="M3080">
        <v>80.838506808356797</v>
      </c>
      <c r="N3080">
        <v>1.97472797472797</v>
      </c>
      <c r="O3080">
        <v>15.0044923629829</v>
      </c>
      <c r="P3080">
        <v>56.760563380281603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484</v>
      </c>
      <c r="E3081">
        <v>76.128</v>
      </c>
      <c r="F3081">
        <v>160</v>
      </c>
      <c r="G3081">
        <v>-9.5389029443913902</v>
      </c>
      <c r="H3081">
        <v>18.6076517325994</v>
      </c>
      <c r="I3081">
        <v>3.2220488932638398</v>
      </c>
      <c r="J3081">
        <v>19.4389241333228</v>
      </c>
      <c r="K3081">
        <v>146.96382491389201</v>
      </c>
      <c r="M3081">
        <v>62.878077303168801</v>
      </c>
      <c r="N3081">
        <v>2.1221590909090899</v>
      </c>
      <c r="O3081">
        <v>23.75</v>
      </c>
      <c r="P3081">
        <v>40.412461605967501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43</v>
      </c>
      <c r="E3082">
        <v>76.052415838000002</v>
      </c>
      <c r="F3082">
        <v>43.19</v>
      </c>
      <c r="G3082">
        <v>-23.876769565394699</v>
      </c>
      <c r="H3082">
        <v>-3.3099169455966799</v>
      </c>
      <c r="I3082">
        <v>-27.6591305429702</v>
      </c>
      <c r="J3082">
        <v>2.6265443466468499</v>
      </c>
      <c r="K3082">
        <v>45.1494428972427</v>
      </c>
      <c r="L3082">
        <v>50.065833992949599</v>
      </c>
      <c r="M3082">
        <v>47.094788640786298</v>
      </c>
      <c r="N3082">
        <v>0.411878020112315</v>
      </c>
      <c r="O3082">
        <v>47.024774253299299</v>
      </c>
      <c r="P3082">
        <v>17.046070460704598</v>
      </c>
      <c r="Q3082">
        <v>1.5752295470559001E-2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304</v>
      </c>
      <c r="E3083">
        <v>76</v>
      </c>
      <c r="F3083">
        <v>0.95</v>
      </c>
      <c r="G3083">
        <v>-0.86024063977488996</v>
      </c>
      <c r="H3083">
        <v>-3.3940025271193699</v>
      </c>
      <c r="I3083">
        <v>-2.6341725230498798</v>
      </c>
      <c r="J3083">
        <v>-2.9451610797097301</v>
      </c>
      <c r="K3083">
        <v>0.90500537674935499</v>
      </c>
      <c r="L3083">
        <v>0.75902869619021196</v>
      </c>
      <c r="M3083">
        <v>48.170614500640298</v>
      </c>
      <c r="N3083">
        <v>1.47218256333485</v>
      </c>
      <c r="O3083">
        <v>25.2631578947368</v>
      </c>
      <c r="P3083">
        <v>43.939393939393902</v>
      </c>
      <c r="Q3083">
        <v>9.2984839529821006E-2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403</v>
      </c>
      <c r="E3084">
        <v>75.937164011999997</v>
      </c>
      <c r="F3084">
        <v>1.08</v>
      </c>
      <c r="G3084">
        <v>246.55355246367299</v>
      </c>
      <c r="H3084">
        <v>3.3738659105783002</v>
      </c>
      <c r="I3084">
        <v>32.846657143826299</v>
      </c>
      <c r="J3084">
        <v>12.540234109293699</v>
      </c>
      <c r="K3084">
        <v>0.92768204409390898</v>
      </c>
      <c r="L3084">
        <v>0.73438706104806695</v>
      </c>
      <c r="M3084">
        <v>64.109191683538995</v>
      </c>
      <c r="N3084">
        <v>1.8883667707765699</v>
      </c>
      <c r="O3084">
        <v>3.70370370370369</v>
      </c>
      <c r="P3084">
        <v>468.42105263157799</v>
      </c>
      <c r="Q3084">
        <v>0.14567390814053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75</v>
      </c>
      <c r="E3085">
        <v>75.819170764999996</v>
      </c>
      <c r="F3085">
        <v>122.95</v>
      </c>
      <c r="G3085">
        <v>10.3231000389382</v>
      </c>
      <c r="H3085">
        <v>15.3625783094844</v>
      </c>
      <c r="I3085">
        <v>-1.47877132595078</v>
      </c>
      <c r="J3085">
        <v>4.4859983405801298</v>
      </c>
      <c r="K3085">
        <v>114.80997316090399</v>
      </c>
      <c r="L3085">
        <v>106.499292266521</v>
      </c>
      <c r="M3085">
        <v>64.5184188087987</v>
      </c>
      <c r="N3085">
        <v>0.71659937274821595</v>
      </c>
      <c r="O3085">
        <v>18.747458316388698</v>
      </c>
      <c r="P3085">
        <v>63.933333333333302</v>
      </c>
      <c r="Q3085">
        <v>4.2094278396619996E-3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1535</v>
      </c>
      <c r="E3086">
        <v>75.720275999999998</v>
      </c>
      <c r="F3086">
        <v>125.05</v>
      </c>
      <c r="G3086">
        <v>5.7713383075935303</v>
      </c>
      <c r="H3086">
        <v>-9.1615790366313501</v>
      </c>
      <c r="I3086">
        <v>-43.665640828771501</v>
      </c>
      <c r="J3086">
        <v>-1.74182774637639</v>
      </c>
      <c r="K3086">
        <v>134.11203963247101</v>
      </c>
      <c r="L3086">
        <v>138.20005564502699</v>
      </c>
      <c r="M3086">
        <v>46.524034289546897</v>
      </c>
      <c r="N3086">
        <v>1.3650165016501601</v>
      </c>
      <c r="O3086">
        <v>59.9360255897641</v>
      </c>
      <c r="P3086">
        <v>37.041095890410901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75.638000000000005</v>
      </c>
      <c r="F3087">
        <v>50</v>
      </c>
      <c r="G3087">
        <v>-63.725283512895203</v>
      </c>
      <c r="H3087">
        <v>-5.1490149838653201</v>
      </c>
      <c r="I3087">
        <v>-33.073680607497302</v>
      </c>
      <c r="J3087">
        <v>0.305333480132017</v>
      </c>
      <c r="K3087">
        <v>53.579692967922099</v>
      </c>
      <c r="L3087">
        <v>57.395744179869503</v>
      </c>
      <c r="M3087">
        <v>31.8072400521689</v>
      </c>
      <c r="N3087">
        <v>1.4654837185066001</v>
      </c>
      <c r="O3087">
        <v>67.979999999999905</v>
      </c>
      <c r="P3087">
        <v>20.307988450433101</v>
      </c>
      <c r="Q3087">
        <v>3.8220353194159E-2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916</v>
      </c>
      <c r="E3088">
        <v>75.457800000000006</v>
      </c>
      <c r="F3088">
        <v>44.4</v>
      </c>
      <c r="G3088">
        <v>50.330235550701303</v>
      </c>
      <c r="H3088">
        <v>36.707199243911603</v>
      </c>
      <c r="I3088">
        <v>17.681270844419299</v>
      </c>
      <c r="J3088">
        <v>-5.9900328745815203</v>
      </c>
      <c r="K3088">
        <v>37.558798557406099</v>
      </c>
      <c r="L3088">
        <v>32.107823763277104</v>
      </c>
      <c r="M3088">
        <v>66.398321724081597</v>
      </c>
      <c r="N3088">
        <v>1.1000000000000001</v>
      </c>
      <c r="O3088">
        <v>8.8963963963964101</v>
      </c>
      <c r="P3088">
        <v>101.36054421768701</v>
      </c>
      <c r="Q3088">
        <v>0.132231596110432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E3089">
        <v>75.284999999999997</v>
      </c>
      <c r="F3089">
        <v>14.34</v>
      </c>
      <c r="G3089">
        <v>-27.371229650763802</v>
      </c>
      <c r="H3089">
        <v>-15.5873225623124</v>
      </c>
      <c r="I3089">
        <v>-13.722989425820201</v>
      </c>
      <c r="J3089">
        <v>-5.35847204167841</v>
      </c>
      <c r="K3089">
        <v>15.927216254628201</v>
      </c>
      <c r="L3089">
        <v>15.3332488373565</v>
      </c>
      <c r="M3089">
        <v>33.884387366900903</v>
      </c>
      <c r="N3089">
        <v>1.73628760776501</v>
      </c>
      <c r="O3089">
        <v>41.562064156206397</v>
      </c>
      <c r="P3089">
        <v>30.363636363636299</v>
      </c>
      <c r="Q3089">
        <v>-6.9415449078089997E-2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280</v>
      </c>
      <c r="E3090">
        <v>75.168000000000006</v>
      </c>
      <c r="F3090">
        <v>31.32</v>
      </c>
      <c r="G3090">
        <v>134.05677180835701</v>
      </c>
      <c r="H3090">
        <v>21.855163973951399</v>
      </c>
      <c r="I3090">
        <v>21.033473510514099</v>
      </c>
      <c r="J3090">
        <v>-1.1535619441073499</v>
      </c>
      <c r="K3090">
        <v>26.6304329361386</v>
      </c>
      <c r="L3090">
        <v>23.0944165768251</v>
      </c>
      <c r="M3090">
        <v>66.4357328430699</v>
      </c>
      <c r="N3090">
        <v>1.6892058032136801</v>
      </c>
      <c r="O3090">
        <v>5.6194125159642203</v>
      </c>
      <c r="P3090">
        <v>195.471698113207</v>
      </c>
      <c r="Q3090">
        <v>7.3105121116572996E-2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120</v>
      </c>
      <c r="E3091">
        <v>74.967500000000001</v>
      </c>
      <c r="F3091">
        <v>95.5</v>
      </c>
      <c r="G3091">
        <v>-16.090125697246101</v>
      </c>
      <c r="H3091">
        <v>-1.7258609086055301</v>
      </c>
      <c r="I3091">
        <v>-35.140105128650198</v>
      </c>
      <c r="J3091">
        <v>-5.4572323417809798</v>
      </c>
      <c r="K3091">
        <v>97.3017665951308</v>
      </c>
      <c r="L3091">
        <v>99.075661047731202</v>
      </c>
      <c r="M3091">
        <v>40.526209251755297</v>
      </c>
      <c r="N3091">
        <v>0.61330935251798502</v>
      </c>
      <c r="O3091">
        <v>49.790575916230303</v>
      </c>
      <c r="P3091">
        <v>27.930341594105801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1093</v>
      </c>
      <c r="E3092">
        <v>74.934980105999998</v>
      </c>
      <c r="F3092">
        <v>120.26</v>
      </c>
      <c r="G3092">
        <v>-11.2723416402512</v>
      </c>
      <c r="H3092">
        <v>31.978171039037701</v>
      </c>
      <c r="I3092">
        <v>-2.3626405516592301</v>
      </c>
      <c r="J3092">
        <v>31.782980996793</v>
      </c>
      <c r="K3092">
        <v>99.282572600506398</v>
      </c>
      <c r="L3092">
        <v>105.41268392270401</v>
      </c>
      <c r="M3092">
        <v>79.389493361581401</v>
      </c>
      <c r="N3092">
        <v>4.3909045554055703</v>
      </c>
      <c r="O3092">
        <v>29.220023282886999</v>
      </c>
      <c r="P3092">
        <v>41.316098707403</v>
      </c>
      <c r="Q3092">
        <v>6.6448666004134002E-2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713</v>
      </c>
      <c r="E3093">
        <v>74.910257103000006</v>
      </c>
      <c r="F3093">
        <v>725.46</v>
      </c>
      <c r="G3093">
        <v>39.052199247712601</v>
      </c>
      <c r="H3093">
        <v>-3.9221895685589701</v>
      </c>
      <c r="I3093">
        <v>14.768870182634</v>
      </c>
      <c r="J3093">
        <v>-0.73003784936272498</v>
      </c>
      <c r="K3093">
        <v>725.25920875921804</v>
      </c>
      <c r="L3093">
        <v>639.116737811441</v>
      </c>
      <c r="M3093">
        <v>87.496234820458398</v>
      </c>
      <c r="N3093">
        <v>0.46902795034135703</v>
      </c>
      <c r="O3093">
        <v>23.6443084387836</v>
      </c>
      <c r="P3093">
        <v>69.369411435108404</v>
      </c>
      <c r="Q3093">
        <v>2.3985275242898001E-2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239</v>
      </c>
      <c r="E3094">
        <v>74.74486005</v>
      </c>
      <c r="F3094">
        <v>56.7</v>
      </c>
      <c r="G3094">
        <v>15.889759360225099</v>
      </c>
      <c r="H3094">
        <v>7.8677396887756297</v>
      </c>
      <c r="I3094">
        <v>-32.3300580328888</v>
      </c>
      <c r="J3094">
        <v>-4.6418964748987301</v>
      </c>
      <c r="K3094">
        <v>56.944522762769303</v>
      </c>
      <c r="L3094">
        <v>60.513774453768598</v>
      </c>
      <c r="M3094">
        <v>54.138146103973803</v>
      </c>
      <c r="N3094">
        <v>1.28431532560796</v>
      </c>
      <c r="O3094">
        <v>69.312169312169303</v>
      </c>
      <c r="P3094">
        <v>57.5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E3095">
        <v>74.632199999999997</v>
      </c>
      <c r="F3095">
        <v>215.7</v>
      </c>
      <c r="G3095">
        <v>-23.1459549254891</v>
      </c>
      <c r="H3095">
        <v>10.7746310947007</v>
      </c>
      <c r="I3095">
        <v>-10.385003087833899</v>
      </c>
      <c r="J3095">
        <v>0.82238277993938902</v>
      </c>
      <c r="K3095">
        <v>245.53397398794999</v>
      </c>
      <c r="M3095">
        <v>36.339788805516903</v>
      </c>
      <c r="N3095">
        <v>0.82470049330514394</v>
      </c>
      <c r="O3095">
        <v>110.917941585535</v>
      </c>
      <c r="P3095">
        <v>14.369034994697699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539</v>
      </c>
      <c r="E3096">
        <v>74.386520000000004</v>
      </c>
      <c r="F3096">
        <v>247</v>
      </c>
      <c r="G3096">
        <v>43.549910251857398</v>
      </c>
      <c r="H3096">
        <v>-13.7979884052969</v>
      </c>
      <c r="I3096">
        <v>-15.797732765089901</v>
      </c>
      <c r="J3096">
        <v>4.6912398756567297</v>
      </c>
      <c r="K3096">
        <v>239.62283178057999</v>
      </c>
      <c r="L3096">
        <v>221.21817403312201</v>
      </c>
      <c r="M3096">
        <v>60.470382249289599</v>
      </c>
      <c r="N3096">
        <v>1.5754406813230299</v>
      </c>
      <c r="O3096">
        <v>10.1012145748987</v>
      </c>
      <c r="P3096">
        <v>119.84868713840601</v>
      </c>
      <c r="Q3096">
        <v>0.155746209839281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1631</v>
      </c>
      <c r="E3097">
        <v>74.215319454999999</v>
      </c>
      <c r="F3097">
        <v>6465</v>
      </c>
      <c r="G3097">
        <v>-2.4764914150981299</v>
      </c>
      <c r="H3097">
        <v>-2.9412310166614</v>
      </c>
      <c r="I3097">
        <v>4.0202764152716499</v>
      </c>
      <c r="J3097">
        <v>0.23700440132672501</v>
      </c>
      <c r="K3097">
        <v>6331.2136071725999</v>
      </c>
      <c r="L3097">
        <v>5888.90443254212</v>
      </c>
      <c r="M3097">
        <v>54.002539861815002</v>
      </c>
      <c r="N3097">
        <v>0.97437283287461596</v>
      </c>
      <c r="O3097">
        <v>2.72235112142305</v>
      </c>
      <c r="P3097">
        <v>29.170829170829101</v>
      </c>
      <c r="Q3097">
        <v>-2.6802431944266999E-2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21</v>
      </c>
      <c r="E3098">
        <v>73.706519999999998</v>
      </c>
      <c r="F3098">
        <v>31.65</v>
      </c>
      <c r="G3098">
        <v>-54.091533156781601</v>
      </c>
      <c r="H3098">
        <v>-13.419888628274199</v>
      </c>
      <c r="I3098">
        <v>-22.151012940050599</v>
      </c>
      <c r="J3098">
        <v>-7.3594505672955703</v>
      </c>
      <c r="K3098">
        <v>30.8791712038641</v>
      </c>
      <c r="L3098">
        <v>34.617355363243902</v>
      </c>
      <c r="M3098">
        <v>51.630386240525901</v>
      </c>
      <c r="N3098">
        <v>1.76334106728538</v>
      </c>
      <c r="O3098">
        <v>73.775671406003099</v>
      </c>
      <c r="P3098">
        <v>23.874755381604601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400</v>
      </c>
      <c r="E3099">
        <v>73.689764999999994</v>
      </c>
      <c r="F3099">
        <v>60.15</v>
      </c>
      <c r="G3099">
        <v>0.63818207315887998</v>
      </c>
      <c r="H3099">
        <v>3.04464331244814</v>
      </c>
      <c r="I3099">
        <v>-15.135119421012099</v>
      </c>
      <c r="J3099">
        <v>-0.94803464292811601</v>
      </c>
      <c r="K3099">
        <v>56.4984427818383</v>
      </c>
      <c r="L3099">
        <v>53.565328049982199</v>
      </c>
      <c r="M3099">
        <v>53.850805311666498</v>
      </c>
      <c r="N3099">
        <v>2.4109090909090898</v>
      </c>
      <c r="O3099">
        <v>21.197007481296701</v>
      </c>
      <c r="P3099">
        <v>61.693548387096698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242</v>
      </c>
      <c r="E3100">
        <v>73.492761375000001</v>
      </c>
      <c r="F3100">
        <v>145.75</v>
      </c>
      <c r="G3100">
        <v>41.9808128429558</v>
      </c>
      <c r="H3100">
        <v>-2.9647227089142798</v>
      </c>
      <c r="I3100">
        <v>-4.0457908597328096</v>
      </c>
      <c r="J3100">
        <v>-0.82734498775569898</v>
      </c>
      <c r="K3100">
        <v>140.528644964997</v>
      </c>
      <c r="L3100">
        <v>127.19845105340001</v>
      </c>
      <c r="M3100">
        <v>65.393611660211903</v>
      </c>
      <c r="N3100">
        <v>0.33706042350298898</v>
      </c>
      <c r="O3100">
        <v>26.861063464836999</v>
      </c>
      <c r="P3100">
        <v>76.6666666666666</v>
      </c>
      <c r="Q3100">
        <v>9.0927083930280997E-2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346</v>
      </c>
      <c r="E3101">
        <v>73.456162000000006</v>
      </c>
      <c r="F3101">
        <v>107.9</v>
      </c>
      <c r="G3101">
        <v>55.789591010056697</v>
      </c>
      <c r="H3101">
        <v>21.905728655676299</v>
      </c>
      <c r="I3101">
        <v>44.418959373062798</v>
      </c>
      <c r="J3101">
        <v>9.0892326125142908</v>
      </c>
      <c r="K3101">
        <v>83.105442622402293</v>
      </c>
      <c r="L3101">
        <v>76.365545570177801</v>
      </c>
      <c r="M3101">
        <v>81.7990008484078</v>
      </c>
      <c r="N3101">
        <v>2.01548979809849</v>
      </c>
      <c r="O3101">
        <v>2.8730305838739501</v>
      </c>
      <c r="P3101">
        <v>103.20150659133699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986</v>
      </c>
      <c r="E3102">
        <v>73.3733</v>
      </c>
      <c r="F3102">
        <v>22.75</v>
      </c>
      <c r="G3102">
        <v>-53.292457545676001</v>
      </c>
      <c r="H3102">
        <v>-13.2059407454721</v>
      </c>
      <c r="I3102">
        <v>-53.466261279183797</v>
      </c>
      <c r="J3102">
        <v>-5.6542967236977502</v>
      </c>
      <c r="K3102">
        <v>24.002433291916901</v>
      </c>
      <c r="M3102">
        <v>45.644231677597602</v>
      </c>
      <c r="N3102">
        <v>1.09639842392052</v>
      </c>
      <c r="O3102">
        <v>75.384615384615302</v>
      </c>
      <c r="P3102">
        <v>17.8756476683937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140</v>
      </c>
      <c r="E3103">
        <v>73.315171437000004</v>
      </c>
      <c r="F3103">
        <v>63.33</v>
      </c>
      <c r="G3103">
        <v>39.7083868112055</v>
      </c>
      <c r="H3103">
        <v>11.914411125356599</v>
      </c>
      <c r="I3103">
        <v>36.263918745050098</v>
      </c>
      <c r="J3103">
        <v>23.326407547741201</v>
      </c>
      <c r="K3103">
        <v>43.451790654821103</v>
      </c>
      <c r="L3103">
        <v>41.274709951852202</v>
      </c>
      <c r="M3103">
        <v>83.492668074344706</v>
      </c>
      <c r="N3103">
        <v>2.2631388793774398</v>
      </c>
      <c r="O3103">
        <v>0</v>
      </c>
      <c r="P3103">
        <v>85.175438596491205</v>
      </c>
      <c r="Q3103">
        <v>6.8236427788921999E-2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403</v>
      </c>
      <c r="E3104">
        <v>73.307883000000004</v>
      </c>
      <c r="F3104">
        <v>35.799999999999997</v>
      </c>
      <c r="G3104">
        <v>52.337867871922398</v>
      </c>
      <c r="H3104">
        <v>6.9530753721406802</v>
      </c>
      <c r="I3104">
        <v>-8.72611095955404</v>
      </c>
      <c r="J3104">
        <v>1.2779725389303001</v>
      </c>
      <c r="K3104">
        <v>33.203416405602603</v>
      </c>
      <c r="L3104">
        <v>30.284638340199599</v>
      </c>
      <c r="M3104">
        <v>27.071967311283601</v>
      </c>
      <c r="N3104">
        <v>1.34484980507024</v>
      </c>
      <c r="O3104">
        <v>9.4692737430167604</v>
      </c>
      <c r="P3104">
        <v>100.335758254057</v>
      </c>
      <c r="Q3104">
        <v>9.4669027237661005E-2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1654</v>
      </c>
      <c r="E3105">
        <v>73.25</v>
      </c>
      <c r="F3105">
        <v>73.25</v>
      </c>
      <c r="G3105">
        <v>-38.240623414894401</v>
      </c>
      <c r="H3105">
        <v>-2.76278670268543</v>
      </c>
      <c r="I3105">
        <v>-25.479671577239198</v>
      </c>
      <c r="J3105">
        <v>2.61039447584582</v>
      </c>
      <c r="K3105">
        <v>79.513916286908298</v>
      </c>
      <c r="M3105">
        <v>45.314866233243002</v>
      </c>
      <c r="N3105">
        <v>0.441519265048676</v>
      </c>
      <c r="O3105">
        <v>32.0136518771331</v>
      </c>
      <c r="P3105">
        <v>4.6428571428571397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E3106">
        <v>72.984241479999994</v>
      </c>
      <c r="F3106">
        <v>15.97</v>
      </c>
      <c r="G3106">
        <v>-41.717678656303796</v>
      </c>
      <c r="H3106">
        <v>29.0993561066567</v>
      </c>
      <c r="I3106">
        <v>7.9772843593663296</v>
      </c>
      <c r="J3106">
        <v>20.261927587905198</v>
      </c>
      <c r="K3106">
        <v>13.754785719570499</v>
      </c>
      <c r="L3106">
        <v>14.6313025669597</v>
      </c>
      <c r="M3106">
        <v>66.6857291265854</v>
      </c>
      <c r="N3106">
        <v>1.79217329317874</v>
      </c>
      <c r="O3106">
        <v>62.492172824044999</v>
      </c>
      <c r="P3106">
        <v>54.299516908212503</v>
      </c>
      <c r="Q3106">
        <v>0.14794075682293201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1151</v>
      </c>
      <c r="E3107">
        <v>72.840295162000004</v>
      </c>
      <c r="F3107">
        <v>0.74</v>
      </c>
      <c r="G3107">
        <v>25.160167523490401</v>
      </c>
      <c r="H3107">
        <v>22.649372723472901</v>
      </c>
      <c r="I3107">
        <v>2.5257111978803399</v>
      </c>
      <c r="J3107">
        <v>4.7719750705250101</v>
      </c>
      <c r="K3107">
        <v>0.61735786597471798</v>
      </c>
      <c r="L3107">
        <v>0.55778785656879903</v>
      </c>
      <c r="M3107">
        <v>83.038087582281804</v>
      </c>
      <c r="N3107">
        <v>1.13114837369793</v>
      </c>
      <c r="O3107">
        <v>2.7027027027026902</v>
      </c>
      <c r="P3107">
        <v>51.020408163265202</v>
      </c>
      <c r="Q3107">
        <v>1.8882505167905999E-2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103</v>
      </c>
      <c r="E3108">
        <v>72.808200679999999</v>
      </c>
      <c r="F3108">
        <v>177.05</v>
      </c>
      <c r="G3108">
        <v>54.251377828007897</v>
      </c>
      <c r="H3108">
        <v>16.8627097239657</v>
      </c>
      <c r="I3108">
        <v>-50.204084539242103</v>
      </c>
      <c r="J3108">
        <v>-4.3314350621375599</v>
      </c>
      <c r="K3108">
        <v>171.182290955111</v>
      </c>
      <c r="L3108">
        <v>159.73732775697701</v>
      </c>
      <c r="M3108">
        <v>47.725707069437803</v>
      </c>
      <c r="N3108">
        <v>2.37542239139262</v>
      </c>
      <c r="O3108">
        <v>75.261225642473804</v>
      </c>
      <c r="P3108">
        <v>90.992448759439</v>
      </c>
      <c r="Q3108">
        <v>5.1598129396276997E-2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393</v>
      </c>
      <c r="E3109">
        <v>72.765000000000001</v>
      </c>
      <c r="F3109">
        <v>77</v>
      </c>
      <c r="G3109">
        <v>-4.2237339521273496</v>
      </c>
      <c r="H3109">
        <v>5.2671854638754603</v>
      </c>
      <c r="I3109">
        <v>-3.0992888021196401</v>
      </c>
      <c r="J3109">
        <v>5.4502289912122599</v>
      </c>
      <c r="K3109">
        <v>70.946307226478396</v>
      </c>
      <c r="L3109">
        <v>67.347544549508797</v>
      </c>
      <c r="M3109">
        <v>76.936907380963802</v>
      </c>
      <c r="N3109">
        <v>1.7226528854435801</v>
      </c>
      <c r="O3109">
        <v>17.402597402597401</v>
      </c>
      <c r="P3109">
        <v>42.592592592592503</v>
      </c>
      <c r="Q3109">
        <v>8.7640261845866999E-2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72.611598517999994</v>
      </c>
      <c r="F3110">
        <v>99.46</v>
      </c>
      <c r="G3110">
        <v>16.2660811664554</v>
      </c>
      <c r="H3110">
        <v>7.0599520343792896</v>
      </c>
      <c r="I3110">
        <v>7.9571863682795696</v>
      </c>
      <c r="J3110">
        <v>-3.3810719731083698</v>
      </c>
      <c r="K3110">
        <v>98.119981685841793</v>
      </c>
      <c r="L3110">
        <v>93.045357922421402</v>
      </c>
      <c r="M3110">
        <v>60.4752245378507</v>
      </c>
      <c r="N3110">
        <v>0.54955524397791999</v>
      </c>
      <c r="O3110">
        <v>53.820631409611899</v>
      </c>
      <c r="P3110">
        <v>67.610380856083495</v>
      </c>
      <c r="Q3110">
        <v>4.7140581376335998E-2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1098</v>
      </c>
      <c r="E3111">
        <v>72.599999999999994</v>
      </c>
      <c r="F3111">
        <v>242</v>
      </c>
      <c r="G3111">
        <v>118.337539380406</v>
      </c>
      <c r="H3111">
        <v>6.4628345244910603</v>
      </c>
      <c r="I3111">
        <v>-9.3924107219825093</v>
      </c>
      <c r="J3111">
        <v>3.9207809492757701</v>
      </c>
      <c r="K3111">
        <v>238.924621829898</v>
      </c>
      <c r="L3111">
        <v>212.869794784916</v>
      </c>
      <c r="M3111">
        <v>66.229382214814507</v>
      </c>
      <c r="N3111">
        <v>0.83291602465331205</v>
      </c>
      <c r="O3111">
        <v>26.425619834710702</v>
      </c>
      <c r="P3111">
        <v>192.94274300932</v>
      </c>
      <c r="Q3111">
        <v>0.17326924055207399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624</v>
      </c>
      <c r="E3112">
        <v>72.367800000000003</v>
      </c>
      <c r="F3112">
        <v>117.1</v>
      </c>
      <c r="G3112">
        <v>-24.824865316220102</v>
      </c>
      <c r="H3112">
        <v>2.2771401389299202</v>
      </c>
      <c r="I3112">
        <v>13.4269132508247</v>
      </c>
      <c r="J3112">
        <v>5.3762674917188296</v>
      </c>
      <c r="K3112">
        <v>100.326499845379</v>
      </c>
      <c r="M3112">
        <v>70.417571892484503</v>
      </c>
      <c r="N3112">
        <v>0.77730479911365002</v>
      </c>
      <c r="O3112">
        <v>5.0384286934244296</v>
      </c>
      <c r="P3112">
        <v>96.311818943839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403</v>
      </c>
      <c r="E3113">
        <v>72.364086900000004</v>
      </c>
      <c r="F3113">
        <v>237</v>
      </c>
      <c r="G3113">
        <v>-19.151550860396199</v>
      </c>
      <c r="H3113">
        <v>5.4579131216957402</v>
      </c>
      <c r="I3113">
        <v>1.78195210917457</v>
      </c>
      <c r="J3113">
        <v>-4.2740691624565796</v>
      </c>
      <c r="K3113">
        <v>215.167919913247</v>
      </c>
      <c r="L3113">
        <v>209.172962960566</v>
      </c>
      <c r="M3113">
        <v>66.914493005036505</v>
      </c>
      <c r="N3113">
        <v>1.2517652250661899</v>
      </c>
      <c r="O3113">
        <v>1.4767932489451401</v>
      </c>
      <c r="P3113">
        <v>70.503597122302097</v>
      </c>
      <c r="Q3113">
        <v>4.4900204874166003E-2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182</v>
      </c>
      <c r="E3114">
        <v>72.355815179999993</v>
      </c>
      <c r="F3114">
        <v>35.51</v>
      </c>
      <c r="G3114">
        <v>3.2200937840709698</v>
      </c>
      <c r="H3114">
        <v>27.012210137157801</v>
      </c>
      <c r="I3114">
        <v>-0.76142103875362599</v>
      </c>
      <c r="J3114">
        <v>-7.9055564711734503</v>
      </c>
      <c r="K3114">
        <v>30.276243748189401</v>
      </c>
      <c r="L3114">
        <v>29.4751143872193</v>
      </c>
      <c r="M3114">
        <v>57.859099422803297</v>
      </c>
      <c r="N3114">
        <v>1.3673541219330101</v>
      </c>
      <c r="O3114">
        <v>18.2765418192058</v>
      </c>
      <c r="P3114">
        <v>73.219512195121894</v>
      </c>
      <c r="Q3114">
        <v>1.1709828943045999E-2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252</v>
      </c>
      <c r="E3115">
        <v>72.335839500000006</v>
      </c>
      <c r="F3115">
        <v>105.15</v>
      </c>
      <c r="G3115">
        <v>20.1206006763434</v>
      </c>
      <c r="H3115">
        <v>11.175548951659399</v>
      </c>
      <c r="I3115">
        <v>4.1247914654388804</v>
      </c>
      <c r="J3115">
        <v>1.38116290782921</v>
      </c>
      <c r="K3115">
        <v>97.620876418754904</v>
      </c>
      <c r="L3115">
        <v>86.875140190721297</v>
      </c>
      <c r="M3115">
        <v>50.221520558255797</v>
      </c>
      <c r="N3115">
        <v>1.43206287433181</v>
      </c>
      <c r="O3115">
        <v>13.5805991440798</v>
      </c>
      <c r="P3115">
        <v>62.268518518518498</v>
      </c>
      <c r="Q3115">
        <v>5.0694269488251002E-2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72.300819200000007</v>
      </c>
      <c r="F3116">
        <v>91.16</v>
      </c>
      <c r="G3116">
        <v>72.8753163691634</v>
      </c>
      <c r="H3116">
        <v>-3.2824581575104701</v>
      </c>
      <c r="I3116">
        <v>-16.398323489719001</v>
      </c>
      <c r="J3116">
        <v>-0.12886636359551701</v>
      </c>
      <c r="K3116">
        <v>93.694665295240299</v>
      </c>
      <c r="L3116">
        <v>83.082513218489296</v>
      </c>
      <c r="M3116">
        <v>41.3805668116863</v>
      </c>
      <c r="N3116">
        <v>0.92405360742432197</v>
      </c>
      <c r="O3116">
        <v>27.566915313734</v>
      </c>
      <c r="P3116">
        <v>117.04761904761899</v>
      </c>
      <c r="Q3116">
        <v>7.8335088712701006E-2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E3117">
        <v>72.289459527999995</v>
      </c>
      <c r="F3117">
        <v>5.72</v>
      </c>
      <c r="G3117">
        <v>-83.415796195330401</v>
      </c>
      <c r="H3117">
        <v>-13.1092713443236</v>
      </c>
      <c r="I3117">
        <v>-42.482004851502303</v>
      </c>
      <c r="J3117">
        <v>0.73959574116808402</v>
      </c>
      <c r="K3117">
        <v>5.9499858092675701</v>
      </c>
      <c r="L3117">
        <v>6.7029644911445496</v>
      </c>
      <c r="M3117">
        <v>43.8624849492615</v>
      </c>
      <c r="N3117">
        <v>0.67679411967262704</v>
      </c>
      <c r="O3117">
        <v>136.013986013986</v>
      </c>
      <c r="P3117">
        <v>20.168067226890699</v>
      </c>
      <c r="Q3117">
        <v>8.4875652290744993E-2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49</v>
      </c>
      <c r="E3118">
        <v>72.139499999999998</v>
      </c>
      <c r="F3118">
        <v>209.1</v>
      </c>
      <c r="G3118">
        <v>43.451500250913298</v>
      </c>
      <c r="H3118">
        <v>2.46432240567633</v>
      </c>
      <c r="I3118">
        <v>2.9062590480883901</v>
      </c>
      <c r="J3118">
        <v>5.9831239798718197E-2</v>
      </c>
      <c r="K3118">
        <v>205.19118665246</v>
      </c>
      <c r="L3118">
        <v>186.098202528526</v>
      </c>
      <c r="M3118">
        <v>45.790586058280397</v>
      </c>
      <c r="N3118">
        <v>0.36688171459615498</v>
      </c>
      <c r="O3118">
        <v>17.431850789096099</v>
      </c>
      <c r="P3118">
        <v>72.809917355371894</v>
      </c>
      <c r="Q3118">
        <v>6.1291147731525997E-2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1151</v>
      </c>
      <c r="E3119">
        <v>71.703940000000003</v>
      </c>
      <c r="F3119">
        <v>55.55</v>
      </c>
      <c r="G3119">
        <v>-68.885881665415894</v>
      </c>
      <c r="H3119">
        <v>-5.5158936088336397</v>
      </c>
      <c r="I3119">
        <v>-51.988177691008502</v>
      </c>
      <c r="J3119">
        <v>-0.57253170008903198</v>
      </c>
      <c r="K3119">
        <v>59.485801810804901</v>
      </c>
      <c r="L3119">
        <v>83.928340686554805</v>
      </c>
      <c r="M3119">
        <v>70.004668301302701</v>
      </c>
      <c r="N3119">
        <v>1.2121212121212099</v>
      </c>
      <c r="O3119">
        <v>195.139513951395</v>
      </c>
      <c r="P3119">
        <v>15.368639667705001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393</v>
      </c>
      <c r="E3120">
        <v>71.215031824999997</v>
      </c>
      <c r="F3120">
        <v>35.35</v>
      </c>
      <c r="G3120">
        <v>72.958656998020302</v>
      </c>
      <c r="H3120">
        <v>-15.324193624116401</v>
      </c>
      <c r="I3120">
        <v>40.7301280821275</v>
      </c>
      <c r="J3120">
        <v>-4.20452437558989</v>
      </c>
      <c r="K3120">
        <v>36.037800496620697</v>
      </c>
      <c r="L3120">
        <v>30.001148054979399</v>
      </c>
      <c r="M3120">
        <v>45.009373866092801</v>
      </c>
      <c r="N3120">
        <v>1.1008499477971201</v>
      </c>
      <c r="O3120">
        <v>38.3309759547383</v>
      </c>
      <c r="P3120">
        <v>142.12328767123199</v>
      </c>
      <c r="Q3120">
        <v>5.9556907712226999E-2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E3121">
        <v>71.149360799999997</v>
      </c>
      <c r="F3121">
        <v>82.2</v>
      </c>
      <c r="G3121">
        <v>-50.942267617536402</v>
      </c>
      <c r="H3121">
        <v>28.566022773323301</v>
      </c>
      <c r="I3121">
        <v>-38.181315779881203</v>
      </c>
      <c r="J3121">
        <v>13.746280361731699</v>
      </c>
      <c r="M3121">
        <v>60.661571766406801</v>
      </c>
      <c r="O3121">
        <v>47.153284671532802</v>
      </c>
      <c r="P3121">
        <v>42.7083333333333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71.131919999999994</v>
      </c>
      <c r="F3122">
        <v>6.22</v>
      </c>
      <c r="G3122">
        <v>-76.765040010349196</v>
      </c>
      <c r="H3122">
        <v>11.082265726200699</v>
      </c>
      <c r="I3122">
        <v>-6.9559440922220404</v>
      </c>
      <c r="J3122">
        <v>5.8159685808356096</v>
      </c>
      <c r="K3122">
        <v>5.7817262694923599</v>
      </c>
      <c r="L3122">
        <v>6.6488906676055803</v>
      </c>
      <c r="M3122">
        <v>58.1139076461766</v>
      </c>
      <c r="N3122">
        <v>2.8592874567195601</v>
      </c>
      <c r="O3122">
        <v>145.01607717041799</v>
      </c>
      <c r="P3122">
        <v>54.726368159204</v>
      </c>
      <c r="Q3122">
        <v>9.4887795541427997E-2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542</v>
      </c>
      <c r="E3123">
        <v>70.918769999999995</v>
      </c>
      <c r="F3123">
        <v>61.1</v>
      </c>
      <c r="G3123">
        <v>-21.771654609110399</v>
      </c>
      <c r="H3123">
        <v>18.703805578753201</v>
      </c>
      <c r="I3123">
        <v>-9.0107027714552501</v>
      </c>
      <c r="J3123">
        <v>9.5692067363822204</v>
      </c>
      <c r="M3123">
        <v>49.884201572760098</v>
      </c>
      <c r="O3123">
        <v>22.585924713584198</v>
      </c>
      <c r="P3123">
        <v>32.537960954446802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713</v>
      </c>
      <c r="E3124">
        <v>70.753706170000001</v>
      </c>
      <c r="F3124">
        <v>24.12</v>
      </c>
      <c r="G3124">
        <v>-6.9040614177167701</v>
      </c>
      <c r="H3124">
        <v>1.73398426500321</v>
      </c>
      <c r="I3124">
        <v>-1.6390300220826699</v>
      </c>
      <c r="J3124">
        <v>0.14235635404202099</v>
      </c>
      <c r="K3124">
        <v>22.890791464241101</v>
      </c>
      <c r="L3124">
        <v>21.491261180855499</v>
      </c>
      <c r="M3124">
        <v>67.469215611950702</v>
      </c>
      <c r="N3124">
        <v>1.1995820373972701</v>
      </c>
      <c r="O3124">
        <v>3.4411276948590199</v>
      </c>
      <c r="P3124">
        <v>26.947368421052602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542</v>
      </c>
      <c r="E3125">
        <v>70.577711500000007</v>
      </c>
      <c r="F3125">
        <v>65.95</v>
      </c>
      <c r="G3125">
        <v>-28.8749465221278</v>
      </c>
      <c r="H3125">
        <v>15.548927017823701</v>
      </c>
      <c r="I3125">
        <v>-14.519318697485801</v>
      </c>
      <c r="J3125">
        <v>0.75604590539555505</v>
      </c>
      <c r="K3125">
        <v>58.720972114656703</v>
      </c>
      <c r="L3125">
        <v>61.904396389930803</v>
      </c>
      <c r="M3125">
        <v>89.441350932327296</v>
      </c>
      <c r="N3125">
        <v>2.7828282828282802</v>
      </c>
      <c r="O3125">
        <v>15.163002274450299</v>
      </c>
      <c r="P3125">
        <v>29.313725490195999</v>
      </c>
      <c r="Q3125">
        <v>1.7858608684249998E-2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189</v>
      </c>
      <c r="E3126">
        <v>70.445250000000001</v>
      </c>
      <c r="F3126">
        <v>117.9</v>
      </c>
      <c r="G3126">
        <v>41.945053980208002</v>
      </c>
      <c r="H3126">
        <v>15.3459237275449</v>
      </c>
      <c r="I3126">
        <v>-16.022302387957399</v>
      </c>
      <c r="J3126">
        <v>-0.60409578761351201</v>
      </c>
      <c r="K3126">
        <v>104.61794009793201</v>
      </c>
      <c r="L3126">
        <v>99.060507047086801</v>
      </c>
      <c r="M3126">
        <v>59.928947911367899</v>
      </c>
      <c r="N3126">
        <v>1.28253836068033</v>
      </c>
      <c r="O3126">
        <v>32.188295165394301</v>
      </c>
      <c r="P3126">
        <v>89.855072463768096</v>
      </c>
      <c r="Q3126">
        <v>2.8050722220074001E-2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E3127">
        <v>70.369479264999995</v>
      </c>
      <c r="F3127">
        <v>50.77</v>
      </c>
      <c r="G3127">
        <v>-37.3645111644393</v>
      </c>
      <c r="H3127">
        <v>-1.5692713443236499</v>
      </c>
      <c r="I3127">
        <v>-28.6655618771238</v>
      </c>
      <c r="J3127">
        <v>4.1381722536236003</v>
      </c>
      <c r="K3127">
        <v>51.342935045260099</v>
      </c>
      <c r="L3127">
        <v>56.230854617326102</v>
      </c>
      <c r="M3127">
        <v>56.557403925480003</v>
      </c>
      <c r="N3127">
        <v>1.5700648510650199</v>
      </c>
      <c r="O3127">
        <v>60.173330707110402</v>
      </c>
      <c r="P3127">
        <v>12.572062084257199</v>
      </c>
      <c r="Q3127">
        <v>-1.2822951261458999E-2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539</v>
      </c>
      <c r="E3128">
        <v>70.3583991</v>
      </c>
      <c r="F3128">
        <v>50.85</v>
      </c>
      <c r="G3128">
        <v>29.4069349327442</v>
      </c>
      <c r="H3128">
        <v>12.377575502523101</v>
      </c>
      <c r="I3128">
        <v>-19.7965365085416</v>
      </c>
      <c r="J3128">
        <v>0.86366244970203898</v>
      </c>
      <c r="K3128">
        <v>49.244431263958298</v>
      </c>
      <c r="L3128">
        <v>46.320066139471201</v>
      </c>
      <c r="M3128">
        <v>45.568856145006002</v>
      </c>
      <c r="N3128">
        <v>0.50265045032009803</v>
      </c>
      <c r="O3128">
        <v>40.412979351032398</v>
      </c>
      <c r="P3128">
        <v>73.846153846153797</v>
      </c>
      <c r="Q3128">
        <v>4.2648702410814997E-2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539</v>
      </c>
      <c r="E3129">
        <v>70.247341500000005</v>
      </c>
      <c r="F3129">
        <v>234.15</v>
      </c>
      <c r="G3129">
        <v>262.383831653377</v>
      </c>
      <c r="H3129">
        <v>43.663000547899202</v>
      </c>
      <c r="I3129">
        <v>116.459534727292</v>
      </c>
      <c r="J3129">
        <v>27.808385019580999</v>
      </c>
      <c r="K3129">
        <v>178.254841306564</v>
      </c>
      <c r="L3129">
        <v>136.192850444008</v>
      </c>
      <c r="M3129">
        <v>68.677559473786005</v>
      </c>
      <c r="N3129">
        <v>2.4023991653515702</v>
      </c>
      <c r="O3129">
        <v>13.7518684603886</v>
      </c>
      <c r="P3129">
        <v>323.72421281215998</v>
      </c>
      <c r="Q3129">
        <v>0.118489041688845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777</v>
      </c>
      <c r="E3130">
        <v>69.846356999999998</v>
      </c>
      <c r="F3130">
        <v>194.05</v>
      </c>
      <c r="G3130">
        <v>-31.646945565647599</v>
      </c>
      <c r="H3130">
        <v>-17.567675599642801</v>
      </c>
      <c r="I3130">
        <v>-23.6547163199808</v>
      </c>
      <c r="J3130">
        <v>-16.357517401548801</v>
      </c>
      <c r="K3130">
        <v>211.14216745233401</v>
      </c>
      <c r="L3130">
        <v>208.62512540667501</v>
      </c>
      <c r="M3130">
        <v>29.356475694145502</v>
      </c>
      <c r="N3130">
        <v>1.0579908684008099</v>
      </c>
      <c r="O3130">
        <v>101.958258180881</v>
      </c>
      <c r="P3130">
        <v>40.615942028985501</v>
      </c>
      <c r="Q3130">
        <v>0.17275646588589599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1407</v>
      </c>
      <c r="E3131">
        <v>69.845550000000003</v>
      </c>
      <c r="F3131">
        <v>50.43</v>
      </c>
      <c r="G3131">
        <v>-51.4248162855313</v>
      </c>
      <c r="H3131">
        <v>1.6230758125809901</v>
      </c>
      <c r="I3131">
        <v>-4.7641652790261899</v>
      </c>
      <c r="J3131">
        <v>-1.5621078584212</v>
      </c>
      <c r="K3131">
        <v>48.671797570532</v>
      </c>
      <c r="L3131">
        <v>50.792840924179103</v>
      </c>
      <c r="M3131">
        <v>54.2217921624257</v>
      </c>
      <c r="N3131">
        <v>1.43189799969461</v>
      </c>
      <c r="O3131">
        <v>60.618679357525203</v>
      </c>
      <c r="P3131">
        <v>19.474058280028402</v>
      </c>
      <c r="Q3131">
        <v>9.1888122831358998E-2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189</v>
      </c>
      <c r="E3132">
        <v>69.832473969999995</v>
      </c>
      <c r="F3132">
        <v>67.55</v>
      </c>
      <c r="G3132">
        <v>-22.4937524989944</v>
      </c>
      <c r="H3132">
        <v>34.268592733346203</v>
      </c>
      <c r="I3132">
        <v>-9.7328006613392297</v>
      </c>
      <c r="J3132">
        <v>20.239867168877801</v>
      </c>
      <c r="M3132">
        <v>64.7884941036193</v>
      </c>
      <c r="O3132">
        <v>10.140636565507</v>
      </c>
      <c r="P3132">
        <v>37.1573604060913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1576</v>
      </c>
      <c r="E3133">
        <v>69.790827800000002</v>
      </c>
      <c r="F3133">
        <v>39.5</v>
      </c>
      <c r="G3133">
        <v>3.86061321901001</v>
      </c>
      <c r="H3133">
        <v>-3.1872200622723801</v>
      </c>
      <c r="I3133">
        <v>-31.6559898330474</v>
      </c>
      <c r="J3133">
        <v>-1.9882357563889099</v>
      </c>
      <c r="K3133">
        <v>43.355112481219102</v>
      </c>
      <c r="M3133">
        <v>42.4983152654629</v>
      </c>
      <c r="N3133">
        <v>1.2328767123287601</v>
      </c>
      <c r="O3133">
        <v>89.873417721518905</v>
      </c>
      <c r="P3133">
        <v>40.569395017793497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1151</v>
      </c>
      <c r="E3134">
        <v>69.72</v>
      </c>
      <c r="F3134">
        <v>13.28</v>
      </c>
      <c r="G3134">
        <v>-24.078675961231099</v>
      </c>
      <c r="H3134">
        <v>-4.3945887453692203</v>
      </c>
      <c r="I3134">
        <v>-15.0195251388995</v>
      </c>
      <c r="J3134">
        <v>1.2723185950870199</v>
      </c>
      <c r="K3134">
        <v>13.5255512806835</v>
      </c>
      <c r="L3134">
        <v>13.844721853265</v>
      </c>
      <c r="M3134">
        <v>50.069185969259202</v>
      </c>
      <c r="N3134">
        <v>0.83861452692182004</v>
      </c>
      <c r="O3134">
        <v>53.9156626506024</v>
      </c>
      <c r="P3134">
        <v>30.196078431372499</v>
      </c>
      <c r="Q3134">
        <v>-4.1867569733790001E-2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487</v>
      </c>
      <c r="E3135">
        <v>69.708399999999997</v>
      </c>
      <c r="F3135">
        <v>9.1999999999999993</v>
      </c>
      <c r="G3135">
        <v>102.995480753259</v>
      </c>
      <c r="H3135">
        <v>31.376882501830099</v>
      </c>
      <c r="I3135">
        <v>-8.3156897132813796</v>
      </c>
      <c r="J3135">
        <v>-4.6744639119537297</v>
      </c>
      <c r="K3135">
        <v>7.9973973442093804</v>
      </c>
      <c r="L3135">
        <v>7.5422227753094404</v>
      </c>
      <c r="M3135">
        <v>73.488247476879494</v>
      </c>
      <c r="N3135">
        <v>0.86907263811778002</v>
      </c>
      <c r="O3135">
        <v>35.434782608695599</v>
      </c>
      <c r="P3135">
        <v>154.143646408839</v>
      </c>
      <c r="Q3135">
        <v>5.8998281078508998E-2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1344</v>
      </c>
      <c r="E3136">
        <v>69.545400000000001</v>
      </c>
      <c r="F3136">
        <v>37.39</v>
      </c>
      <c r="G3136">
        <v>60.252253138224098</v>
      </c>
      <c r="H3136">
        <v>51.308597173438599</v>
      </c>
      <c r="I3136">
        <v>58.414472665770198</v>
      </c>
      <c r="J3136">
        <v>17.616433123188799</v>
      </c>
      <c r="K3136">
        <v>28.687086610258199</v>
      </c>
      <c r="L3136">
        <v>24.356584074384902</v>
      </c>
      <c r="M3136">
        <v>78.526501880130098</v>
      </c>
      <c r="N3136">
        <v>0.83575614678835297</v>
      </c>
      <c r="O3136">
        <v>2.2465899973254699</v>
      </c>
      <c r="P3136">
        <v>107.722222222222</v>
      </c>
      <c r="Q3136">
        <v>5.9270310970900002E-3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479</v>
      </c>
      <c r="E3137">
        <v>69.474735827999993</v>
      </c>
      <c r="F3137">
        <v>7.62</v>
      </c>
      <c r="G3137">
        <v>15.9905851173933</v>
      </c>
      <c r="H3137">
        <v>35.461477105126498</v>
      </c>
      <c r="I3137">
        <v>8.0501101150135206</v>
      </c>
      <c r="J3137">
        <v>13.015139349474801</v>
      </c>
      <c r="K3137">
        <v>6.2340008706581997</v>
      </c>
      <c r="L3137">
        <v>7.2756849612477401</v>
      </c>
      <c r="M3137">
        <v>62.505234737645402</v>
      </c>
      <c r="N3137">
        <v>1.7950947033631901</v>
      </c>
      <c r="O3137">
        <v>7.6115485564304199</v>
      </c>
      <c r="P3137">
        <v>85.127171378989999</v>
      </c>
      <c r="Q3137">
        <v>6.6861800442526001E-2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69.3</v>
      </c>
      <c r="F3138">
        <v>1.26</v>
      </c>
      <c r="G3138">
        <v>121.198582889636</v>
      </c>
      <c r="H3138">
        <v>20.530728655676299</v>
      </c>
      <c r="I3138">
        <v>-3.53407141081528</v>
      </c>
      <c r="J3138">
        <v>19.138172253623601</v>
      </c>
      <c r="K3138">
        <v>0.98175849493691103</v>
      </c>
      <c r="L3138">
        <v>0.83858389460399596</v>
      </c>
      <c r="M3138">
        <v>94.712917900163305</v>
      </c>
      <c r="N3138">
        <v>2.32784631862198</v>
      </c>
      <c r="O3138">
        <v>9.5238095238095095</v>
      </c>
      <c r="P3138">
        <v>179.99999999999901</v>
      </c>
      <c r="Q3138">
        <v>0.132739243364347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484</v>
      </c>
      <c r="E3139">
        <v>69.159490399999996</v>
      </c>
      <c r="F3139">
        <v>29.48</v>
      </c>
      <c r="G3139">
        <v>17.798295945590901</v>
      </c>
      <c r="H3139">
        <v>18.5225319343648</v>
      </c>
      <c r="I3139">
        <v>-13.6726446199948</v>
      </c>
      <c r="J3139">
        <v>8.1465267759628706</v>
      </c>
      <c r="K3139">
        <v>26.993141455322299</v>
      </c>
      <c r="L3139">
        <v>26.804079068937799</v>
      </c>
      <c r="M3139">
        <v>63.015120683830602</v>
      </c>
      <c r="N3139">
        <v>1.6398878108657999</v>
      </c>
      <c r="O3139">
        <v>44.843962008141098</v>
      </c>
      <c r="P3139">
        <v>47.4</v>
      </c>
      <c r="Q3139">
        <v>1.2398813007641001E-2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542</v>
      </c>
      <c r="E3140">
        <v>69.090763749999994</v>
      </c>
      <c r="F3140">
        <v>54.05</v>
      </c>
      <c r="G3140">
        <v>-20.0872465106163</v>
      </c>
      <c r="H3140">
        <v>13.030728655676301</v>
      </c>
      <c r="I3140">
        <v>16.052443575419101</v>
      </c>
      <c r="K3140">
        <v>43.244346946381697</v>
      </c>
      <c r="L3140">
        <v>38.373803345479203</v>
      </c>
      <c r="M3140">
        <v>50.361137162103603</v>
      </c>
      <c r="N3140">
        <v>1.9805555555555501</v>
      </c>
      <c r="O3140">
        <v>16.281221091581799</v>
      </c>
      <c r="P3140">
        <v>97.262773722627699</v>
      </c>
      <c r="Q3140">
        <v>0.14441453998588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484</v>
      </c>
      <c r="E3141">
        <v>69.043253687999993</v>
      </c>
      <c r="F3141">
        <v>104.04</v>
      </c>
      <c r="G3141">
        <v>-2.2282502609414498</v>
      </c>
      <c r="H3141">
        <v>6.8818464869755998</v>
      </c>
      <c r="I3141">
        <v>-2.2415370706332101</v>
      </c>
      <c r="J3141">
        <v>1.81718828788313</v>
      </c>
      <c r="K3141">
        <v>95.408875413111403</v>
      </c>
      <c r="L3141">
        <v>93.611856972771406</v>
      </c>
      <c r="M3141">
        <v>69.622971268944795</v>
      </c>
      <c r="N3141">
        <v>2.3436974357540299</v>
      </c>
      <c r="O3141">
        <v>15.2921953094963</v>
      </c>
      <c r="P3141">
        <v>27.343941248469999</v>
      </c>
      <c r="Q3141">
        <v>2.2322303508440999E-2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65</v>
      </c>
      <c r="E3142">
        <v>68.987299272000001</v>
      </c>
      <c r="F3142">
        <v>14.71</v>
      </c>
      <c r="G3142">
        <v>21.092806313272</v>
      </c>
      <c r="H3142">
        <v>-3.6779044378488401</v>
      </c>
      <c r="I3142">
        <v>-26.874200877148901</v>
      </c>
      <c r="J3142">
        <v>14.732231659564199</v>
      </c>
      <c r="K3142">
        <v>13.414014139847501</v>
      </c>
      <c r="L3142">
        <v>13.766389965983199</v>
      </c>
      <c r="M3142">
        <v>79.927215457107394</v>
      </c>
      <c r="N3142">
        <v>0.75263177257472003</v>
      </c>
      <c r="O3142">
        <v>33.922501699524098</v>
      </c>
      <c r="P3142">
        <v>81.157635467980299</v>
      </c>
      <c r="Q3142">
        <v>2.7145154339186999E-2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629</v>
      </c>
      <c r="E3143">
        <v>68.968853999999993</v>
      </c>
      <c r="F3143">
        <v>68.790000000000006</v>
      </c>
      <c r="G3143">
        <v>825.59204151790095</v>
      </c>
      <c r="H3143">
        <v>17.0678311291745</v>
      </c>
      <c r="I3143">
        <v>270.34552725139201</v>
      </c>
      <c r="J3143">
        <v>9.3785568690082304</v>
      </c>
      <c r="K3143">
        <v>58.072097037594098</v>
      </c>
      <c r="M3143">
        <v>100</v>
      </c>
      <c r="N3143">
        <v>4.5756139595002097</v>
      </c>
      <c r="O3143">
        <v>0</v>
      </c>
      <c r="P3143">
        <v>851.452282157676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75</v>
      </c>
      <c r="E3144">
        <v>68.828063615999994</v>
      </c>
      <c r="F3144">
        <v>21.66</v>
      </c>
      <c r="G3144">
        <v>-45.489183125860201</v>
      </c>
      <c r="H3144">
        <v>-16.3364912613361</v>
      </c>
      <c r="I3144">
        <v>-24.871182895806001</v>
      </c>
      <c r="J3144">
        <v>-5.9132358822726898</v>
      </c>
      <c r="K3144">
        <v>21.722656890420001</v>
      </c>
      <c r="L3144">
        <v>23.0341794663691</v>
      </c>
      <c r="M3144">
        <v>42.283329379335903</v>
      </c>
      <c r="N3144">
        <v>0.48256229209189</v>
      </c>
      <c r="O3144">
        <v>50.507848568790401</v>
      </c>
      <c r="P3144">
        <v>23.068181818181799</v>
      </c>
      <c r="Q3144">
        <v>5.3485332072374998E-2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75</v>
      </c>
      <c r="E3145">
        <v>68.737035000000006</v>
      </c>
      <c r="F3145">
        <v>163.5</v>
      </c>
      <c r="G3145">
        <v>186.63975936022501</v>
      </c>
      <c r="H3145">
        <v>-7.4278512259804597</v>
      </c>
      <c r="I3145">
        <v>4.1890899640209502</v>
      </c>
      <c r="J3145">
        <v>-2.0070959802522199</v>
      </c>
      <c r="K3145">
        <v>165.11988079197801</v>
      </c>
      <c r="L3145">
        <v>126.869620929615</v>
      </c>
      <c r="M3145">
        <v>46.848579095720901</v>
      </c>
      <c r="N3145">
        <v>0.37291630864409597</v>
      </c>
      <c r="O3145">
        <v>17.217125382262999</v>
      </c>
      <c r="P3145">
        <v>212.5</v>
      </c>
      <c r="Q3145">
        <v>0.28125572333864202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68.729644300000004</v>
      </c>
      <c r="F3146">
        <v>113.29</v>
      </c>
      <c r="G3146">
        <v>2490.5369879976301</v>
      </c>
      <c r="H3146">
        <v>-3.1990129124358</v>
      </c>
      <c r="I3146">
        <v>62.435263413560499</v>
      </c>
      <c r="J3146">
        <v>11.1971098263262</v>
      </c>
      <c r="K3146">
        <v>112.13193927894601</v>
      </c>
      <c r="L3146">
        <v>85.599515056834903</v>
      </c>
      <c r="M3146">
        <v>56.499770970671101</v>
      </c>
      <c r="N3146">
        <v>1.6730980611917401</v>
      </c>
      <c r="O3146">
        <v>30.461647100361901</v>
      </c>
      <c r="P3146">
        <v>2516.3972286374101</v>
      </c>
      <c r="Q3146">
        <v>0.25060139685982702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68.680425</v>
      </c>
      <c r="F3147">
        <v>150.44999999999999</v>
      </c>
      <c r="G3147">
        <v>1306.99690221736</v>
      </c>
      <c r="H3147">
        <v>-2.0616755491388399</v>
      </c>
      <c r="I3147">
        <v>115.82645678522</v>
      </c>
      <c r="J3147">
        <v>2.9896165452329502</v>
      </c>
      <c r="K3147">
        <v>134.76167997747501</v>
      </c>
      <c r="L3147">
        <v>92.571629221286997</v>
      </c>
      <c r="M3147">
        <v>61.9361076890535</v>
      </c>
      <c r="N3147">
        <v>0.44470744615543101</v>
      </c>
      <c r="O3147">
        <v>5.3838484546360998</v>
      </c>
      <c r="P3147">
        <v>1530.01083423618</v>
      </c>
      <c r="Q3147">
        <v>0.17105036880143401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E3148">
        <v>68.653208879999994</v>
      </c>
      <c r="F3148">
        <v>69.84</v>
      </c>
      <c r="G3148">
        <v>115.800659014204</v>
      </c>
      <c r="H3148">
        <v>43.1561170267371</v>
      </c>
      <c r="I3148">
        <v>75.199444009958995</v>
      </c>
      <c r="J3148">
        <v>20.6358891486007</v>
      </c>
      <c r="K3148">
        <v>41.659806620834402</v>
      </c>
      <c r="L3148">
        <v>26.115534066547099</v>
      </c>
      <c r="M3148">
        <v>99.999999999999403</v>
      </c>
      <c r="N3148">
        <v>0.249549296805435</v>
      </c>
      <c r="O3148">
        <v>0</v>
      </c>
      <c r="P3148">
        <v>211.646586345381</v>
      </c>
      <c r="Q3148">
        <v>0.249937547537216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629</v>
      </c>
      <c r="E3149">
        <v>68.508937299999999</v>
      </c>
      <c r="F3149">
        <v>43</v>
      </c>
      <c r="G3149">
        <v>22.566662738587802</v>
      </c>
      <c r="H3149">
        <v>7.6252004958009003</v>
      </c>
      <c r="I3149">
        <v>-14.070668881515701</v>
      </c>
      <c r="J3149">
        <v>-0.88497589452455605</v>
      </c>
      <c r="K3149">
        <v>45.210283149775798</v>
      </c>
      <c r="L3149">
        <v>43.629624728385501</v>
      </c>
      <c r="M3149">
        <v>50.952336905488501</v>
      </c>
      <c r="N3149">
        <v>0.32021621588056498</v>
      </c>
      <c r="O3149">
        <v>62.488372093023202</v>
      </c>
      <c r="P3149">
        <v>55.772962844675703</v>
      </c>
      <c r="Q3149">
        <v>4.5230229717327E-2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100</v>
      </c>
      <c r="E3150">
        <v>68.475161004</v>
      </c>
      <c r="F3150">
        <v>37.020000000000003</v>
      </c>
      <c r="G3150">
        <v>148.02074935495901</v>
      </c>
      <c r="H3150">
        <v>1.1307286556763301</v>
      </c>
      <c r="I3150">
        <v>70.590238045301902</v>
      </c>
      <c r="J3150">
        <v>1.94762983359578</v>
      </c>
      <c r="K3150">
        <v>34.459697098235601</v>
      </c>
      <c r="L3150">
        <v>27.021699153732399</v>
      </c>
      <c r="M3150">
        <v>62.325515056093799</v>
      </c>
      <c r="N3150">
        <v>1.1479832840061099</v>
      </c>
      <c r="O3150">
        <v>10.7509454349</v>
      </c>
      <c r="P3150">
        <v>183.67816091954001</v>
      </c>
      <c r="Q3150">
        <v>-1.1268521223114E-2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242</v>
      </c>
      <c r="E3151">
        <v>68.270128920000005</v>
      </c>
      <c r="F3151">
        <v>4.2</v>
      </c>
      <c r="G3151">
        <v>38.845641713166302</v>
      </c>
      <c r="H3151">
        <v>-4.2328647249383202</v>
      </c>
      <c r="I3151">
        <v>-13.099288802119601</v>
      </c>
      <c r="J3151">
        <v>0.33148967605796598</v>
      </c>
      <c r="K3151">
        <v>4.0946954449874404</v>
      </c>
      <c r="L3151">
        <v>3.7761189954260601</v>
      </c>
      <c r="M3151">
        <v>55.108833462829899</v>
      </c>
      <c r="N3151">
        <v>0.59534458226194698</v>
      </c>
      <c r="O3151">
        <v>25.952380952380899</v>
      </c>
      <c r="P3151">
        <v>73.553719008264395</v>
      </c>
      <c r="Q3151">
        <v>5.1260224241585002E-2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539</v>
      </c>
      <c r="E3152">
        <v>68.16825</v>
      </c>
      <c r="F3152">
        <v>1.35</v>
      </c>
      <c r="G3152">
        <v>99.139759360225099</v>
      </c>
      <c r="H3152">
        <v>24.530728655676299</v>
      </c>
      <c r="I3152">
        <v>1.30749085889731</v>
      </c>
      <c r="J3152">
        <v>7.5415335981614202</v>
      </c>
      <c r="K3152">
        <v>1.06881323169979</v>
      </c>
      <c r="L3152">
        <v>0.93726276753567905</v>
      </c>
      <c r="M3152">
        <v>81.176645019781802</v>
      </c>
      <c r="N3152">
        <v>1.6483585089044499</v>
      </c>
      <c r="O3152">
        <v>0.74074074074073004</v>
      </c>
      <c r="P3152">
        <v>132.758620689655</v>
      </c>
      <c r="Q3152">
        <v>6.8159169320911997E-2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140</v>
      </c>
      <c r="E3153">
        <v>68.165999999999997</v>
      </c>
      <c r="F3153">
        <v>37.869999999999997</v>
      </c>
      <c r="G3153">
        <v>60.429685650151299</v>
      </c>
      <c r="H3153">
        <v>19.214939181992101</v>
      </c>
      <c r="I3153">
        <v>20.953808543013</v>
      </c>
      <c r="J3153">
        <v>-0.59516107970972598</v>
      </c>
      <c r="K3153">
        <v>32.788074132654401</v>
      </c>
      <c r="L3153">
        <v>29.888194698720799</v>
      </c>
      <c r="M3153">
        <v>71.260546500997293</v>
      </c>
      <c r="N3153">
        <v>3.5348920613696002</v>
      </c>
      <c r="O3153">
        <v>9.6382360707684303</v>
      </c>
      <c r="P3153">
        <v>106.376021798365</v>
      </c>
      <c r="Q3153">
        <v>7.1876641155250998E-2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1407</v>
      </c>
      <c r="E3154">
        <v>68.158810000000003</v>
      </c>
      <c r="F3154">
        <v>30.34</v>
      </c>
      <c r="G3154">
        <v>55.058065859926899</v>
      </c>
      <c r="H3154">
        <v>10.6470077254437</v>
      </c>
      <c r="I3154">
        <v>-11.763283458098201</v>
      </c>
      <c r="J3154">
        <v>-7.36504064749125E-2</v>
      </c>
      <c r="K3154">
        <v>29.065694831920599</v>
      </c>
      <c r="L3154">
        <v>27.244143444258</v>
      </c>
      <c r="M3154">
        <v>48.959245824076199</v>
      </c>
      <c r="N3154">
        <v>2.0415137603433902</v>
      </c>
      <c r="O3154">
        <v>29.828609096901701</v>
      </c>
      <c r="P3154">
        <v>90.817610062892996</v>
      </c>
      <c r="Q3154">
        <v>3.2632380909828999E-2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E3155">
        <v>68.116960000000006</v>
      </c>
      <c r="F3155">
        <v>317</v>
      </c>
      <c r="G3155">
        <v>149.86386129986099</v>
      </c>
      <c r="H3155">
        <v>-3.0292713443236599</v>
      </c>
      <c r="I3155">
        <v>61.076535373704502</v>
      </c>
      <c r="J3155">
        <v>-7.6265336287293302</v>
      </c>
      <c r="K3155">
        <v>311.84099219053098</v>
      </c>
      <c r="L3155">
        <v>259.10462327003199</v>
      </c>
      <c r="M3155">
        <v>50.663668196822499</v>
      </c>
      <c r="N3155">
        <v>2.24895104895104</v>
      </c>
      <c r="O3155">
        <v>27.744479495268099</v>
      </c>
      <c r="P3155">
        <v>189.497716894977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67.891667999999996</v>
      </c>
      <c r="F3156">
        <v>150.80000000000001</v>
      </c>
      <c r="G3156">
        <v>-2.4054719127998401</v>
      </c>
      <c r="H3156">
        <v>-2.6310360502060099</v>
      </c>
      <c r="I3156">
        <v>-6.2247317503832704</v>
      </c>
      <c r="J3156">
        <v>3.2211988722936999E-2</v>
      </c>
      <c r="K3156">
        <v>150.01701930501801</v>
      </c>
      <c r="L3156">
        <v>143.587090747378</v>
      </c>
      <c r="M3156">
        <v>48.1237996112933</v>
      </c>
      <c r="N3156">
        <v>1.67841390409407</v>
      </c>
      <c r="O3156">
        <v>24.0053050397877</v>
      </c>
      <c r="P3156">
        <v>27.688399661303901</v>
      </c>
      <c r="Q3156">
        <v>7.3612361475318994E-2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242</v>
      </c>
      <c r="E3157">
        <v>67.872657860000004</v>
      </c>
      <c r="F3157">
        <v>998.9</v>
      </c>
      <c r="G3157">
        <v>137.00818041285601</v>
      </c>
      <c r="H3157">
        <v>30.342732795034699</v>
      </c>
      <c r="I3157">
        <v>96.357620403164404</v>
      </c>
      <c r="J3157">
        <v>-28.701561867498999</v>
      </c>
      <c r="K3157">
        <v>840.57964684464798</v>
      </c>
      <c r="L3157">
        <v>653.01305102659398</v>
      </c>
      <c r="M3157">
        <v>50.718902868119301</v>
      </c>
      <c r="N3157">
        <v>2.9350108477160002</v>
      </c>
      <c r="O3157">
        <v>35.624186605265798</v>
      </c>
      <c r="P3157">
        <v>173.671232876712</v>
      </c>
      <c r="Q3157">
        <v>0.104319000727329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414</v>
      </c>
      <c r="E3158">
        <v>67.864129059999996</v>
      </c>
      <c r="F3158">
        <v>21.32</v>
      </c>
      <c r="G3158">
        <v>-68.254188221509494</v>
      </c>
      <c r="H3158">
        <v>-13.249759149201701</v>
      </c>
      <c r="I3158">
        <v>-51.266342166388696</v>
      </c>
      <c r="J3158">
        <v>9.0842771041870503</v>
      </c>
      <c r="K3158">
        <v>26.423900250492999</v>
      </c>
      <c r="L3158">
        <v>31.377376181502701</v>
      </c>
      <c r="M3158">
        <v>35.5769607314895</v>
      </c>
      <c r="N3158">
        <v>1.6069087344887401</v>
      </c>
      <c r="O3158">
        <v>112.66416510318901</v>
      </c>
      <c r="P3158">
        <v>9.9535843218153595</v>
      </c>
      <c r="Q3158">
        <v>0.119551712696985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100</v>
      </c>
      <c r="E3159">
        <v>67.849844243999996</v>
      </c>
      <c r="F3159">
        <v>8.9700000000000006</v>
      </c>
      <c r="G3159">
        <v>-21.799915813788701</v>
      </c>
      <c r="H3159">
        <v>-3.5764142014665401</v>
      </c>
      <c r="I3159">
        <v>-19.368881278608601</v>
      </c>
      <c r="J3159">
        <v>-1.3023563807376399</v>
      </c>
      <c r="K3159">
        <v>9.0498391842734396</v>
      </c>
      <c r="L3159">
        <v>9.4120608621369097</v>
      </c>
      <c r="M3159">
        <v>48.836177418130703</v>
      </c>
      <c r="N3159">
        <v>0.55852193114121795</v>
      </c>
      <c r="O3159">
        <v>29.877369007803701</v>
      </c>
      <c r="P3159">
        <v>23.553719008264402</v>
      </c>
      <c r="Q3159">
        <v>3.0289384071921999E-2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629</v>
      </c>
      <c r="E3160">
        <v>67.828462999999999</v>
      </c>
      <c r="F3160">
        <v>159.05000000000001</v>
      </c>
      <c r="G3160">
        <v>-21.118719401710901</v>
      </c>
      <c r="H3160">
        <v>1.8902354694336401</v>
      </c>
      <c r="I3160">
        <v>-26.328966925414701</v>
      </c>
      <c r="J3160">
        <v>-1.8285951179776001</v>
      </c>
      <c r="K3160">
        <v>156.96444681000301</v>
      </c>
      <c r="L3160">
        <v>160.721591980813</v>
      </c>
      <c r="M3160">
        <v>45.811218909403898</v>
      </c>
      <c r="N3160">
        <v>2.1662169101178801</v>
      </c>
      <c r="O3160">
        <v>30.6821754165356</v>
      </c>
      <c r="P3160">
        <v>15.1701665459811</v>
      </c>
      <c r="Q3160">
        <v>-6.2680589585660001E-2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388</v>
      </c>
      <c r="E3161">
        <v>67.728924000000006</v>
      </c>
      <c r="F3161">
        <v>55.8</v>
      </c>
      <c r="G3161">
        <v>-56.153807160699301</v>
      </c>
      <c r="H3161">
        <v>7.4894915422742603</v>
      </c>
      <c r="I3161">
        <v>-25.225273054088099</v>
      </c>
      <c r="J3161">
        <v>9.9544987842358399</v>
      </c>
      <c r="K3161">
        <v>50.542720033555902</v>
      </c>
      <c r="M3161">
        <v>76.456431886687099</v>
      </c>
      <c r="N3161">
        <v>1.5183023872679</v>
      </c>
      <c r="O3161">
        <v>50.537634408602102</v>
      </c>
      <c r="P3161">
        <v>46.649145860709602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629</v>
      </c>
      <c r="E3162">
        <v>67.723951900000003</v>
      </c>
      <c r="F3162">
        <v>98.45</v>
      </c>
      <c r="G3162">
        <v>-17.732838113690299</v>
      </c>
      <c r="H3162">
        <v>17.1803373251525</v>
      </c>
      <c r="I3162">
        <v>-10.5044576224614</v>
      </c>
      <c r="J3162">
        <v>16.057510293202299</v>
      </c>
      <c r="K3162">
        <v>87.986787972797202</v>
      </c>
      <c r="L3162">
        <v>91.166153138686695</v>
      </c>
      <c r="M3162">
        <v>65.160236887451703</v>
      </c>
      <c r="N3162">
        <v>4.1364708035164304</v>
      </c>
      <c r="O3162">
        <v>16.150330116810501</v>
      </c>
      <c r="P3162">
        <v>37.308228730822798</v>
      </c>
      <c r="Q3162">
        <v>-1.2756588197476999E-2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21</v>
      </c>
      <c r="E3163">
        <v>67.695099999999996</v>
      </c>
      <c r="F3163">
        <v>65.599999999999994</v>
      </c>
      <c r="G3163">
        <v>-89.697065336577495</v>
      </c>
      <c r="H3163">
        <v>17.503822826079901</v>
      </c>
      <c r="I3163">
        <v>-70.763051306153201</v>
      </c>
      <c r="J3163">
        <v>8.9927764539466999</v>
      </c>
      <c r="K3163">
        <v>72.164807433656904</v>
      </c>
      <c r="L3163">
        <v>120.592627847457</v>
      </c>
      <c r="M3163">
        <v>47.440035677921202</v>
      </c>
      <c r="N3163">
        <v>0.30735605491428097</v>
      </c>
      <c r="O3163">
        <v>225.914634146341</v>
      </c>
      <c r="P3163">
        <v>30.287984111221402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629</v>
      </c>
      <c r="E3164">
        <v>67.683858000000001</v>
      </c>
      <c r="F3164">
        <v>26.4</v>
      </c>
      <c r="G3164">
        <v>-32.187564782581497</v>
      </c>
      <c r="H3164">
        <v>-2.2427838203313399</v>
      </c>
      <c r="I3164">
        <v>-41.086195512430599</v>
      </c>
      <c r="J3164">
        <v>-3.4587553250157499</v>
      </c>
      <c r="K3164">
        <v>27.1973734965269</v>
      </c>
      <c r="L3164">
        <v>29.3881389234379</v>
      </c>
      <c r="M3164">
        <v>38.5477448489045</v>
      </c>
      <c r="N3164">
        <v>1.1090192258943601</v>
      </c>
      <c r="O3164">
        <v>58.712121212121197</v>
      </c>
      <c r="P3164">
        <v>16.814159292035299</v>
      </c>
      <c r="Q3164">
        <v>-7.3735013526318005E-2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E3165">
        <v>67.617233748000004</v>
      </c>
      <c r="F3165">
        <v>3.88</v>
      </c>
      <c r="G3165">
        <v>-0.37636967203294303</v>
      </c>
      <c r="H3165">
        <v>8.6006374702659993</v>
      </c>
      <c r="I3165">
        <v>13.285076018727199</v>
      </c>
      <c r="J3165">
        <v>-6.2053391967580698</v>
      </c>
      <c r="K3165">
        <v>3.6716190677465201</v>
      </c>
      <c r="L3165">
        <v>3.7040593888071101</v>
      </c>
      <c r="M3165">
        <v>69.849536383081201</v>
      </c>
      <c r="N3165">
        <v>2.2397493478455202</v>
      </c>
      <c r="O3165">
        <v>75.515463917525693</v>
      </c>
      <c r="P3165">
        <v>83.018867924528195</v>
      </c>
      <c r="Q3165">
        <v>1.6483037392900999E-2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1215</v>
      </c>
      <c r="E3166">
        <v>67.611180000000004</v>
      </c>
      <c r="F3166">
        <v>58.8</v>
      </c>
      <c r="G3166">
        <v>-38.813608515422501</v>
      </c>
      <c r="H3166">
        <v>-8.0758287213728401</v>
      </c>
      <c r="I3166">
        <v>-13.2690680890466</v>
      </c>
      <c r="J3166">
        <v>2.9334061459448701</v>
      </c>
      <c r="K3166">
        <v>58.292395750050702</v>
      </c>
      <c r="M3166">
        <v>64.695877717399</v>
      </c>
      <c r="N3166">
        <v>0.49572841726618699</v>
      </c>
      <c r="O3166">
        <v>25.850340136054399</v>
      </c>
      <c r="P3166">
        <v>19.3908629441624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65</v>
      </c>
      <c r="E3167">
        <v>67.563576937999997</v>
      </c>
      <c r="F3167">
        <v>51.74</v>
      </c>
      <c r="G3167">
        <v>-50.545821218891497</v>
      </c>
      <c r="H3167">
        <v>-2.6070017031985402</v>
      </c>
      <c r="I3167">
        <v>-44.505890949806201</v>
      </c>
      <c r="J3167">
        <v>-3.53096583720124</v>
      </c>
      <c r="K3167">
        <v>53.677211261084999</v>
      </c>
      <c r="L3167">
        <v>63.462553385356898</v>
      </c>
      <c r="M3167">
        <v>41.277111711994102</v>
      </c>
      <c r="N3167">
        <v>0.95444178022106496</v>
      </c>
      <c r="O3167">
        <v>66.331658291457202</v>
      </c>
      <c r="P3167">
        <v>16.295796808271501</v>
      </c>
      <c r="Q3167">
        <v>-8.8242248845030007E-3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539</v>
      </c>
      <c r="E3168">
        <v>67.383600000000001</v>
      </c>
      <c r="F3168">
        <v>4.66</v>
      </c>
      <c r="G3168">
        <v>501.971134023297</v>
      </c>
      <c r="H3168">
        <v>-35.162340651254297</v>
      </c>
      <c r="I3168">
        <v>59.609606076586502</v>
      </c>
      <c r="J3168">
        <v>-8.2342285025200592</v>
      </c>
      <c r="K3168">
        <v>5.5549509987135197</v>
      </c>
      <c r="L3168">
        <v>3.9005817535627298</v>
      </c>
      <c r="M3168">
        <v>4.1730193296761202</v>
      </c>
      <c r="N3168">
        <v>0.58225449306527699</v>
      </c>
      <c r="O3168">
        <v>77.253218884120102</v>
      </c>
      <c r="P3168">
        <v>564.51246259850996</v>
      </c>
      <c r="Q3168">
        <v>0.144953866570873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1576</v>
      </c>
      <c r="E3169">
        <v>67.361587999999998</v>
      </c>
      <c r="F3169">
        <v>36.049999999999997</v>
      </c>
      <c r="G3169">
        <v>-73.001003103117995</v>
      </c>
      <c r="H3169">
        <v>-0.73363916041560495</v>
      </c>
      <c r="I3169">
        <v>-36.069374272205103</v>
      </c>
      <c r="J3169">
        <v>2.28102939648074</v>
      </c>
      <c r="K3169">
        <v>36.332098152515997</v>
      </c>
      <c r="L3169">
        <v>43.233053762789602</v>
      </c>
      <c r="M3169">
        <v>64.404947591598201</v>
      </c>
      <c r="N3169">
        <v>1.3780731846769501</v>
      </c>
      <c r="O3169">
        <v>99.722607489597806</v>
      </c>
      <c r="P3169">
        <v>19.767441860465102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120</v>
      </c>
      <c r="E3170">
        <v>67.256174999999999</v>
      </c>
      <c r="F3170">
        <v>175</v>
      </c>
      <c r="G3170">
        <v>-0.54695743175483302</v>
      </c>
      <c r="H3170">
        <v>-2.8649932694573499</v>
      </c>
      <c r="I3170">
        <v>12.2139944059003</v>
      </c>
      <c r="J3170">
        <v>-0.86182774637639603</v>
      </c>
      <c r="M3170">
        <v>38.314583570012303</v>
      </c>
      <c r="O3170">
        <v>22.1714285714285</v>
      </c>
      <c r="P3170">
        <v>39.553429027113197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67.113119999999995</v>
      </c>
      <c r="F3171">
        <v>178</v>
      </c>
      <c r="G3171">
        <v>-18.631324977124201</v>
      </c>
      <c r="H3171">
        <v>1.8034559284036</v>
      </c>
      <c r="I3171">
        <v>12.252823873936601</v>
      </c>
      <c r="J3171">
        <v>-1.93376004538909</v>
      </c>
      <c r="K3171">
        <v>166.787241273745</v>
      </c>
      <c r="L3171">
        <v>157.505675364262</v>
      </c>
      <c r="M3171">
        <v>60.005814244242799</v>
      </c>
      <c r="N3171">
        <v>2.2997901248204999</v>
      </c>
      <c r="O3171">
        <v>25.533707865168498</v>
      </c>
      <c r="P3171">
        <v>41.832669322709101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E3172">
        <v>67.06</v>
      </c>
      <c r="F3172">
        <v>239.5</v>
      </c>
      <c r="G3172">
        <v>31.705548833909301</v>
      </c>
      <c r="H3172">
        <v>42.899149708307903</v>
      </c>
      <c r="I3172">
        <v>82.650609031962901</v>
      </c>
      <c r="J3172">
        <v>-12.7136795982282</v>
      </c>
      <c r="K3172">
        <v>198.20628020781399</v>
      </c>
      <c r="M3172">
        <v>45.210448469584698</v>
      </c>
      <c r="N3172">
        <v>0.84936708860759502</v>
      </c>
      <c r="O3172">
        <v>17.118997912317301</v>
      </c>
      <c r="P3172">
        <v>133.658536585365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21</v>
      </c>
      <c r="E3173">
        <v>66.974000000000004</v>
      </c>
      <c r="F3173">
        <v>40.19</v>
      </c>
      <c r="G3173">
        <v>-17.368136890114499</v>
      </c>
      <c r="H3173">
        <v>-3.9962815509455201</v>
      </c>
      <c r="I3173">
        <v>-42.8370510398818</v>
      </c>
      <c r="J3173">
        <v>1.0316335007834101</v>
      </c>
      <c r="K3173">
        <v>42.542329178078198</v>
      </c>
      <c r="L3173">
        <v>41.645713540991501</v>
      </c>
      <c r="M3173">
        <v>40.378878054659097</v>
      </c>
      <c r="N3173">
        <v>0.932741275863186</v>
      </c>
      <c r="O3173">
        <v>49.440159243592902</v>
      </c>
      <c r="P3173">
        <v>50.249522036611602</v>
      </c>
      <c r="Q3173">
        <v>0.23047273090030601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E3174">
        <v>66.959999999999994</v>
      </c>
      <c r="F3174">
        <v>33.479999999999997</v>
      </c>
      <c r="G3174">
        <v>-5.6448007834014602</v>
      </c>
      <c r="H3174">
        <v>-6.89784277289509</v>
      </c>
      <c r="I3174">
        <v>2.3888105424819299</v>
      </c>
      <c r="J3174">
        <v>-1.0080265767857599</v>
      </c>
      <c r="K3174">
        <v>33.706068945085498</v>
      </c>
      <c r="L3174">
        <v>32.300553936926399</v>
      </c>
      <c r="M3174">
        <v>45.461550440046999</v>
      </c>
      <c r="N3174">
        <v>0.87814544478430601</v>
      </c>
      <c r="O3174">
        <v>31.093189964157698</v>
      </c>
      <c r="P3174">
        <v>69.090909090908994</v>
      </c>
      <c r="Q3174">
        <v>8.7073255342006994E-2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388</v>
      </c>
      <c r="E3175">
        <v>66.857376000000002</v>
      </c>
      <c r="F3175">
        <v>61.85</v>
      </c>
      <c r="G3175">
        <v>-54.025165146162699</v>
      </c>
      <c r="H3175">
        <v>14.154581866685501</v>
      </c>
      <c r="I3175">
        <v>-13.341224285990601</v>
      </c>
      <c r="J3175">
        <v>6.5301988316966897</v>
      </c>
      <c r="K3175">
        <v>58.750603145739497</v>
      </c>
      <c r="M3175">
        <v>56.854944665320801</v>
      </c>
      <c r="N3175">
        <v>2.8811188811188799</v>
      </c>
      <c r="O3175">
        <v>40.662894098625699</v>
      </c>
      <c r="P3175">
        <v>25.839267548321398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239</v>
      </c>
      <c r="E3176">
        <v>66.761058895000005</v>
      </c>
      <c r="F3176">
        <v>21.95</v>
      </c>
      <c r="G3176">
        <v>-13.006770202756799</v>
      </c>
      <c r="H3176">
        <v>17.605196740782699</v>
      </c>
      <c r="I3176">
        <v>-21.640955468786299</v>
      </c>
      <c r="J3176">
        <v>0.32864844409979099</v>
      </c>
      <c r="K3176">
        <v>22.368107802238899</v>
      </c>
      <c r="L3176">
        <v>22.4468787527633</v>
      </c>
      <c r="M3176">
        <v>43.8785950006787</v>
      </c>
      <c r="N3176">
        <v>0.96759158774374199</v>
      </c>
      <c r="O3176">
        <v>60.364464692482898</v>
      </c>
      <c r="Q3176">
        <v>4.2439928988125E-2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E3177">
        <v>66.744899360000005</v>
      </c>
      <c r="F3177">
        <v>1.52</v>
      </c>
      <c r="G3177">
        <v>-57.3917721713064</v>
      </c>
      <c r="H3177">
        <v>21.484927128958699</v>
      </c>
      <c r="I3177">
        <v>-22.623098325929099</v>
      </c>
      <c r="J3177">
        <v>26.0612491767005</v>
      </c>
      <c r="K3177">
        <v>1.34423936884179</v>
      </c>
      <c r="L3177">
        <v>1.595111740263</v>
      </c>
      <c r="M3177">
        <v>67.343890646028797</v>
      </c>
      <c r="N3177">
        <v>2.4999748287633601</v>
      </c>
      <c r="O3177">
        <v>50.657894736842103</v>
      </c>
      <c r="P3177">
        <v>32.173913043478201</v>
      </c>
      <c r="Q3177">
        <v>-8.9825580142569E-2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239</v>
      </c>
      <c r="E3178">
        <v>66.469156874999996</v>
      </c>
      <c r="F3178">
        <v>123.75</v>
      </c>
      <c r="G3178">
        <v>108.870411864018</v>
      </c>
      <c r="H3178">
        <v>6.9861277167092002</v>
      </c>
      <c r="I3178">
        <v>39.471294356553699</v>
      </c>
      <c r="J3178">
        <v>6.1715356440654396</v>
      </c>
      <c r="K3178">
        <v>109.412337925702</v>
      </c>
      <c r="L3178">
        <v>96.786483938230802</v>
      </c>
      <c r="M3178">
        <v>74.910926960499296</v>
      </c>
      <c r="N3178">
        <v>1.5638541607738801</v>
      </c>
      <c r="O3178">
        <v>13.8989898989899</v>
      </c>
      <c r="P3178">
        <v>135.71428571428501</v>
      </c>
      <c r="Q3178">
        <v>0.10246635798718801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E3179">
        <v>66.353857050000002</v>
      </c>
      <c r="F3179">
        <v>6.61</v>
      </c>
      <c r="G3179">
        <v>8.2123400053864106</v>
      </c>
      <c r="H3179">
        <v>-1.6121284871807999</v>
      </c>
      <c r="I3179">
        <v>-2.1932485336632599</v>
      </c>
      <c r="J3179">
        <v>-2.1521503270215501</v>
      </c>
      <c r="K3179">
        <v>6.1449385011364104</v>
      </c>
      <c r="L3179">
        <v>5.93149884785712</v>
      </c>
      <c r="M3179">
        <v>66.642034778187494</v>
      </c>
      <c r="N3179">
        <v>1.5627937918495101</v>
      </c>
      <c r="O3179">
        <v>39.485627836611201</v>
      </c>
      <c r="P3179">
        <v>74.867724867724803</v>
      </c>
      <c r="Q3179">
        <v>-4.7249733664403E-2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E3180">
        <v>66.271052909999995</v>
      </c>
      <c r="F3180">
        <v>29.41</v>
      </c>
      <c r="G3180">
        <v>23.504919339910199</v>
      </c>
      <c r="H3180">
        <v>7.0837589587066399</v>
      </c>
      <c r="I3180">
        <v>-3.7684337835322701</v>
      </c>
      <c r="J3180">
        <v>-5.8004978561246201</v>
      </c>
      <c r="K3180">
        <v>27.0178857792475</v>
      </c>
      <c r="L3180">
        <v>24.816353864966899</v>
      </c>
      <c r="M3180">
        <v>47.104143995262604</v>
      </c>
      <c r="N3180">
        <v>1.2944879326016401</v>
      </c>
      <c r="O3180">
        <v>21.659299557973402</v>
      </c>
      <c r="P3180">
        <v>86.139240506329102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542</v>
      </c>
      <c r="E3181">
        <v>66.206201445000005</v>
      </c>
      <c r="F3181">
        <v>27.27</v>
      </c>
      <c r="G3181">
        <v>6.5184001369241296</v>
      </c>
      <c r="H3181">
        <v>-13.3692713443236</v>
      </c>
      <c r="I3181">
        <v>4.1406080164529904</v>
      </c>
      <c r="J3181">
        <v>-9.7314509541123098</v>
      </c>
      <c r="K3181">
        <v>28.084013918436</v>
      </c>
      <c r="L3181">
        <v>26.5511802497094</v>
      </c>
      <c r="M3181">
        <v>37.657568947993198</v>
      </c>
      <c r="N3181">
        <v>0.58183451443595902</v>
      </c>
      <c r="O3181">
        <v>32.049871653832</v>
      </c>
      <c r="P3181">
        <v>42.774869109947602</v>
      </c>
      <c r="Q3181">
        <v>7.7040850025688001E-2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21</v>
      </c>
      <c r="E3182">
        <v>66.203738000000001</v>
      </c>
      <c r="F3182">
        <v>11.87</v>
      </c>
      <c r="G3182">
        <v>8.4062767174479696</v>
      </c>
      <c r="H3182">
        <v>7.9709200432361502</v>
      </c>
      <c r="I3182">
        <v>-26.646266223823901</v>
      </c>
      <c r="J3182">
        <v>12.2276813970307</v>
      </c>
      <c r="K3182">
        <v>10.5942265147611</v>
      </c>
      <c r="L3182">
        <v>9.94257503235192</v>
      </c>
      <c r="M3182">
        <v>74.621332281569195</v>
      </c>
      <c r="N3182">
        <v>2.1875968417598002</v>
      </c>
      <c r="O3182">
        <v>27.211457455770802</v>
      </c>
      <c r="P3182">
        <v>74.558823529411697</v>
      </c>
      <c r="Q3182">
        <v>7.6905772814875997E-2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542</v>
      </c>
      <c r="E3183">
        <v>66.070706400000006</v>
      </c>
      <c r="F3183">
        <v>64.72</v>
      </c>
      <c r="G3183">
        <v>105.200094954655</v>
      </c>
      <c r="H3183">
        <v>25.171099885374701</v>
      </c>
      <c r="I3183">
        <v>47.615883782931199</v>
      </c>
      <c r="J3183">
        <v>2.2920184074697501</v>
      </c>
      <c r="K3183">
        <v>55.068366762428802</v>
      </c>
      <c r="L3183">
        <v>43.024634993381198</v>
      </c>
      <c r="M3183">
        <v>50.663488422457903</v>
      </c>
      <c r="N3183">
        <v>2.6907890360240598</v>
      </c>
      <c r="O3183">
        <v>21.832509270704499</v>
      </c>
      <c r="P3183">
        <v>144.318610796527</v>
      </c>
      <c r="Q3183">
        <v>6.7576824942863004E-2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46</v>
      </c>
      <c r="E3184">
        <v>65.928226420000001</v>
      </c>
      <c r="F3184">
        <v>0.7</v>
      </c>
      <c r="G3184">
        <v>1.41248663295237</v>
      </c>
      <c r="K3184">
        <v>0.813046339516308</v>
      </c>
      <c r="L3184">
        <v>1.2524745064316301</v>
      </c>
      <c r="M3184">
        <v>70.989730741565694</v>
      </c>
      <c r="N3184">
        <v>1</v>
      </c>
      <c r="O3184">
        <v>7.1428571428571397</v>
      </c>
      <c r="P3184">
        <v>39.999999999999901</v>
      </c>
      <c r="Q3184">
        <v>3.7666979515126001E-2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1407</v>
      </c>
      <c r="E3185">
        <v>65.891429500000001</v>
      </c>
      <c r="F3185">
        <v>32.5</v>
      </c>
      <c r="G3185">
        <v>-11.825152920476601</v>
      </c>
      <c r="H3185">
        <v>25.880923208205498</v>
      </c>
      <c r="I3185">
        <v>-10.8980309404844</v>
      </c>
      <c r="J3185">
        <v>20.9563540718054</v>
      </c>
      <c r="K3185">
        <v>27.745385357017899</v>
      </c>
      <c r="L3185">
        <v>29.3440085459887</v>
      </c>
      <c r="M3185">
        <v>71.5700204456557</v>
      </c>
      <c r="N3185">
        <v>2.8062755798090002</v>
      </c>
      <c r="O3185">
        <v>44.3076923076922</v>
      </c>
      <c r="P3185">
        <v>35.135135135135101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D3186" t="s">
        <v>168</v>
      </c>
      <c r="E3186">
        <v>65.85728847</v>
      </c>
      <c r="F3186">
        <v>93.3</v>
      </c>
      <c r="G3186">
        <v>-52.105299928312398</v>
      </c>
      <c r="H3186">
        <v>-14.788906047519999</v>
      </c>
      <c r="I3186">
        <v>-40.208663802119602</v>
      </c>
      <c r="J3186">
        <v>-3.6341049740991598</v>
      </c>
      <c r="K3186">
        <v>113.30584043574299</v>
      </c>
      <c r="L3186">
        <v>113.649021731434</v>
      </c>
      <c r="M3186">
        <v>20.058210544591802</v>
      </c>
      <c r="N3186">
        <v>0.96566523605150201</v>
      </c>
      <c r="O3186">
        <v>74.705251875669902</v>
      </c>
      <c r="P3186">
        <v>0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629</v>
      </c>
      <c r="E3187">
        <v>65.78292519</v>
      </c>
      <c r="F3187">
        <v>43.9</v>
      </c>
      <c r="G3187">
        <v>-8.5926884576116898</v>
      </c>
      <c r="H3187">
        <v>6.4886386701900998</v>
      </c>
      <c r="I3187">
        <v>-6.3385884130145804</v>
      </c>
      <c r="J3187">
        <v>-8.7533940114366295</v>
      </c>
      <c r="K3187">
        <v>42.995895049287398</v>
      </c>
      <c r="L3187">
        <v>42.301488679837199</v>
      </c>
      <c r="M3187">
        <v>42.050885374252204</v>
      </c>
      <c r="N3187">
        <v>1.0901219660191399</v>
      </c>
      <c r="O3187">
        <v>48.041002277904298</v>
      </c>
      <c r="P3187">
        <v>32.909476233726899</v>
      </c>
      <c r="Q3187">
        <v>3.6129717432050998E-2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934</v>
      </c>
      <c r="E3188">
        <v>65.528314279999904</v>
      </c>
      <c r="F3188">
        <v>57.2</v>
      </c>
      <c r="G3188">
        <v>-49.998171674257598</v>
      </c>
      <c r="H3188">
        <v>-4.3815520460780499</v>
      </c>
      <c r="I3188">
        <v>-45.206113727935602</v>
      </c>
      <c r="J3188">
        <v>-5.7784944130430604</v>
      </c>
      <c r="K3188">
        <v>61.433661531051598</v>
      </c>
      <c r="M3188">
        <v>36.8344033092215</v>
      </c>
      <c r="N3188">
        <v>0.79525412858746103</v>
      </c>
      <c r="O3188">
        <v>60.664335664335603</v>
      </c>
      <c r="P3188">
        <v>3.8112522686025398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E3189">
        <v>65.524799999999999</v>
      </c>
      <c r="F3189">
        <v>116.8</v>
      </c>
      <c r="G3189">
        <v>220.02002017824501</v>
      </c>
      <c r="H3189">
        <v>14.4496475745952</v>
      </c>
      <c r="I3189">
        <v>13.7193865507576</v>
      </c>
      <c r="J3189">
        <v>6.9911000793158298</v>
      </c>
      <c r="K3189">
        <v>108.655870361857</v>
      </c>
      <c r="L3189">
        <v>95.915262638743997</v>
      </c>
      <c r="M3189">
        <v>45.1482284607699</v>
      </c>
      <c r="N3189">
        <v>0.78518383795287905</v>
      </c>
      <c r="O3189">
        <v>36.969178082191704</v>
      </c>
      <c r="P3189">
        <v>246.17664493183099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629</v>
      </c>
      <c r="E3190">
        <v>65.507249999999999</v>
      </c>
      <c r="F3190">
        <v>229.85</v>
      </c>
      <c r="G3190">
        <v>-32.935235586207</v>
      </c>
      <c r="H3190">
        <v>-10.4692713443236</v>
      </c>
      <c r="I3190">
        <v>-16.543943286471599</v>
      </c>
      <c r="J3190">
        <v>-2.4531175286209499</v>
      </c>
      <c r="K3190">
        <v>237.38792254679001</v>
      </c>
      <c r="L3190">
        <v>242.90541011516299</v>
      </c>
      <c r="M3190">
        <v>44.047373290842799</v>
      </c>
      <c r="N3190">
        <v>1.39149503974009</v>
      </c>
      <c r="O3190">
        <v>30.0413313030237</v>
      </c>
      <c r="P3190">
        <v>10.3456553048487</v>
      </c>
      <c r="Q3190">
        <v>0.181634698292195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46</v>
      </c>
      <c r="E3191">
        <v>65.369995599999996</v>
      </c>
      <c r="F3191">
        <v>34.06</v>
      </c>
      <c r="G3191">
        <v>36.639759360225099</v>
      </c>
      <c r="H3191">
        <v>33.926633092536299</v>
      </c>
      <c r="I3191">
        <v>2.43666777861305</v>
      </c>
      <c r="J3191">
        <v>20.6362995944475</v>
      </c>
      <c r="K3191">
        <v>26.015118409501301</v>
      </c>
      <c r="L3191">
        <v>25.358127186891</v>
      </c>
      <c r="M3191">
        <v>98.288473126499198</v>
      </c>
      <c r="N3191">
        <v>3.61459865215667</v>
      </c>
      <c r="O3191">
        <v>35.026423957721597</v>
      </c>
      <c r="P3191">
        <v>87.142857142857096</v>
      </c>
      <c r="Q3191">
        <v>5.6986337940753001E-2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E3192">
        <v>65.295299999999997</v>
      </c>
      <c r="F3192">
        <v>1920.45</v>
      </c>
      <c r="G3192">
        <v>139.39528422210299</v>
      </c>
      <c r="H3192">
        <v>80.278203403151096</v>
      </c>
      <c r="I3192">
        <v>112.623560281096</v>
      </c>
      <c r="J3192">
        <v>23.661592732926401</v>
      </c>
      <c r="K3192">
        <v>1227.4091345293</v>
      </c>
      <c r="L3192">
        <v>964.49642771848505</v>
      </c>
      <c r="M3192">
        <v>94.938678043959499</v>
      </c>
      <c r="N3192">
        <v>2.3403513664249802</v>
      </c>
      <c r="O3192">
        <v>0</v>
      </c>
      <c r="P3192">
        <v>178.32608695652101</v>
      </c>
      <c r="Q3192">
        <v>0.120786002087533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629</v>
      </c>
      <c r="E3193">
        <v>65.250206160000005</v>
      </c>
      <c r="F3193">
        <v>37.200000000000003</v>
      </c>
      <c r="G3193">
        <v>-10.832411326231201</v>
      </c>
      <c r="H3193">
        <v>-1.5835570586093799</v>
      </c>
      <c r="I3193">
        <v>-43.082349219962602</v>
      </c>
      <c r="J3193">
        <v>4.8013177935296998</v>
      </c>
      <c r="K3193">
        <v>33.542139037124599</v>
      </c>
      <c r="L3193">
        <v>36.317938174314598</v>
      </c>
      <c r="M3193">
        <v>79.810023396931001</v>
      </c>
      <c r="N3193">
        <v>1.81180904681452</v>
      </c>
      <c r="O3193">
        <v>69.354838709677395</v>
      </c>
      <c r="P3193">
        <v>26.401630988786899</v>
      </c>
      <c r="Q3193">
        <v>5.797080114685E-2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692</v>
      </c>
      <c r="E3194">
        <v>65.234572</v>
      </c>
      <c r="F3194">
        <v>38.24</v>
      </c>
      <c r="G3194">
        <v>-10.1008421435342</v>
      </c>
      <c r="H3194">
        <v>7.12903134308793</v>
      </c>
      <c r="I3194">
        <v>-28.777348339054502</v>
      </c>
      <c r="J3194">
        <v>11.37145817112</v>
      </c>
      <c r="K3194">
        <v>37.819971583112803</v>
      </c>
      <c r="L3194">
        <v>39.765227795588203</v>
      </c>
      <c r="M3194">
        <v>56.491775782142703</v>
      </c>
      <c r="N3194">
        <v>1.92523727861095</v>
      </c>
      <c r="O3194">
        <v>82.792887029288707</v>
      </c>
      <c r="P3194">
        <v>22.958199356913099</v>
      </c>
      <c r="Q3194">
        <v>-7.9893555051419995E-3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400</v>
      </c>
      <c r="E3195">
        <v>65.211165809999997</v>
      </c>
      <c r="F3195">
        <v>44.37</v>
      </c>
      <c r="G3195">
        <v>54.652371239802001</v>
      </c>
      <c r="H3195">
        <v>-12.405779280831601</v>
      </c>
      <c r="I3195">
        <v>10.2535051928761</v>
      </c>
      <c r="J3195">
        <v>1.90216941875472</v>
      </c>
      <c r="K3195">
        <v>43.3429958269762</v>
      </c>
      <c r="L3195">
        <v>36.824093154347899</v>
      </c>
      <c r="M3195">
        <v>60.261837541614199</v>
      </c>
      <c r="N3195">
        <v>0.233341073966393</v>
      </c>
      <c r="O3195">
        <v>16.497633536173002</v>
      </c>
      <c r="P3195">
        <v>121.849999999999</v>
      </c>
      <c r="Q3195">
        <v>6.8028969716862994E-2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242</v>
      </c>
      <c r="E3196">
        <v>65.162590499999993</v>
      </c>
      <c r="F3196">
        <v>29.47</v>
      </c>
      <c r="G3196">
        <v>19.962794456616599</v>
      </c>
      <c r="H3196">
        <v>-0.50498563003795105</v>
      </c>
      <c r="I3196">
        <v>-28.971398422444999</v>
      </c>
      <c r="J3196">
        <v>-2.18386164468148</v>
      </c>
      <c r="K3196">
        <v>28.440267993386001</v>
      </c>
      <c r="L3196">
        <v>27.830682279338198</v>
      </c>
      <c r="M3196">
        <v>60.139604406253099</v>
      </c>
      <c r="N3196">
        <v>1.2425884489879</v>
      </c>
      <c r="O3196">
        <v>36.749236511706798</v>
      </c>
      <c r="P3196">
        <v>60.599455040871902</v>
      </c>
      <c r="Q3196">
        <v>1.9299473226438001E-2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388</v>
      </c>
      <c r="E3197">
        <v>65.058105167999997</v>
      </c>
      <c r="F3197">
        <v>14.02</v>
      </c>
      <c r="G3197">
        <v>0.44606566653142798</v>
      </c>
      <c r="H3197">
        <v>-8.2654243951917103E-2</v>
      </c>
      <c r="I3197">
        <v>-19.005329070576</v>
      </c>
      <c r="J3197">
        <v>1.17305597455383</v>
      </c>
      <c r="K3197">
        <v>13.7065281385826</v>
      </c>
      <c r="L3197">
        <v>13.4811892508589</v>
      </c>
      <c r="M3197">
        <v>56.649454824911601</v>
      </c>
      <c r="N3197">
        <v>1.3470107632716499</v>
      </c>
      <c r="O3197">
        <v>20.542082738944298</v>
      </c>
      <c r="P3197">
        <v>52.391304347826001</v>
      </c>
      <c r="Q3197">
        <v>1.0154041524883001E-2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E3198">
        <v>64.942400000000006</v>
      </c>
      <c r="F3198">
        <v>59.2</v>
      </c>
      <c r="G3198">
        <v>101.832067052532</v>
      </c>
      <c r="H3198">
        <v>43.925465497781502</v>
      </c>
      <c r="I3198">
        <v>87.578677299575205</v>
      </c>
      <c r="J3198">
        <v>-5.2855565599357099</v>
      </c>
      <c r="K3198">
        <v>46.370759139388603</v>
      </c>
      <c r="L3198">
        <v>35.7546547593886</v>
      </c>
      <c r="M3198">
        <v>63.374828799975802</v>
      </c>
      <c r="N3198">
        <v>1.6932940120528199</v>
      </c>
      <c r="O3198">
        <v>16.469594594594501</v>
      </c>
      <c r="P3198">
        <v>158.40244434744599</v>
      </c>
      <c r="Q3198">
        <v>0.11112461098381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484</v>
      </c>
      <c r="E3199">
        <v>64.89</v>
      </c>
      <c r="F3199">
        <v>7.21</v>
      </c>
      <c r="G3199">
        <v>-2.0995568790911001</v>
      </c>
      <c r="H3199">
        <v>3.1553620867613699</v>
      </c>
      <c r="I3199">
        <v>-24.086943123107201</v>
      </c>
      <c r="J3199">
        <v>3.2516474309285601</v>
      </c>
      <c r="K3199">
        <v>7.24998217124124</v>
      </c>
      <c r="L3199">
        <v>7.2082866383370297</v>
      </c>
      <c r="M3199">
        <v>51.441278474636199</v>
      </c>
      <c r="N3199">
        <v>1.3737536614518999</v>
      </c>
      <c r="O3199">
        <v>47.0180305131761</v>
      </c>
      <c r="P3199">
        <v>44.199999999999903</v>
      </c>
      <c r="Q3199">
        <v>2.4856743760287001E-2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21</v>
      </c>
      <c r="E3200">
        <v>64.559880000000007</v>
      </c>
      <c r="F3200">
        <v>1.8</v>
      </c>
      <c r="G3200">
        <v>-63.791275122533499</v>
      </c>
      <c r="H3200">
        <v>-17.326414201466498</v>
      </c>
      <c r="I3200">
        <v>-71.814885132394807</v>
      </c>
      <c r="J3200">
        <v>-4.0364309209795604</v>
      </c>
      <c r="K3200">
        <v>2.2848465285549802</v>
      </c>
      <c r="L3200">
        <v>3.0481107399353999</v>
      </c>
      <c r="M3200">
        <v>19.398991998259799</v>
      </c>
      <c r="N3200">
        <v>0.35251116151553502</v>
      </c>
      <c r="O3200">
        <v>194.444444444444</v>
      </c>
      <c r="P3200">
        <v>0</v>
      </c>
      <c r="Q3200">
        <v>0.144627815169144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414</v>
      </c>
      <c r="E3201">
        <v>64.3712412</v>
      </c>
      <c r="F3201">
        <v>14.28</v>
      </c>
      <c r="G3201">
        <v>74.408576564526101</v>
      </c>
      <c r="H3201">
        <v>-8.0149049621831505</v>
      </c>
      <c r="I3201">
        <v>99.400711197880298</v>
      </c>
      <c r="J3201">
        <v>4.0667436821950202</v>
      </c>
      <c r="K3201">
        <v>15.025681496266699</v>
      </c>
      <c r="L3201">
        <v>11.4677548543141</v>
      </c>
      <c r="M3201">
        <v>40.089279431302799</v>
      </c>
      <c r="N3201">
        <v>0.421525362285464</v>
      </c>
      <c r="O3201">
        <v>27.1008403361344</v>
      </c>
      <c r="P3201">
        <v>185.6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539</v>
      </c>
      <c r="E3202">
        <v>64.296000000000006</v>
      </c>
      <c r="F3202">
        <v>26.79</v>
      </c>
      <c r="G3202">
        <v>-14.3793754151492</v>
      </c>
      <c r="H3202">
        <v>-30.7922391566531</v>
      </c>
      <c r="I3202">
        <v>-17.146566739082399</v>
      </c>
      <c r="J3202">
        <v>-5.3188493240205297</v>
      </c>
      <c r="K3202">
        <v>29.3887092487983</v>
      </c>
      <c r="L3202">
        <v>28.888172249017199</v>
      </c>
      <c r="M3202">
        <v>16.269992956592102</v>
      </c>
      <c r="N3202">
        <v>1.4528122344944701</v>
      </c>
      <c r="O3202">
        <v>37.737961926091799</v>
      </c>
      <c r="P3202">
        <v>13.999999999999901</v>
      </c>
      <c r="Q3202">
        <v>8.7034656437718003E-2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905</v>
      </c>
      <c r="E3203">
        <v>64.243200000000002</v>
      </c>
      <c r="F3203">
        <v>11.95</v>
      </c>
      <c r="G3203">
        <v>-79.792391757739395</v>
      </c>
      <c r="H3203">
        <v>-35.831883956936203</v>
      </c>
      <c r="I3203">
        <v>-67.031439920084097</v>
      </c>
      <c r="J3203">
        <v>-8.4433288836015592</v>
      </c>
      <c r="M3203">
        <v>0.92469186557664795</v>
      </c>
      <c r="O3203">
        <v>139.832635983263</v>
      </c>
      <c r="P3203">
        <v>0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80</v>
      </c>
      <c r="E3204">
        <v>64.118709999999993</v>
      </c>
      <c r="F3204">
        <v>96.13</v>
      </c>
      <c r="G3204">
        <v>75.712416101680304</v>
      </c>
      <c r="H3204">
        <v>-5.2447815484053004</v>
      </c>
      <c r="I3204">
        <v>-26.072310710502698</v>
      </c>
      <c r="J3204">
        <v>4.82233701832308</v>
      </c>
      <c r="K3204">
        <v>101.349795064937</v>
      </c>
      <c r="L3204">
        <v>88.688022310308895</v>
      </c>
      <c r="M3204">
        <v>35.247610870709103</v>
      </c>
      <c r="N3204">
        <v>1.00579011096112</v>
      </c>
      <c r="O3204">
        <v>63.944658275252202</v>
      </c>
      <c r="P3204">
        <v>160.373781148429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403</v>
      </c>
      <c r="E3205">
        <v>64.058999999999997</v>
      </c>
      <c r="F3205">
        <v>213.53</v>
      </c>
      <c r="G3205">
        <v>37.523305130792899</v>
      </c>
      <c r="H3205">
        <v>-1.79474304243687</v>
      </c>
      <c r="I3205">
        <v>5.3311049860112298</v>
      </c>
      <c r="J3205">
        <v>-0.92151553333692204</v>
      </c>
      <c r="K3205">
        <v>206.45232066525799</v>
      </c>
      <c r="L3205">
        <v>182.17966233928101</v>
      </c>
      <c r="M3205">
        <v>46.030678871391103</v>
      </c>
      <c r="N3205">
        <v>1.13871194604354</v>
      </c>
      <c r="O3205">
        <v>16.423921697185399</v>
      </c>
      <c r="P3205">
        <v>77.497921862011594</v>
      </c>
      <c r="Q3205">
        <v>8.2343534643730995E-2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171</v>
      </c>
      <c r="E3206">
        <v>64.058244999999999</v>
      </c>
      <c r="F3206">
        <v>50</v>
      </c>
      <c r="G3206">
        <v>22.949283169748899</v>
      </c>
      <c r="H3206">
        <v>40.445982892964402</v>
      </c>
      <c r="I3206">
        <v>35.710235007404101</v>
      </c>
      <c r="J3206">
        <v>3.8320498046439999</v>
      </c>
      <c r="M3206">
        <v>49.1471582549988</v>
      </c>
      <c r="O3206">
        <v>30.6</v>
      </c>
      <c r="P3206">
        <v>63.934426229508198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E3207">
        <v>63.965069999999997</v>
      </c>
      <c r="F3207">
        <v>71.31</v>
      </c>
      <c r="G3207">
        <v>-33.417927961527496</v>
      </c>
      <c r="H3207">
        <v>33.419617544565199</v>
      </c>
      <c r="I3207">
        <v>-38.4213120506273</v>
      </c>
      <c r="J3207">
        <v>12.127550098843599</v>
      </c>
      <c r="K3207">
        <v>64.479113600505798</v>
      </c>
      <c r="L3207">
        <v>70.776185714711005</v>
      </c>
      <c r="M3207">
        <v>58.324363139150698</v>
      </c>
      <c r="N3207">
        <v>1.96521318274599</v>
      </c>
      <c r="O3207">
        <v>39.293226756415599</v>
      </c>
      <c r="P3207">
        <v>53.1901181525241</v>
      </c>
      <c r="Q3207">
        <v>0.114921162008173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140</v>
      </c>
      <c r="E3208">
        <v>63.948165600000003</v>
      </c>
      <c r="F3208">
        <v>88</v>
      </c>
      <c r="G3208">
        <v>-37.860240639774801</v>
      </c>
      <c r="H3208">
        <v>-9.6825414865037605</v>
      </c>
      <c r="I3208">
        <v>-40.311861175982301</v>
      </c>
      <c r="J3208">
        <v>-3.0038305733852</v>
      </c>
      <c r="K3208">
        <v>95.170168630234798</v>
      </c>
      <c r="L3208">
        <v>107.438005451121</v>
      </c>
      <c r="M3208">
        <v>29.422902862745001</v>
      </c>
      <c r="N3208">
        <v>1.78178847067496</v>
      </c>
      <c r="O3208">
        <v>82.954545454545396</v>
      </c>
      <c r="P3208">
        <v>6.6020593579648699</v>
      </c>
      <c r="Q3208">
        <v>-5.1735073752846999E-2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E3209">
        <v>63.923845</v>
      </c>
      <c r="F3209">
        <v>168.5</v>
      </c>
      <c r="G3209">
        <v>300.72203784123701</v>
      </c>
      <c r="H3209">
        <v>9.0442421691898502</v>
      </c>
      <c r="I3209">
        <v>40.501440459502902</v>
      </c>
      <c r="J3209">
        <v>0.95635407180542098</v>
      </c>
      <c r="K3209">
        <v>161.11465372916101</v>
      </c>
      <c r="L3209">
        <v>129.09929277563401</v>
      </c>
      <c r="M3209">
        <v>55.1350950899918</v>
      </c>
      <c r="N3209">
        <v>0.85740194967127603</v>
      </c>
      <c r="O3209">
        <v>25.400593471810001</v>
      </c>
      <c r="P3209">
        <v>326.582278481012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E3210">
        <v>63.898764270000001</v>
      </c>
      <c r="F3210">
        <v>138.9</v>
      </c>
      <c r="G3210">
        <v>21.123886344352101</v>
      </c>
      <c r="H3210">
        <v>8.0813359431257297</v>
      </c>
      <c r="I3210">
        <v>-18.5451703541958</v>
      </c>
      <c r="J3210">
        <v>2.10113521658656</v>
      </c>
      <c r="K3210">
        <v>125.579915654003</v>
      </c>
      <c r="L3210">
        <v>125.443748071434</v>
      </c>
      <c r="M3210">
        <v>58.738394046706297</v>
      </c>
      <c r="N3210">
        <v>0.92618301943455295</v>
      </c>
      <c r="O3210">
        <v>55.7955363570914</v>
      </c>
      <c r="P3210">
        <v>63.411764705882298</v>
      </c>
      <c r="Q3210">
        <v>1.8628789039265001E-2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E3211">
        <v>63.578856000000002</v>
      </c>
      <c r="F3211">
        <v>55</v>
      </c>
      <c r="G3211">
        <v>5.2169757567932704</v>
      </c>
      <c r="H3211">
        <v>2.3961132710609498</v>
      </c>
      <c r="I3211">
        <v>-23.230007756368</v>
      </c>
      <c r="J3211">
        <v>12.085326725168301</v>
      </c>
      <c r="K3211">
        <v>53.2676861150779</v>
      </c>
      <c r="L3211">
        <v>53.707053365274902</v>
      </c>
      <c r="M3211">
        <v>69.919708831947602</v>
      </c>
      <c r="N3211">
        <v>1.4025063721325399</v>
      </c>
      <c r="O3211">
        <v>47.090909090909001</v>
      </c>
      <c r="P3211">
        <v>46.6666666666666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1474</v>
      </c>
      <c r="E3212">
        <v>63.562329720000001</v>
      </c>
      <c r="F3212">
        <v>5.4</v>
      </c>
      <c r="G3212">
        <v>44.139759360225099</v>
      </c>
      <c r="H3212">
        <v>9.5092232793322307</v>
      </c>
      <c r="I3212">
        <v>-2.89520716946658</v>
      </c>
      <c r="J3212">
        <v>7.3014375597460397</v>
      </c>
      <c r="K3212">
        <v>4.9526768177926703</v>
      </c>
      <c r="L3212">
        <v>4.5849594354991803</v>
      </c>
      <c r="M3212">
        <v>54.966105445877503</v>
      </c>
      <c r="N3212">
        <v>1.27903541029593</v>
      </c>
      <c r="O3212">
        <v>25.925925925925899</v>
      </c>
      <c r="P3212">
        <v>96.363636363636303</v>
      </c>
      <c r="Q3212">
        <v>6.2974600676278997E-2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539</v>
      </c>
      <c r="E3213">
        <v>63.486888749999999</v>
      </c>
      <c r="F3213">
        <v>1.35</v>
      </c>
      <c r="G3213">
        <v>13.528738769109401</v>
      </c>
      <c r="H3213">
        <v>0.87424010605800195</v>
      </c>
      <c r="I3213">
        <v>-6.5488158203909999</v>
      </c>
      <c r="J3213">
        <v>19.138172253623601</v>
      </c>
      <c r="K3213">
        <v>1.24864551337765</v>
      </c>
      <c r="L3213">
        <v>1.1426421433451901</v>
      </c>
      <c r="M3213">
        <v>57.7153375905161</v>
      </c>
      <c r="N3213">
        <v>4.64755121064153</v>
      </c>
      <c r="O3213">
        <v>21.080969486766499</v>
      </c>
      <c r="P3213">
        <v>83.629538542979105</v>
      </c>
      <c r="Q3213">
        <v>0.114901640459382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484</v>
      </c>
      <c r="E3214">
        <v>63.406559999999999</v>
      </c>
      <c r="F3214">
        <v>46.76</v>
      </c>
      <c r="G3214">
        <v>-6.7264826779914397</v>
      </c>
      <c r="H3214">
        <v>-3.4776783285875101</v>
      </c>
      <c r="I3214">
        <v>-28.771065177232298</v>
      </c>
      <c r="J3214">
        <v>0.85332640038869001</v>
      </c>
      <c r="K3214">
        <v>47.831509868939399</v>
      </c>
      <c r="L3214">
        <v>49.454991932356897</v>
      </c>
      <c r="M3214">
        <v>48.906900571773903</v>
      </c>
      <c r="N3214">
        <v>1.2788884129059299</v>
      </c>
      <c r="O3214">
        <v>62.104362703165101</v>
      </c>
      <c r="P3214">
        <v>19.897435897435798</v>
      </c>
      <c r="Q3214">
        <v>1.0586788170564E-2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287</v>
      </c>
      <c r="E3215">
        <v>63.374153999999997</v>
      </c>
      <c r="F3215">
        <v>46</v>
      </c>
      <c r="G3215">
        <v>-15.943872658890699</v>
      </c>
      <c r="H3215">
        <v>0.91446290538996999</v>
      </c>
      <c r="I3215">
        <v>4.8494291465983004</v>
      </c>
      <c r="J3215">
        <v>1.36039447584582</v>
      </c>
      <c r="K3215">
        <v>44.934908306625701</v>
      </c>
      <c r="M3215">
        <v>54.568501148285698</v>
      </c>
      <c r="N3215">
        <v>1.4577464788732299</v>
      </c>
      <c r="O3215">
        <v>7.9347826086956399</v>
      </c>
      <c r="P3215">
        <v>27.7777777777777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214</v>
      </c>
      <c r="E3216">
        <v>63.234301107999997</v>
      </c>
      <c r="F3216">
        <v>39.380000000000003</v>
      </c>
      <c r="G3216">
        <v>-3.75108245291085</v>
      </c>
      <c r="H3216">
        <v>-16.2914935665458</v>
      </c>
      <c r="I3216">
        <v>-47.047628285514399</v>
      </c>
      <c r="J3216">
        <v>0.88176199721334603</v>
      </c>
      <c r="K3216">
        <v>42.136754485249298</v>
      </c>
      <c r="L3216">
        <v>39.992872958125297</v>
      </c>
      <c r="M3216">
        <v>47.173901804592099</v>
      </c>
      <c r="N3216">
        <v>0.755935070940292</v>
      </c>
      <c r="O3216">
        <v>64.093448450990294</v>
      </c>
      <c r="P3216">
        <v>51.753371868978803</v>
      </c>
      <c r="Q3216">
        <v>8.5519744373439996E-2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629</v>
      </c>
      <c r="E3217">
        <v>63.033910050000003</v>
      </c>
      <c r="F3217">
        <v>2.13</v>
      </c>
      <c r="G3217">
        <v>23.090808311273999</v>
      </c>
      <c r="H3217">
        <v>-6.7419986170509398</v>
      </c>
      <c r="I3217">
        <v>-20.490593149945699</v>
      </c>
      <c r="J3217">
        <v>-1.32479070933937</v>
      </c>
      <c r="K3217">
        <v>2.0261796055129699</v>
      </c>
      <c r="L3217">
        <v>1.9062198491181099</v>
      </c>
      <c r="M3217">
        <v>47.922077749698097</v>
      </c>
      <c r="N3217">
        <v>1.1369625183073899</v>
      </c>
      <c r="O3217">
        <v>52.582159624413102</v>
      </c>
      <c r="P3217">
        <v>1131.21387283236</v>
      </c>
      <c r="Q3217">
        <v>6.0896358340569001E-2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542</v>
      </c>
      <c r="E3218">
        <v>62.998750340000001</v>
      </c>
      <c r="F3218">
        <v>23.71</v>
      </c>
      <c r="G3218">
        <v>-39.954443538325599</v>
      </c>
      <c r="H3218">
        <v>8.2749147021879494</v>
      </c>
      <c r="I3218">
        <v>-4.3378209122113898</v>
      </c>
      <c r="J3218">
        <v>-8.6594694352314701</v>
      </c>
      <c r="K3218">
        <v>23.747703326042199</v>
      </c>
      <c r="L3218">
        <v>24.116737560667001</v>
      </c>
      <c r="M3218">
        <v>38.925074787516003</v>
      </c>
      <c r="N3218">
        <v>1.5193367476748101</v>
      </c>
      <c r="O3218">
        <v>34.964150147616998</v>
      </c>
      <c r="Q3218">
        <v>-7.4810488400450001E-2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46</v>
      </c>
      <c r="E3219">
        <v>62.762351547999998</v>
      </c>
      <c r="F3219">
        <v>37.22</v>
      </c>
      <c r="G3219">
        <v>10.4767556972214</v>
      </c>
      <c r="H3219">
        <v>3.7593000842477702</v>
      </c>
      <c r="I3219">
        <v>-22.539678096523499</v>
      </c>
      <c r="J3219">
        <v>10.5827147661272</v>
      </c>
      <c r="K3219">
        <v>35.454578493029203</v>
      </c>
      <c r="L3219">
        <v>35.473173407417903</v>
      </c>
      <c r="M3219">
        <v>72.678073430184796</v>
      </c>
      <c r="N3219">
        <v>1.24105988011713</v>
      </c>
      <c r="O3219">
        <v>35.948414830736098</v>
      </c>
      <c r="P3219">
        <v>47.114624505928802</v>
      </c>
      <c r="Q3219">
        <v>-9.2185556299396995E-2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336</v>
      </c>
      <c r="E3220">
        <v>62.563200000000002</v>
      </c>
      <c r="F3220">
        <v>66.5</v>
      </c>
      <c r="G3220">
        <v>2.1474590714859398</v>
      </c>
      <c r="H3220">
        <v>-8.1534818706394496</v>
      </c>
      <c r="I3220">
        <v>3.5673778645470202</v>
      </c>
      <c r="J3220">
        <v>6.4780581128499701</v>
      </c>
      <c r="K3220">
        <v>65.661425634308202</v>
      </c>
      <c r="L3220">
        <v>59.208768767409403</v>
      </c>
      <c r="M3220">
        <v>50.360881018954998</v>
      </c>
      <c r="N3220">
        <v>0.26493108728943299</v>
      </c>
      <c r="O3220">
        <v>21.428571428571399</v>
      </c>
      <c r="P3220">
        <v>112.121212121212</v>
      </c>
      <c r="Q3220">
        <v>6.3147928294990004E-3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E3221">
        <v>62.507213999999998</v>
      </c>
      <c r="F3221">
        <v>69.3</v>
      </c>
      <c r="G3221">
        <v>143.96454845821299</v>
      </c>
      <c r="H3221">
        <v>0.77764223592325799</v>
      </c>
      <c r="I3221">
        <v>56.7120319525973</v>
      </c>
      <c r="J3221">
        <v>5.7006722536236003</v>
      </c>
      <c r="K3221">
        <v>72.734607389384095</v>
      </c>
      <c r="L3221">
        <v>61.799357108027898</v>
      </c>
      <c r="M3221">
        <v>68.031003693222402</v>
      </c>
      <c r="N3221">
        <v>0.76139948379695999</v>
      </c>
      <c r="O3221">
        <v>277.34487734487698</v>
      </c>
      <c r="P3221">
        <v>181.669150521609</v>
      </c>
      <c r="Q3221">
        <v>0.141715175497276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629</v>
      </c>
      <c r="E3222">
        <v>62.5</v>
      </c>
      <c r="F3222">
        <v>25</v>
      </c>
      <c r="G3222">
        <v>-0.54695743175482603</v>
      </c>
      <c r="H3222">
        <v>-18.247049122101402</v>
      </c>
      <c r="I3222">
        <v>-4.4036366282066002</v>
      </c>
      <c r="J3222">
        <v>-3.8618277463763899</v>
      </c>
      <c r="K3222">
        <v>24.014509732271801</v>
      </c>
      <c r="L3222">
        <v>23.8079670240014</v>
      </c>
      <c r="M3222">
        <v>61.111135614650898</v>
      </c>
      <c r="N3222">
        <v>0.26818181818181802</v>
      </c>
      <c r="O3222">
        <v>28</v>
      </c>
      <c r="P3222">
        <v>34.989200863930797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189</v>
      </c>
      <c r="E3223">
        <v>62.427208579999999</v>
      </c>
      <c r="F3223">
        <v>43.01</v>
      </c>
      <c r="G3223">
        <v>82.521542305961503</v>
      </c>
      <c r="H3223">
        <v>12.8454139703616</v>
      </c>
      <c r="I3223">
        <v>42.847049123913699</v>
      </c>
      <c r="J3223">
        <v>15.315457572183099</v>
      </c>
      <c r="K3223">
        <v>37.566471736091103</v>
      </c>
      <c r="L3223">
        <v>32.136086715160801</v>
      </c>
      <c r="M3223">
        <v>79.811915990165005</v>
      </c>
      <c r="N3223">
        <v>2.0061717585749599</v>
      </c>
      <c r="O3223">
        <v>8.0213903743315598</v>
      </c>
      <c r="P3223">
        <v>147.18390804597701</v>
      </c>
      <c r="Q3223">
        <v>9.4245942955547002E-2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117</v>
      </c>
      <c r="E3224">
        <v>62.322573487999897</v>
      </c>
      <c r="F3224">
        <v>54.94</v>
      </c>
      <c r="G3224">
        <v>455.51542073588598</v>
      </c>
      <c r="H3224">
        <v>40.889606151628797</v>
      </c>
      <c r="I3224">
        <v>173.79366158952499</v>
      </c>
      <c r="J3224">
        <v>7.3325888031315296</v>
      </c>
      <c r="K3224">
        <v>37.577973131153101</v>
      </c>
      <c r="L3224">
        <v>24.053241796445501</v>
      </c>
      <c r="M3224">
        <v>99.997194839950296</v>
      </c>
      <c r="N3224">
        <v>1.06676300587439</v>
      </c>
      <c r="O3224">
        <v>0</v>
      </c>
      <c r="P3224">
        <v>554.04761904761904</v>
      </c>
      <c r="Q3224">
        <v>0.104787667934504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E3225">
        <v>62.256</v>
      </c>
      <c r="F3225">
        <v>194.55</v>
      </c>
      <c r="G3225">
        <v>-59.397032772701202</v>
      </c>
      <c r="H3225">
        <v>-11.2623582382266</v>
      </c>
      <c r="I3225">
        <v>-29.475820072267901</v>
      </c>
      <c r="J3225">
        <v>-0.265972824096601</v>
      </c>
      <c r="K3225">
        <v>203.49600005384801</v>
      </c>
      <c r="L3225">
        <v>230.057758272032</v>
      </c>
      <c r="M3225">
        <v>49.847416675078797</v>
      </c>
      <c r="N3225">
        <v>0.83026403756965494</v>
      </c>
      <c r="O3225">
        <v>59.342071446928799</v>
      </c>
      <c r="P3225">
        <v>3.4840425531914998</v>
      </c>
      <c r="Q3225">
        <v>8.4871687146176003E-2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130</v>
      </c>
      <c r="E3226">
        <v>62.219185600000003</v>
      </c>
      <c r="F3226">
        <v>84.92</v>
      </c>
      <c r="G3226">
        <v>-42.359748997690303</v>
      </c>
      <c r="H3226">
        <v>-9.5254511196045595</v>
      </c>
      <c r="I3226">
        <v>-18.237805334737999</v>
      </c>
      <c r="J3226">
        <v>0.88410843664588201</v>
      </c>
      <c r="K3226">
        <v>85.0629333172201</v>
      </c>
      <c r="L3226">
        <v>87.505010355109107</v>
      </c>
      <c r="M3226">
        <v>56.543428880534798</v>
      </c>
      <c r="N3226">
        <v>0.193919992817121</v>
      </c>
      <c r="O3226">
        <v>29.533678756476601</v>
      </c>
      <c r="P3226">
        <v>17.9444444444444</v>
      </c>
      <c r="Q3226">
        <v>6.7208514698958E-2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75</v>
      </c>
      <c r="E3227">
        <v>62.158968000000002</v>
      </c>
      <c r="F3227">
        <v>62</v>
      </c>
      <c r="G3227">
        <v>56.4927005366957</v>
      </c>
      <c r="H3227">
        <v>-25.988258686095801</v>
      </c>
      <c r="I3227">
        <v>-0.98355643322271602</v>
      </c>
      <c r="J3227">
        <v>0.23062293029081599</v>
      </c>
      <c r="K3227">
        <v>73.2710798751487</v>
      </c>
      <c r="L3227">
        <v>67.481362591103107</v>
      </c>
      <c r="M3227">
        <v>22.262158409941101</v>
      </c>
      <c r="N3227">
        <v>3.77751616986238</v>
      </c>
      <c r="O3227">
        <v>45.161290322580598</v>
      </c>
      <c r="P3227">
        <v>100.777202072538</v>
      </c>
      <c r="Q3227">
        <v>9.9706539990760002E-3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297</v>
      </c>
      <c r="E3228">
        <v>62.013599999999997</v>
      </c>
      <c r="F3228">
        <v>156.6</v>
      </c>
      <c r="G3228">
        <v>101.096281099355</v>
      </c>
      <c r="H3228">
        <v>19.822395322342999</v>
      </c>
      <c r="I3228">
        <v>30.570435968522499</v>
      </c>
      <c r="J3228">
        <v>14.848024852537399</v>
      </c>
      <c r="K3228">
        <v>120.038277899262</v>
      </c>
      <c r="L3228">
        <v>101.561460602051</v>
      </c>
      <c r="M3228">
        <v>92.199582381214896</v>
      </c>
      <c r="N3228">
        <v>2.7381014758536302</v>
      </c>
      <c r="O3228">
        <v>0</v>
      </c>
      <c r="P3228">
        <v>138.53769992383801</v>
      </c>
      <c r="Q3228">
        <v>0.128255422071646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D3229" t="s">
        <v>49</v>
      </c>
      <c r="E3229">
        <v>61.97</v>
      </c>
      <c r="F3229">
        <v>61.97</v>
      </c>
      <c r="G3229">
        <v>72.761554232019904</v>
      </c>
      <c r="H3229">
        <v>23.997286567584901</v>
      </c>
      <c r="I3229">
        <v>43.430137820764898</v>
      </c>
      <c r="J3229">
        <v>-4.5315525170186</v>
      </c>
      <c r="K3229">
        <v>53.947175436382501</v>
      </c>
      <c r="L3229">
        <v>45.062296408304</v>
      </c>
      <c r="M3229">
        <v>54.272704419809699</v>
      </c>
      <c r="N3229">
        <v>2.7486245720351499</v>
      </c>
      <c r="O3229">
        <v>19.412619009197901</v>
      </c>
      <c r="P3229">
        <v>118.975265017667</v>
      </c>
      <c r="Q3229">
        <v>4.1418106259672002E-2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629</v>
      </c>
      <c r="E3230">
        <v>61.783920000000002</v>
      </c>
      <c r="F3230">
        <v>72</v>
      </c>
      <c r="G3230">
        <v>63.6134435707514</v>
      </c>
      <c r="H3230">
        <v>-9.5673105600099397</v>
      </c>
      <c r="I3230">
        <v>5.0109474183527896</v>
      </c>
      <c r="J3230">
        <v>2.8524579679093001</v>
      </c>
      <c r="K3230">
        <v>69.364447274691202</v>
      </c>
      <c r="L3230">
        <v>60.115799565560998</v>
      </c>
      <c r="M3230">
        <v>50.918842392435202</v>
      </c>
      <c r="N3230">
        <v>0.58968011121948005</v>
      </c>
      <c r="O3230">
        <v>11.1111111111111</v>
      </c>
      <c r="P3230">
        <v>100</v>
      </c>
      <c r="Q3230">
        <v>8.9623991794804E-2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75</v>
      </c>
      <c r="E3231">
        <v>61.685767499999997</v>
      </c>
      <c r="F3231">
        <v>145.94999999999999</v>
      </c>
      <c r="G3231">
        <v>151.29509547872101</v>
      </c>
      <c r="H3231">
        <v>-6.7801957140715698</v>
      </c>
      <c r="I3231">
        <v>-14.015785747129801</v>
      </c>
      <c r="J3231">
        <v>-4.4554697643445902</v>
      </c>
      <c r="K3231">
        <v>140.02473420375799</v>
      </c>
      <c r="L3231">
        <v>111.612338667618</v>
      </c>
      <c r="M3231">
        <v>50.058267699306398</v>
      </c>
      <c r="N3231">
        <v>1.9791784849355101</v>
      </c>
      <c r="O3231">
        <v>35.491606714628297</v>
      </c>
      <c r="P3231">
        <v>177.155336118496</v>
      </c>
      <c r="Q3231">
        <v>0.30383356046017002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336</v>
      </c>
      <c r="E3232">
        <v>61.592579999999998</v>
      </c>
      <c r="F3232">
        <v>126</v>
      </c>
      <c r="G3232">
        <v>41.0713968800979</v>
      </c>
      <c r="H3232">
        <v>9.4367561829663202</v>
      </c>
      <c r="I3232">
        <v>-11.527342006472701</v>
      </c>
      <c r="J3232">
        <v>8.9277422444744694</v>
      </c>
      <c r="K3232">
        <v>112.657255285217</v>
      </c>
      <c r="L3232">
        <v>110.721821108594</v>
      </c>
      <c r="M3232">
        <v>91.792735254348202</v>
      </c>
      <c r="N3232">
        <v>1.1902673430392401</v>
      </c>
      <c r="O3232">
        <v>43.650793650793602</v>
      </c>
      <c r="P3232">
        <v>79.871520342612399</v>
      </c>
      <c r="Q3232">
        <v>4.9812057156526E-2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182</v>
      </c>
      <c r="E3233">
        <v>61.579150259999999</v>
      </c>
      <c r="F3233">
        <v>63.74</v>
      </c>
      <c r="G3233">
        <v>-4.4044479568480401</v>
      </c>
      <c r="H3233">
        <v>-2.5921656167446399</v>
      </c>
      <c r="I3233">
        <v>-24.559213791701499</v>
      </c>
      <c r="J3233">
        <v>10.288181005592699</v>
      </c>
      <c r="K3233">
        <v>60.463312750743299</v>
      </c>
      <c r="L3233">
        <v>63.127955364966802</v>
      </c>
      <c r="M3233">
        <v>75.323278649386694</v>
      </c>
      <c r="N3233">
        <v>3.1104904836101301</v>
      </c>
      <c r="O3233">
        <v>33.354251647317199</v>
      </c>
      <c r="P3233">
        <v>27.225548902195602</v>
      </c>
      <c r="Q3233">
        <v>-1.0812524721814E-2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21</v>
      </c>
      <c r="E3234">
        <v>61.558917000000001</v>
      </c>
      <c r="F3234">
        <v>43.05</v>
      </c>
      <c r="G3234">
        <v>-69.215503797669598</v>
      </c>
      <c r="H3234">
        <v>-3.33290770796002</v>
      </c>
      <c r="I3234">
        <v>-38.746957195901999</v>
      </c>
      <c r="J3234">
        <v>1.4370228283362401</v>
      </c>
      <c r="K3234">
        <v>45.377359282425402</v>
      </c>
      <c r="M3234">
        <v>42.803259224368396</v>
      </c>
      <c r="N3234">
        <v>0.86577407740774004</v>
      </c>
      <c r="O3234">
        <v>87.688734030197395</v>
      </c>
      <c r="P3234">
        <v>5.2567237163814102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E3235">
        <v>61.509988800000002</v>
      </c>
      <c r="F3235">
        <v>1.17</v>
      </c>
      <c r="G3235">
        <v>62.849436779579896</v>
      </c>
      <c r="H3235">
        <v>10.4839996837137</v>
      </c>
      <c r="I3235">
        <v>-13.099288802119601</v>
      </c>
      <c r="J3235">
        <v>17.4074030228543</v>
      </c>
      <c r="K3235">
        <v>1.0233402749224201</v>
      </c>
      <c r="L3235">
        <v>0.94054218902214404</v>
      </c>
      <c r="M3235">
        <v>67.475228154497799</v>
      </c>
      <c r="N3235">
        <v>1.9442527231064799</v>
      </c>
      <c r="O3235">
        <v>31.6239316239316</v>
      </c>
      <c r="P3235">
        <v>95</v>
      </c>
      <c r="Q3235">
        <v>1.76479161477E-3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1407</v>
      </c>
      <c r="E3236">
        <v>61.490519999999997</v>
      </c>
      <c r="F3236">
        <v>81.900000000000006</v>
      </c>
      <c r="G3236">
        <v>-24.498854501160999</v>
      </c>
      <c r="H3236">
        <v>27.627502849224701</v>
      </c>
      <c r="I3236">
        <v>-5.2651874196311601</v>
      </c>
      <c r="J3236">
        <v>16.054660476321601</v>
      </c>
      <c r="K3236">
        <v>68.332108598607704</v>
      </c>
      <c r="L3236">
        <v>69.197818278733195</v>
      </c>
      <c r="M3236">
        <v>71.822020224490302</v>
      </c>
      <c r="N3236">
        <v>2.3381642512077199</v>
      </c>
      <c r="O3236">
        <v>27.8388278388278</v>
      </c>
      <c r="P3236">
        <v>51.948051948051898</v>
      </c>
      <c r="Q3236">
        <v>7.1337768481906996E-2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46</v>
      </c>
      <c r="E3237">
        <v>61.465499999999999</v>
      </c>
      <c r="F3237">
        <v>78.3</v>
      </c>
      <c r="G3237">
        <v>64.6507082653346</v>
      </c>
      <c r="H3237">
        <v>77.444503629388194</v>
      </c>
      <c r="I3237">
        <v>9.14895475759932</v>
      </c>
      <c r="J3237">
        <v>26.531397584993201</v>
      </c>
      <c r="K3237">
        <v>60.254260853698597</v>
      </c>
      <c r="L3237">
        <v>55.048536780942101</v>
      </c>
      <c r="M3237">
        <v>76.218106841420195</v>
      </c>
      <c r="N3237">
        <v>2.0464216634429402</v>
      </c>
      <c r="O3237">
        <v>10.4725415070242</v>
      </c>
      <c r="P3237">
        <v>123.714285714285</v>
      </c>
      <c r="Q3237">
        <v>0.11361086263930401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414</v>
      </c>
      <c r="E3238">
        <v>61.444465000000001</v>
      </c>
      <c r="F3238">
        <v>51.83</v>
      </c>
      <c r="G3238">
        <v>-17.993435228744701</v>
      </c>
      <c r="H3238">
        <v>0.50019591194081103</v>
      </c>
      <c r="I3238">
        <v>-1.4929149864435001</v>
      </c>
      <c r="J3238">
        <v>6.5735170812098103</v>
      </c>
      <c r="K3238">
        <v>44.869657449469003</v>
      </c>
      <c r="L3238">
        <v>42.743519938069497</v>
      </c>
      <c r="M3238">
        <v>78.692064564882699</v>
      </c>
      <c r="N3238">
        <v>1.7246017275586401</v>
      </c>
      <c r="O3238">
        <v>2.2380860505498901</v>
      </c>
      <c r="P3238">
        <v>60.962732919254599</v>
      </c>
      <c r="Q3238">
        <v>0.137931677173706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1151</v>
      </c>
      <c r="E3239">
        <v>61.338239999999999</v>
      </c>
      <c r="F3239">
        <v>41.67</v>
      </c>
      <c r="G3239">
        <v>-42.536905306841398</v>
      </c>
      <c r="H3239">
        <v>16.011679749975102</v>
      </c>
      <c r="I3239">
        <v>-20.806929998132901</v>
      </c>
      <c r="J3239">
        <v>5.4313784514781904</v>
      </c>
      <c r="K3239">
        <v>41.269095927026598</v>
      </c>
      <c r="L3239">
        <v>39.761426661871603</v>
      </c>
      <c r="M3239">
        <v>45.8277299661844</v>
      </c>
      <c r="N3239">
        <v>1.59714381254153</v>
      </c>
      <c r="O3239">
        <v>56.299496040316697</v>
      </c>
      <c r="P3239">
        <v>26.272727272727199</v>
      </c>
    </row>
    <row r="3240" spans="1:17" hidden="1" x14ac:dyDescent="0.3">
      <c r="A3240" t="s">
        <v>5905</v>
      </c>
      <c r="B3240" t="s">
        <v>6644</v>
      </c>
      <c r="C3240" t="str">
        <f>IFERROR(VLOOKUP(Table1[[#This Row],[Ticker]],[1]!Table1[[Symbol]:[Industry]],2,FALSE),"-")</f>
        <v>-</v>
      </c>
      <c r="D3240" t="s">
        <v>109</v>
      </c>
      <c r="E3240">
        <v>61.305281325000003</v>
      </c>
      <c r="F3240">
        <v>0.83</v>
      </c>
      <c r="G3240">
        <v>-15.193573973108199</v>
      </c>
      <c r="H3240">
        <v>-1.96927134432367</v>
      </c>
      <c r="I3240">
        <v>-30.099288802119599</v>
      </c>
      <c r="J3240">
        <v>2.9356406080539701</v>
      </c>
      <c r="K3240">
        <v>0.77028360154595699</v>
      </c>
      <c r="L3240">
        <v>1.0281788190632599</v>
      </c>
      <c r="M3240">
        <v>76.839631046540305</v>
      </c>
      <c r="N3240">
        <v>0.72078066699822996</v>
      </c>
      <c r="O3240">
        <v>32.530120481927703</v>
      </c>
      <c r="P3240">
        <v>38.3333333333333</v>
      </c>
      <c r="Q3240">
        <v>-0.156855147041885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E3241">
        <v>61.29</v>
      </c>
      <c r="F3241">
        <v>102.15</v>
      </c>
      <c r="G3241">
        <v>214.63975936022501</v>
      </c>
      <c r="H3241">
        <v>-2.69158038905895</v>
      </c>
      <c r="I3241">
        <v>72.932399414962802</v>
      </c>
      <c r="J3241">
        <v>-5.4842533756670102</v>
      </c>
      <c r="K3241">
        <v>97.999176877256602</v>
      </c>
      <c r="L3241">
        <v>71.582668356326295</v>
      </c>
      <c r="M3241">
        <v>37.006838769971502</v>
      </c>
      <c r="N3241">
        <v>0.76785923167761005</v>
      </c>
      <c r="O3241">
        <v>24.033284385707201</v>
      </c>
      <c r="P3241">
        <v>308.60000000000002</v>
      </c>
      <c r="Q3241">
        <v>0.13674241980624199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239</v>
      </c>
      <c r="E3242">
        <v>61.250482367999901</v>
      </c>
      <c r="F3242">
        <v>128.63999999999999</v>
      </c>
      <c r="G3242">
        <v>99.784383110444395</v>
      </c>
      <c r="H3242">
        <v>-2.0395429022083702</v>
      </c>
      <c r="I3242">
        <v>-30.105740415022801</v>
      </c>
      <c r="J3242">
        <v>4.0162210341113997</v>
      </c>
      <c r="K3242">
        <v>106.217158288628</v>
      </c>
      <c r="L3242">
        <v>103.889876687178</v>
      </c>
      <c r="M3242">
        <v>81.777037818190493</v>
      </c>
      <c r="N3242">
        <v>2.3507136205341999</v>
      </c>
      <c r="O3242">
        <v>26.554726368159201</v>
      </c>
      <c r="P3242">
        <v>152.23529411764699</v>
      </c>
      <c r="Q3242">
        <v>5.3905535334420003E-2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629</v>
      </c>
      <c r="E3243">
        <v>61.10286</v>
      </c>
      <c r="F3243">
        <v>4.03</v>
      </c>
      <c r="G3243">
        <v>108.44208494162</v>
      </c>
      <c r="H3243">
        <v>-1.39234826740059</v>
      </c>
      <c r="I3243">
        <v>-12.349288802119601</v>
      </c>
      <c r="J3243">
        <v>-1.3568772513269001</v>
      </c>
      <c r="K3243">
        <v>4.0745132596432097</v>
      </c>
      <c r="L3243">
        <v>3.7706709027396599</v>
      </c>
      <c r="M3243">
        <v>43.461045009437697</v>
      </c>
      <c r="N3243">
        <v>1.2284891659812001</v>
      </c>
      <c r="O3243">
        <v>89.826302729528507</v>
      </c>
      <c r="P3243">
        <v>166.88741721854299</v>
      </c>
      <c r="Q3243">
        <v>0.101752170462565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21</v>
      </c>
      <c r="E3244">
        <v>61.073291271999999</v>
      </c>
      <c r="F3244">
        <v>56.14</v>
      </c>
      <c r="G3244">
        <v>11.881615838304899</v>
      </c>
      <c r="H3244">
        <v>-8.1671880109903299</v>
      </c>
      <c r="I3244">
        <v>-24.606224489383202</v>
      </c>
      <c r="J3244">
        <v>-1.09564069601668</v>
      </c>
      <c r="K3244">
        <v>57.332532883732597</v>
      </c>
      <c r="L3244">
        <v>55.5870825379439</v>
      </c>
      <c r="M3244">
        <v>48.954120542008901</v>
      </c>
      <c r="N3244">
        <v>0.67960954130835405</v>
      </c>
      <c r="O3244">
        <v>37.1571072319202</v>
      </c>
      <c r="P3244">
        <v>47.155963302752198</v>
      </c>
      <c r="Q3244">
        <v>5.6084042612921998E-2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403</v>
      </c>
      <c r="E3245">
        <v>61.063102499999999</v>
      </c>
      <c r="F3245">
        <v>2.85</v>
      </c>
      <c r="G3245">
        <v>9.8540450745108306</v>
      </c>
      <c r="H3245">
        <v>21.456654581602201</v>
      </c>
      <c r="I3245">
        <v>-29.028492341942599</v>
      </c>
      <c r="J3245">
        <v>28.0481248602586</v>
      </c>
      <c r="K3245">
        <v>2.3009690392214601</v>
      </c>
      <c r="L3245">
        <v>2.33325296974545</v>
      </c>
      <c r="M3245">
        <v>79.918664110480194</v>
      </c>
      <c r="N3245">
        <v>2.7170889769959898</v>
      </c>
      <c r="O3245">
        <v>24.5614035087719</v>
      </c>
      <c r="P3245">
        <v>53.225806451612897</v>
      </c>
      <c r="Q3245">
        <v>7.9632967235319999E-2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1788</v>
      </c>
      <c r="E3246">
        <v>61.043769359999999</v>
      </c>
      <c r="F3246">
        <v>0.7</v>
      </c>
      <c r="G3246">
        <v>-43.5072994633042</v>
      </c>
      <c r="H3246">
        <v>1.68457480952247</v>
      </c>
      <c r="I3246">
        <v>-39.415078275803801</v>
      </c>
      <c r="J3246">
        <v>5.2920184074697403</v>
      </c>
      <c r="K3246">
        <v>0.67455229195846</v>
      </c>
      <c r="L3246">
        <v>0.83177394441418995</v>
      </c>
      <c r="M3246">
        <v>90.966638733690203</v>
      </c>
      <c r="N3246">
        <v>0.76623343708429603</v>
      </c>
      <c r="O3246">
        <v>64.285714285714207</v>
      </c>
      <c r="P3246">
        <v>39.999999999999901</v>
      </c>
      <c r="Q3246">
        <v>-1.4901968921152999E-2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403</v>
      </c>
      <c r="E3247">
        <v>60.938466075000001</v>
      </c>
      <c r="F3247">
        <v>60.11</v>
      </c>
      <c r="G3247">
        <v>-56.328719529306397</v>
      </c>
      <c r="H3247">
        <v>-7.4380213443236602</v>
      </c>
      <c r="I3247">
        <v>-28.746215549242802</v>
      </c>
      <c r="J3247">
        <v>-10.861827746376299</v>
      </c>
      <c r="K3247">
        <v>65.915506510741906</v>
      </c>
      <c r="L3247">
        <v>69.788613264167907</v>
      </c>
      <c r="M3247">
        <v>22.649858782432499</v>
      </c>
      <c r="N3247">
        <v>6.3647172533495805E-2</v>
      </c>
      <c r="O3247">
        <v>65.762768258193304</v>
      </c>
      <c r="P3247">
        <v>7.1479500891265602</v>
      </c>
      <c r="Q3247">
        <v>-2.0989385924718999E-2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629</v>
      </c>
      <c r="E3248">
        <v>60.858499999999999</v>
      </c>
      <c r="F3248">
        <v>41.26</v>
      </c>
      <c r="G3248">
        <v>21.2342335135227</v>
      </c>
      <c r="H3248">
        <v>0.54307433468868405</v>
      </c>
      <c r="I3248">
        <v>-13.7254930410406</v>
      </c>
      <c r="J3248">
        <v>-19.073366207914798</v>
      </c>
      <c r="K3248">
        <v>42.168540731530101</v>
      </c>
      <c r="L3248">
        <v>38.858667762522202</v>
      </c>
      <c r="M3248">
        <v>43.086066422337304</v>
      </c>
      <c r="N3248">
        <v>3.1960988759993998</v>
      </c>
      <c r="O3248">
        <v>29.544352884149301</v>
      </c>
      <c r="P3248">
        <v>52.814814814814802</v>
      </c>
      <c r="Q3248">
        <v>2.6663562634589001E-2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403</v>
      </c>
      <c r="E3249">
        <v>60.727227079999999</v>
      </c>
      <c r="F3249">
        <v>1.04</v>
      </c>
      <c r="G3249">
        <v>-26.8126215921558</v>
      </c>
      <c r="H3249">
        <v>7.4354905604382298</v>
      </c>
      <c r="I3249">
        <v>-9.0992888021196396</v>
      </c>
      <c r="J3249">
        <v>1.31208529710185</v>
      </c>
      <c r="K3249">
        <v>0.85150979808205096</v>
      </c>
      <c r="L3249">
        <v>0.85495094283374096</v>
      </c>
      <c r="M3249">
        <v>66.027839545466705</v>
      </c>
      <c r="N3249">
        <v>3.0576981823854199</v>
      </c>
      <c r="O3249">
        <v>29.807692307692299</v>
      </c>
      <c r="P3249">
        <v>57.5757575757575</v>
      </c>
      <c r="Q3249">
        <v>0.10808614358403799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287</v>
      </c>
      <c r="E3250">
        <v>60.680999999999997</v>
      </c>
      <c r="F3250">
        <v>26.85</v>
      </c>
      <c r="G3250">
        <v>-74.076248354336101</v>
      </c>
      <c r="H3250">
        <v>-4.4692713443236602</v>
      </c>
      <c r="I3250">
        <v>-48.400493621396699</v>
      </c>
      <c r="J3250">
        <v>1.2175673386897601</v>
      </c>
      <c r="K3250">
        <v>30.326186110181801</v>
      </c>
      <c r="L3250">
        <v>38.620201795312397</v>
      </c>
      <c r="M3250">
        <v>49.790011760300899</v>
      </c>
      <c r="N3250">
        <v>0.85350649350649299</v>
      </c>
      <c r="O3250">
        <v>123.463687150837</v>
      </c>
      <c r="P3250">
        <v>7.4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E3251">
        <v>60.677066000000003</v>
      </c>
      <c r="F3251">
        <v>59.35</v>
      </c>
      <c r="G3251">
        <v>-83.842541524730606</v>
      </c>
      <c r="H3251">
        <v>19.854458587499501</v>
      </c>
      <c r="I3251">
        <v>-49.799374126351701</v>
      </c>
      <c r="J3251">
        <v>20.7342144132278</v>
      </c>
      <c r="K3251">
        <v>51.043544939876199</v>
      </c>
      <c r="L3251">
        <v>80.882037239740797</v>
      </c>
      <c r="M3251">
        <v>89.350000129482396</v>
      </c>
      <c r="N3251">
        <v>1.48291571753986</v>
      </c>
      <c r="O3251">
        <v>187.44734625105301</v>
      </c>
      <c r="P3251">
        <v>44.756097560975597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100</v>
      </c>
      <c r="E3252">
        <v>60.547607999999997</v>
      </c>
      <c r="F3252">
        <v>3.06</v>
      </c>
      <c r="G3252">
        <v>-44.535737328516603</v>
      </c>
      <c r="H3252">
        <v>-23.1044419479982</v>
      </c>
      <c r="I3252">
        <v>-44.719400533963203</v>
      </c>
      <c r="J3252">
        <v>10.249283364734699</v>
      </c>
      <c r="K3252">
        <v>3.3944231713480701</v>
      </c>
      <c r="L3252">
        <v>3.93706464950853</v>
      </c>
      <c r="M3252">
        <v>47.454253586810701</v>
      </c>
      <c r="N3252">
        <v>2.03767979541872</v>
      </c>
      <c r="O3252">
        <v>146.73202614378999</v>
      </c>
      <c r="P3252">
        <v>13.3333333333333</v>
      </c>
      <c r="Q3252">
        <v>-1.6360288081694999E-2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629</v>
      </c>
      <c r="E3253">
        <v>60.489674319999999</v>
      </c>
      <c r="F3253">
        <v>363.4</v>
      </c>
      <c r="G3253">
        <v>39.321577542043201</v>
      </c>
      <c r="H3253">
        <v>24.145836569345398</v>
      </c>
      <c r="I3253">
        <v>-9.6254847018918603</v>
      </c>
      <c r="J3253">
        <v>10.872547253623599</v>
      </c>
      <c r="K3253">
        <v>295.59223494225301</v>
      </c>
      <c r="L3253">
        <v>274.97196685880698</v>
      </c>
      <c r="M3253">
        <v>74.326602900216301</v>
      </c>
      <c r="N3253">
        <v>1.7341911028505499</v>
      </c>
      <c r="O3253">
        <v>13.0985140341221</v>
      </c>
      <c r="P3253">
        <v>74.711538461538396</v>
      </c>
      <c r="Q3253">
        <v>-3.7907617090966003E-2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336</v>
      </c>
      <c r="E3254">
        <v>60.434373119999997</v>
      </c>
      <c r="F3254">
        <v>1.06</v>
      </c>
      <c r="G3254">
        <v>-52.756792363912801</v>
      </c>
      <c r="H3254">
        <v>8.2966861024848502</v>
      </c>
      <c r="I3254">
        <v>-37.385003087833901</v>
      </c>
      <c r="K3254">
        <v>1.0740579266511801</v>
      </c>
      <c r="L3254">
        <v>1.7681056445472201</v>
      </c>
      <c r="M3254">
        <v>4.5782334131322697</v>
      </c>
      <c r="N3254">
        <v>1.12040653004295</v>
      </c>
      <c r="O3254">
        <v>36.792452830188601</v>
      </c>
      <c r="P3254">
        <v>41.3333333333333</v>
      </c>
      <c r="Q3254">
        <v>-4.9493861384649E-2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130</v>
      </c>
      <c r="E3255">
        <v>60.398000000000003</v>
      </c>
      <c r="F3255">
        <v>5.98</v>
      </c>
      <c r="G3255">
        <v>-98.521786053240703</v>
      </c>
      <c r="H3255">
        <v>-4.6359380109903201</v>
      </c>
      <c r="I3255">
        <v>-58.337384040214801</v>
      </c>
      <c r="J3255">
        <v>2.4140343225891199</v>
      </c>
      <c r="K3255">
        <v>6.3922257758802896</v>
      </c>
      <c r="L3255">
        <v>9.8983683395522792</v>
      </c>
      <c r="M3255">
        <v>46.639136934447002</v>
      </c>
      <c r="N3255">
        <v>1.54260444474611</v>
      </c>
      <c r="O3255">
        <v>325.58528428093598</v>
      </c>
      <c r="P3255">
        <v>4.3630017452006999</v>
      </c>
      <c r="Q3255">
        <v>0.166516932678203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629</v>
      </c>
      <c r="E3256">
        <v>60.370175000000003</v>
      </c>
      <c r="F3256">
        <v>152.5</v>
      </c>
      <c r="G3256">
        <v>10.3612868278445</v>
      </c>
      <c r="H3256">
        <v>-5.3574292390605001</v>
      </c>
      <c r="I3256">
        <v>0.28361082613314098</v>
      </c>
      <c r="J3256">
        <v>-0.42849441304305902</v>
      </c>
      <c r="K3256">
        <v>154.72914998750699</v>
      </c>
      <c r="L3256">
        <v>143.88250865767799</v>
      </c>
      <c r="M3256">
        <v>49.478994032947703</v>
      </c>
      <c r="N3256">
        <v>0.241097418496029</v>
      </c>
      <c r="O3256">
        <v>60</v>
      </c>
      <c r="P3256">
        <v>52.423788105946997</v>
      </c>
      <c r="Q3256">
        <v>3.6275741816681001E-2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65</v>
      </c>
      <c r="E3257">
        <v>60.29223726</v>
      </c>
      <c r="F3257">
        <v>48.35</v>
      </c>
      <c r="G3257">
        <v>4.7448376962596797</v>
      </c>
      <c r="H3257">
        <v>-11.7725361112608</v>
      </c>
      <c r="I3257">
        <v>-19.325045202429902</v>
      </c>
      <c r="J3257">
        <v>-1.36820813932758</v>
      </c>
      <c r="K3257">
        <v>49.254047908137103</v>
      </c>
      <c r="L3257">
        <v>47.860007499690703</v>
      </c>
      <c r="M3257">
        <v>41.525664564113598</v>
      </c>
      <c r="N3257">
        <v>0.69130107746868197</v>
      </c>
      <c r="O3257">
        <v>31.313340227507702</v>
      </c>
      <c r="P3257">
        <v>34.2682588169952</v>
      </c>
      <c r="Q3257">
        <v>-1.3092528850623E-2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103</v>
      </c>
      <c r="E3258">
        <v>60.272984375</v>
      </c>
      <c r="F3258">
        <v>1063.25</v>
      </c>
      <c r="G3258">
        <v>13.126687464800201</v>
      </c>
      <c r="H3258">
        <v>-9.4598888047829508</v>
      </c>
      <c r="I3258">
        <v>39.4473396053409</v>
      </c>
      <c r="J3258">
        <v>-0.86182774637639603</v>
      </c>
      <c r="K3258">
        <v>976.54990849000399</v>
      </c>
      <c r="M3258">
        <v>1.7195230148033001E-2</v>
      </c>
      <c r="N3258">
        <v>0.97222222222222199</v>
      </c>
      <c r="O3258">
        <v>28.3799670820597</v>
      </c>
      <c r="P3258">
        <v>95.9727214081651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388</v>
      </c>
      <c r="E3259">
        <v>60.131275199999997</v>
      </c>
      <c r="F3259">
        <v>111</v>
      </c>
      <c r="G3259">
        <v>3.7520900468201601</v>
      </c>
      <c r="H3259">
        <v>-4.2023674297329103</v>
      </c>
      <c r="I3259">
        <v>-25.5598566254634</v>
      </c>
      <c r="J3259">
        <v>-0.236827746376394</v>
      </c>
      <c r="K3259">
        <v>114.72052637349</v>
      </c>
      <c r="L3259">
        <v>112.149215721231</v>
      </c>
      <c r="M3259">
        <v>36.933461588948497</v>
      </c>
      <c r="N3259">
        <v>0.91687477165329001</v>
      </c>
      <c r="O3259">
        <v>44.747747747747702</v>
      </c>
      <c r="P3259">
        <v>37.037037037037003</v>
      </c>
      <c r="Q3259">
        <v>1.2935425569909001E-2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333</v>
      </c>
      <c r="E3260">
        <v>60.093369689999903</v>
      </c>
      <c r="F3260">
        <v>36.049999999999997</v>
      </c>
      <c r="G3260">
        <v>42.201579350481701</v>
      </c>
      <c r="H3260">
        <v>11.390494932804801</v>
      </c>
      <c r="I3260">
        <v>10.5713801515681</v>
      </c>
      <c r="J3260">
        <v>8.4295108363007696</v>
      </c>
      <c r="K3260">
        <v>35.527690598668698</v>
      </c>
      <c r="L3260">
        <v>32.725380163397404</v>
      </c>
      <c r="M3260">
        <v>59.507962671816699</v>
      </c>
      <c r="N3260">
        <v>0.88530762167125798</v>
      </c>
      <c r="O3260">
        <v>70.180305131761401</v>
      </c>
      <c r="P3260">
        <v>139.53488372093</v>
      </c>
      <c r="Q3260">
        <v>0.157355630917143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414</v>
      </c>
      <c r="E3261">
        <v>59.970522000000003</v>
      </c>
      <c r="F3261">
        <v>100.74</v>
      </c>
      <c r="G3261">
        <v>131.147431994496</v>
      </c>
      <c r="H3261">
        <v>-0.273252967600846</v>
      </c>
      <c r="I3261">
        <v>-17.3206236566547</v>
      </c>
      <c r="J3261">
        <v>2.7523854515931401</v>
      </c>
      <c r="K3261">
        <v>97.669230272080895</v>
      </c>
      <c r="L3261">
        <v>90.833235840782805</v>
      </c>
      <c r="M3261">
        <v>75.798228660426602</v>
      </c>
      <c r="N3261">
        <v>1.1043494652893999</v>
      </c>
      <c r="O3261">
        <v>48.5507246376811</v>
      </c>
      <c r="P3261">
        <v>162.68578878748301</v>
      </c>
      <c r="Q3261">
        <v>0.14370356937457601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65</v>
      </c>
      <c r="E3262">
        <v>59.964837836000001</v>
      </c>
      <c r="F3262">
        <v>23.99</v>
      </c>
      <c r="G3262">
        <v>-27.176571367870299</v>
      </c>
      <c r="H3262">
        <v>2.0736110606276998</v>
      </c>
      <c r="I3262">
        <v>27.357385670948201</v>
      </c>
      <c r="J3262">
        <v>-4.4618277463763896</v>
      </c>
      <c r="K3262">
        <v>23.265946442968101</v>
      </c>
      <c r="L3262">
        <v>22.553691951313301</v>
      </c>
      <c r="M3262">
        <v>49.246502862069804</v>
      </c>
      <c r="N3262">
        <v>1.19050230814936</v>
      </c>
      <c r="O3262">
        <v>15.6731971654856</v>
      </c>
      <c r="P3262">
        <v>49.470404984423602</v>
      </c>
      <c r="Q3262">
        <v>7.5769092086203998E-2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539</v>
      </c>
      <c r="E3263">
        <v>59.845171739999998</v>
      </c>
      <c r="F3263">
        <v>87.72</v>
      </c>
      <c r="G3263">
        <v>249.01155423201999</v>
      </c>
      <c r="H3263">
        <v>-1.4135493551085601</v>
      </c>
      <c r="I3263">
        <v>146.657892127699</v>
      </c>
      <c r="J3263">
        <v>1.7879693412340001</v>
      </c>
      <c r="K3263">
        <v>79.540280924410993</v>
      </c>
      <c r="L3263">
        <v>56.872182226124899</v>
      </c>
      <c r="M3263">
        <v>53.975063014194802</v>
      </c>
      <c r="N3263">
        <v>0.73217902273440305</v>
      </c>
      <c r="O3263">
        <v>11.6849065207478</v>
      </c>
      <c r="P3263">
        <v>341.69184290030199</v>
      </c>
      <c r="Q3263">
        <v>0.13085837369073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403</v>
      </c>
      <c r="E3264">
        <v>59.8</v>
      </c>
      <c r="F3264">
        <v>21.75</v>
      </c>
      <c r="G3264">
        <v>22.130760320392799</v>
      </c>
      <c r="H3264">
        <v>0.49526766276853701</v>
      </c>
      <c r="I3264">
        <v>8.01648965497977</v>
      </c>
      <c r="J3264">
        <v>-0.86182774637639603</v>
      </c>
      <c r="K3264">
        <v>16.634637307906299</v>
      </c>
      <c r="L3264">
        <v>11.800296518793401</v>
      </c>
      <c r="M3264">
        <v>99.999971969808499</v>
      </c>
      <c r="N3264">
        <v>0.34956128688704802</v>
      </c>
      <c r="O3264">
        <v>0</v>
      </c>
      <c r="P3264">
        <v>47.991000960167703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140</v>
      </c>
      <c r="E3265">
        <v>59.738579999999999</v>
      </c>
      <c r="F3265">
        <v>16.02</v>
      </c>
      <c r="G3265">
        <v>-32.418569136582697</v>
      </c>
      <c r="H3265">
        <v>-0.39423900279715002</v>
      </c>
      <c r="I3265">
        <v>-16.998508958088401</v>
      </c>
      <c r="J3265">
        <v>-2.0289039134525702</v>
      </c>
      <c r="K3265">
        <v>15.475497479149601</v>
      </c>
      <c r="L3265">
        <v>16.484725246082402</v>
      </c>
      <c r="M3265">
        <v>57.967373948914002</v>
      </c>
      <c r="N3265">
        <v>0.91889868284576703</v>
      </c>
      <c r="O3265">
        <v>61.048689138576798</v>
      </c>
      <c r="P3265">
        <v>28.674698795180699</v>
      </c>
      <c r="Q3265">
        <v>4.2373331145349998E-3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E3266">
        <v>59.631424000000003</v>
      </c>
      <c r="F3266">
        <v>169.1</v>
      </c>
      <c r="G3266">
        <v>26.139759360225099</v>
      </c>
      <c r="H3266">
        <v>9.3573105103800494</v>
      </c>
      <c r="I3266">
        <v>7.0855015319244199</v>
      </c>
      <c r="J3266">
        <v>-5.7835279700900397</v>
      </c>
      <c r="K3266">
        <v>171.05249820993899</v>
      </c>
      <c r="L3266">
        <v>149.71026041542001</v>
      </c>
      <c r="M3266">
        <v>46.514867214274602</v>
      </c>
      <c r="N3266">
        <v>0.422544707225045</v>
      </c>
      <c r="O3266">
        <v>24.571259609698402</v>
      </c>
      <c r="P3266">
        <v>86.850828729281702</v>
      </c>
      <c r="Q3266">
        <v>0.13800187607377501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539</v>
      </c>
      <c r="E3267">
        <v>59.627706891999999</v>
      </c>
      <c r="F3267">
        <v>48.49</v>
      </c>
      <c r="G3267">
        <v>30.508672614014198</v>
      </c>
      <c r="H3267">
        <v>-6.88164247834428</v>
      </c>
      <c r="I3267">
        <v>-5.8205277401727402</v>
      </c>
      <c r="J3267">
        <v>-2.2576610797097301</v>
      </c>
      <c r="K3267">
        <v>48.697504151667196</v>
      </c>
      <c r="L3267">
        <v>43.307625647989298</v>
      </c>
      <c r="M3267">
        <v>52.906745904127</v>
      </c>
      <c r="N3267">
        <v>0.56583316678466899</v>
      </c>
      <c r="O3267">
        <v>15.2815013404825</v>
      </c>
      <c r="P3267">
        <v>73.861599139476496</v>
      </c>
      <c r="Q3267">
        <v>1.5860148582961E-2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21</v>
      </c>
      <c r="E3268">
        <v>59.597238401999903</v>
      </c>
      <c r="F3268">
        <v>17.34</v>
      </c>
      <c r="G3268">
        <v>-12.125638603749</v>
      </c>
      <c r="H3268">
        <v>-13.1359380109903</v>
      </c>
      <c r="I3268">
        <v>-21.788072372419698</v>
      </c>
      <c r="J3268">
        <v>-3.8574704479014499</v>
      </c>
      <c r="K3268">
        <v>18.8008079848682</v>
      </c>
      <c r="L3268">
        <v>19.568252711888299</v>
      </c>
      <c r="M3268">
        <v>28.460510241128699</v>
      </c>
      <c r="N3268">
        <v>1.27294171168624</v>
      </c>
      <c r="O3268">
        <v>55.651672433679302</v>
      </c>
      <c r="P3268">
        <v>14.054480604252101</v>
      </c>
      <c r="Q3268">
        <v>-3.9153993262662001E-2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E3269">
        <v>59.504921531999997</v>
      </c>
      <c r="F3269">
        <v>72.66</v>
      </c>
      <c r="G3269">
        <v>57.531985508635003</v>
      </c>
      <c r="H3269">
        <v>-9.9354237582084792</v>
      </c>
      <c r="I3269">
        <v>2.3990421468550802</v>
      </c>
      <c r="J3269">
        <v>-13.000270268008</v>
      </c>
      <c r="K3269">
        <v>74.319571637332103</v>
      </c>
      <c r="L3269">
        <v>65.876790186004797</v>
      </c>
      <c r="M3269">
        <v>45.445880525373603</v>
      </c>
      <c r="N3269">
        <v>3.5359590289421798</v>
      </c>
      <c r="O3269">
        <v>29.961464354527902</v>
      </c>
      <c r="P3269">
        <v>151.59279778393301</v>
      </c>
      <c r="Q3269">
        <v>0.17464710496198799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E3270">
        <v>59.290500000000002</v>
      </c>
      <c r="F3270">
        <v>126.15</v>
      </c>
      <c r="G3270">
        <v>0.60592477375896003</v>
      </c>
      <c r="H3270">
        <v>14.8072400530995</v>
      </c>
      <c r="I3270">
        <v>13.366876611414099</v>
      </c>
      <c r="J3270">
        <v>8.6468164756436092</v>
      </c>
      <c r="K3270">
        <v>122.367343689951</v>
      </c>
      <c r="M3270">
        <v>67.388374774516606</v>
      </c>
      <c r="O3270">
        <v>38.723741577487097</v>
      </c>
      <c r="P3270">
        <v>33.562731604023298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140</v>
      </c>
      <c r="E3271">
        <v>59.289901319999998</v>
      </c>
      <c r="F3271">
        <v>47.4</v>
      </c>
      <c r="G3271">
        <v>28.336246022554299</v>
      </c>
      <c r="H3271">
        <v>14.327721136879299</v>
      </c>
      <c r="I3271">
        <v>19.673820441577799</v>
      </c>
      <c r="J3271">
        <v>3.3139964294477702</v>
      </c>
      <c r="K3271">
        <v>43.382298856404397</v>
      </c>
      <c r="L3271">
        <v>40.087017303502499</v>
      </c>
      <c r="M3271">
        <v>89.044631758191898</v>
      </c>
      <c r="N3271">
        <v>0.73907605721879099</v>
      </c>
      <c r="O3271">
        <v>12.4472573839662</v>
      </c>
      <c r="P3271">
        <v>57.999999999999901</v>
      </c>
      <c r="Q3271">
        <v>3.3433374746257002E-2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59.224339999999998</v>
      </c>
      <c r="F3272">
        <v>94.85</v>
      </c>
      <c r="G3272">
        <v>11.6035274761671</v>
      </c>
      <c r="H3272">
        <v>8.4557286556763405</v>
      </c>
      <c r="I3272">
        <v>-25.275214728045501</v>
      </c>
      <c r="J3272">
        <v>8.6412025566539103</v>
      </c>
      <c r="K3272">
        <v>88.581211568701093</v>
      </c>
      <c r="L3272">
        <v>89.625316450596401</v>
      </c>
      <c r="M3272">
        <v>72.518420798482097</v>
      </c>
      <c r="N3272">
        <v>0.64659582841400998</v>
      </c>
      <c r="O3272">
        <v>41.602530311017397</v>
      </c>
      <c r="P3272">
        <v>55.415369490414498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E3273">
        <v>59.206563199999998</v>
      </c>
      <c r="F3273">
        <v>24.34</v>
      </c>
      <c r="G3273">
        <v>-10.314052023357901</v>
      </c>
      <c r="H3273">
        <v>38.106757278216499</v>
      </c>
      <c r="I3273">
        <v>125.499910875857</v>
      </c>
      <c r="J3273">
        <v>18.688172253623598</v>
      </c>
      <c r="K3273">
        <v>18.247148830627602</v>
      </c>
      <c r="L3273">
        <v>14.422272361138299</v>
      </c>
      <c r="M3273">
        <v>90.164900037377805</v>
      </c>
      <c r="N3273">
        <v>1.5794331454708801</v>
      </c>
      <c r="O3273">
        <v>2.7115858668857702</v>
      </c>
      <c r="P3273">
        <v>167.19025926849</v>
      </c>
      <c r="Q3273">
        <v>2.5533020804235002E-2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403</v>
      </c>
      <c r="E3274">
        <v>59.157498009999998</v>
      </c>
      <c r="F3274">
        <v>3.97</v>
      </c>
      <c r="G3274">
        <v>-79.527295354559499</v>
      </c>
      <c r="H3274">
        <v>-4.9680244615306304</v>
      </c>
      <c r="I3274">
        <v>-41.309053720745297</v>
      </c>
      <c r="J3274">
        <v>-0.61057146496935499</v>
      </c>
      <c r="K3274">
        <v>4.0921661206331903</v>
      </c>
      <c r="L3274">
        <v>5.2727426274405698</v>
      </c>
      <c r="M3274">
        <v>43.9808031742606</v>
      </c>
      <c r="N3274">
        <v>0.77431698457529397</v>
      </c>
      <c r="O3274">
        <v>116.37279596977299</v>
      </c>
      <c r="P3274">
        <v>22.1538461538461</v>
      </c>
      <c r="Q3274">
        <v>4.558446088794E-2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934</v>
      </c>
      <c r="E3275">
        <v>59.065350000000002</v>
      </c>
      <c r="F3275">
        <v>191.15</v>
      </c>
      <c r="G3275">
        <v>570.49677211068001</v>
      </c>
      <c r="H3275">
        <v>-17.4878693414624</v>
      </c>
      <c r="I3275">
        <v>406.89527050147097</v>
      </c>
      <c r="J3275">
        <v>-10.854425821875999</v>
      </c>
      <c r="K3275">
        <v>176.726485837849</v>
      </c>
      <c r="L3275">
        <v>102.836157535627</v>
      </c>
      <c r="M3275">
        <v>50.476963894345197</v>
      </c>
      <c r="N3275">
        <v>1.9055998729559001</v>
      </c>
      <c r="O3275">
        <v>23.358618885691801</v>
      </c>
      <c r="P3275">
        <v>596.35701275045506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333</v>
      </c>
      <c r="E3276">
        <v>58.934973999999997</v>
      </c>
      <c r="F3276">
        <v>109.9</v>
      </c>
      <c r="G3276">
        <v>-41.613402770859501</v>
      </c>
      <c r="H3276">
        <v>13.437211121138599</v>
      </c>
      <c r="I3276">
        <v>-40.221304717239001</v>
      </c>
      <c r="J3276">
        <v>0.92716307931167896</v>
      </c>
      <c r="K3276">
        <v>107.64949902319</v>
      </c>
      <c r="L3276">
        <v>124.486233663595</v>
      </c>
      <c r="M3276">
        <v>59.676930952785398</v>
      </c>
      <c r="N3276">
        <v>1.1869752763792401</v>
      </c>
      <c r="O3276">
        <v>90.172884440400296</v>
      </c>
      <c r="P3276">
        <v>26.569158125071901</v>
      </c>
      <c r="Q3276">
        <v>0.120551932170522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934</v>
      </c>
      <c r="E3277">
        <v>58.917463720000001</v>
      </c>
      <c r="F3277">
        <v>49.3</v>
      </c>
      <c r="G3277">
        <v>-32.559710738185103</v>
      </c>
      <c r="H3277">
        <v>-1.59387198330131</v>
      </c>
      <c r="I3277">
        <v>-16.4705157719354</v>
      </c>
      <c r="J3277">
        <v>-1.98772334514815</v>
      </c>
      <c r="K3277">
        <v>47.547484427981701</v>
      </c>
      <c r="L3277">
        <v>48.784474110489299</v>
      </c>
      <c r="M3277">
        <v>60.043388926487097</v>
      </c>
      <c r="N3277">
        <v>0.73904870052751104</v>
      </c>
      <c r="O3277">
        <v>16.632860040567898</v>
      </c>
      <c r="P3277">
        <v>38.250140213123899</v>
      </c>
      <c r="Q3277">
        <v>-0.14558426497216601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E3278">
        <v>58.855462799999998</v>
      </c>
      <c r="F3278">
        <v>119.05</v>
      </c>
      <c r="G3278">
        <v>169.183129868279</v>
      </c>
      <c r="H3278">
        <v>1.5542991489107301</v>
      </c>
      <c r="I3278">
        <v>475.09241080262302</v>
      </c>
      <c r="J3278">
        <v>-6.3482090693335902</v>
      </c>
      <c r="K3278">
        <v>104.804437084518</v>
      </c>
      <c r="L3278">
        <v>61.972660255131601</v>
      </c>
      <c r="M3278">
        <v>30.0154134533777</v>
      </c>
      <c r="N3278">
        <v>1.38259096011552</v>
      </c>
      <c r="O3278">
        <v>12.515749685006201</v>
      </c>
      <c r="P3278">
        <v>519.08476339053504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6723</v>
      </c>
      <c r="E3279">
        <v>58.81785</v>
      </c>
      <c r="F3279">
        <v>271.05</v>
      </c>
      <c r="G3279">
        <v>-18.300716830251002</v>
      </c>
      <c r="H3279">
        <v>3.0932286556763202</v>
      </c>
      <c r="I3279">
        <v>-5.5397649925958303</v>
      </c>
      <c r="J3279">
        <v>12.560843606874901</v>
      </c>
      <c r="M3279">
        <v>74.298699330760499</v>
      </c>
      <c r="O3279">
        <v>0</v>
      </c>
      <c r="P3279">
        <v>25.341040462427699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58.564396488</v>
      </c>
      <c r="F3280">
        <v>42.38</v>
      </c>
      <c r="G3280">
        <v>-36.526345192894603</v>
      </c>
      <c r="H3280">
        <v>-20.038629522377398</v>
      </c>
      <c r="I3280">
        <v>-41.268780327543297</v>
      </c>
      <c r="J3280">
        <v>-4.226756656329</v>
      </c>
      <c r="K3280">
        <v>47.299008022984303</v>
      </c>
      <c r="L3280">
        <v>53.926675915434203</v>
      </c>
      <c r="M3280">
        <v>46.862427279914002</v>
      </c>
      <c r="N3280">
        <v>0.77316433566433496</v>
      </c>
      <c r="O3280">
        <v>94.525719679093896</v>
      </c>
      <c r="P3280">
        <v>17.689530685920499</v>
      </c>
      <c r="Q3280">
        <v>6.1842184270038E-2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65</v>
      </c>
      <c r="E3281">
        <v>58.511706119999999</v>
      </c>
      <c r="F3281">
        <v>53.2</v>
      </c>
      <c r="G3281">
        <v>0.80642602689179199</v>
      </c>
      <c r="H3281">
        <v>43.384264009211599</v>
      </c>
      <c r="I3281">
        <v>12.077181786115601</v>
      </c>
      <c r="J3281">
        <v>39.545846114534797</v>
      </c>
      <c r="K3281">
        <v>42.921744524678402</v>
      </c>
      <c r="L3281">
        <v>43.541336439255602</v>
      </c>
      <c r="M3281">
        <v>69.535876342208098</v>
      </c>
      <c r="N3281">
        <v>3.0991735537189999</v>
      </c>
      <c r="O3281">
        <v>20.0187969924811</v>
      </c>
      <c r="P3281">
        <v>47.572815533980602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336</v>
      </c>
      <c r="E3282">
        <v>58.511606399999998</v>
      </c>
      <c r="F3282">
        <v>64.09</v>
      </c>
      <c r="G3282">
        <v>-10.507468861517101</v>
      </c>
      <c r="H3282">
        <v>-5.3769869267744799</v>
      </c>
      <c r="I3282">
        <v>2.54488297702146</v>
      </c>
      <c r="J3282">
        <v>-1.7845323296466999</v>
      </c>
      <c r="K3282">
        <v>67.893130499208993</v>
      </c>
      <c r="L3282">
        <v>64.983485834727404</v>
      </c>
      <c r="M3282">
        <v>29.900729978423598</v>
      </c>
      <c r="N3282">
        <v>0.46190741704666799</v>
      </c>
      <c r="O3282">
        <v>37.790606958963899</v>
      </c>
      <c r="P3282">
        <v>28.18</v>
      </c>
      <c r="Q3282">
        <v>3.0070671325733E-2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539</v>
      </c>
      <c r="E3283">
        <v>58.395359999999997</v>
      </c>
      <c r="F3283">
        <v>108.3</v>
      </c>
      <c r="G3283">
        <v>64.139759360225099</v>
      </c>
      <c r="H3283">
        <v>4.92466804961572</v>
      </c>
      <c r="I3283">
        <v>39.521906237339202</v>
      </c>
      <c r="J3283">
        <v>-10.611827746376299</v>
      </c>
      <c r="K3283">
        <v>118.07073681288399</v>
      </c>
      <c r="L3283">
        <v>98.656726154528101</v>
      </c>
      <c r="M3283">
        <v>35.635801645805699</v>
      </c>
      <c r="N3283">
        <v>1.42638113035007</v>
      </c>
      <c r="O3283">
        <v>55.5863342566943</v>
      </c>
      <c r="P3283">
        <v>118.170829975825</v>
      </c>
      <c r="Q3283">
        <v>0.11016780942403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414</v>
      </c>
      <c r="E3284">
        <v>58.372999999999998</v>
      </c>
      <c r="F3284">
        <v>140</v>
      </c>
      <c r="G3284">
        <v>-57.131718303005101</v>
      </c>
      <c r="H3284">
        <v>-2.19654407159639</v>
      </c>
      <c r="I3284">
        <v>-29.988573456319699</v>
      </c>
      <c r="J3284">
        <v>1.2175673386897601</v>
      </c>
      <c r="K3284">
        <v>141.26496330656099</v>
      </c>
      <c r="L3284">
        <v>144.55269669303499</v>
      </c>
      <c r="M3284">
        <v>47.9573020791942</v>
      </c>
      <c r="N3284">
        <v>1.88409586056644</v>
      </c>
      <c r="O3284">
        <v>50</v>
      </c>
      <c r="P3284">
        <v>20.637656182679802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487</v>
      </c>
      <c r="E3285">
        <v>58.332377279999903</v>
      </c>
      <c r="F3285">
        <v>39.14</v>
      </c>
      <c r="G3285">
        <v>19.0490522147234</v>
      </c>
      <c r="H3285">
        <v>-6.0051075217980703</v>
      </c>
      <c r="I3285">
        <v>-19.080552314010099</v>
      </c>
      <c r="J3285">
        <v>1.2620660589333399</v>
      </c>
      <c r="K3285">
        <v>41.103812068456598</v>
      </c>
      <c r="L3285">
        <v>39.365162862795799</v>
      </c>
      <c r="M3285">
        <v>33.623866413953401</v>
      </c>
      <c r="N3285">
        <v>0.73370299956741203</v>
      </c>
      <c r="O3285">
        <v>43.076136944302498</v>
      </c>
      <c r="P3285">
        <v>60.4098360655737</v>
      </c>
      <c r="Q3285">
        <v>-7.0486096294764003E-2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140</v>
      </c>
      <c r="E3286">
        <v>58.243425000000002</v>
      </c>
      <c r="F3286">
        <v>87.65</v>
      </c>
      <c r="G3286">
        <v>-12.6927197488831</v>
      </c>
      <c r="H3286">
        <v>1.5519716245500199</v>
      </c>
      <c r="I3286">
        <v>-10.870979564353901</v>
      </c>
      <c r="J3286">
        <v>0.64134879291996105</v>
      </c>
      <c r="M3286">
        <v>100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403</v>
      </c>
      <c r="E3287">
        <v>58.206096000000002</v>
      </c>
      <c r="F3287">
        <v>100.3</v>
      </c>
      <c r="G3287">
        <v>119.252173827478</v>
      </c>
      <c r="H3287">
        <v>-22.629174920056801</v>
      </c>
      <c r="I3287">
        <v>51.004114339241603</v>
      </c>
      <c r="J3287">
        <v>-5.6304111965867802</v>
      </c>
      <c r="K3287">
        <v>106.45551153706499</v>
      </c>
      <c r="L3287">
        <v>81.508519060687306</v>
      </c>
      <c r="M3287">
        <v>20.504653346193901</v>
      </c>
      <c r="N3287">
        <v>0.20463502334492101</v>
      </c>
      <c r="O3287">
        <v>38.634097706879302</v>
      </c>
      <c r="P3287">
        <v>162.222222222222</v>
      </c>
      <c r="Q3287">
        <v>5.9708918496563998E-2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100</v>
      </c>
      <c r="E3288">
        <v>58.204518399999998</v>
      </c>
      <c r="F3288">
        <v>27.88</v>
      </c>
      <c r="G3288">
        <v>10.7561589832222</v>
      </c>
      <c r="H3288">
        <v>-3.9076707827231001</v>
      </c>
      <c r="I3288">
        <v>-27.761058009343401</v>
      </c>
      <c r="J3288">
        <v>-5.1704449808453399</v>
      </c>
      <c r="K3288">
        <v>29.235390021377299</v>
      </c>
      <c r="L3288">
        <v>30.170916888765099</v>
      </c>
      <c r="M3288">
        <v>41.4536066852475</v>
      </c>
      <c r="N3288">
        <v>1.1087229600761299</v>
      </c>
      <c r="O3288">
        <v>52.0444763271162</v>
      </c>
      <c r="P3288">
        <v>42.099898063200797</v>
      </c>
      <c r="Q3288">
        <v>4.9242855623494002E-2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E3289">
        <v>57.79269</v>
      </c>
      <c r="F3289">
        <v>206.55</v>
      </c>
      <c r="G3289">
        <v>237.14503176795799</v>
      </c>
      <c r="H3289">
        <v>9.9202635393972596</v>
      </c>
      <c r="I3289">
        <v>25.524872271705799</v>
      </c>
      <c r="J3289">
        <v>10.296364344019</v>
      </c>
      <c r="K3289">
        <v>182.76989129593699</v>
      </c>
      <c r="L3289">
        <v>153.71163697402</v>
      </c>
      <c r="M3289">
        <v>84.433151178132206</v>
      </c>
      <c r="N3289">
        <v>1.05037878787878</v>
      </c>
      <c r="O3289">
        <v>18.954248366013001</v>
      </c>
      <c r="P3289">
        <v>371.03762827822101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E3290">
        <v>57.743299999999998</v>
      </c>
      <c r="F3290">
        <v>47.2</v>
      </c>
      <c r="G3290">
        <v>-18.587513367047599</v>
      </c>
      <c r="H3290">
        <v>1.73776885563468</v>
      </c>
      <c r="I3290">
        <v>-25.691881394712201</v>
      </c>
      <c r="J3290">
        <v>7.62753395575126</v>
      </c>
      <c r="K3290">
        <v>48.890649252260999</v>
      </c>
      <c r="L3290">
        <v>50.8907971816855</v>
      </c>
      <c r="M3290">
        <v>42.942188738133297</v>
      </c>
      <c r="N3290">
        <v>0.22634508348794</v>
      </c>
      <c r="O3290">
        <v>33.4745762711864</v>
      </c>
      <c r="P3290">
        <v>12.649164677804301</v>
      </c>
      <c r="Q3290">
        <v>1.8486855904736001E-2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542</v>
      </c>
      <c r="E3291">
        <v>57.609580991999998</v>
      </c>
      <c r="F3291">
        <v>62.49</v>
      </c>
      <c r="G3291">
        <v>-12.551083794806599</v>
      </c>
      <c r="H3291">
        <v>2.1383692524954698</v>
      </c>
      <c r="I3291">
        <v>-27.963049020103298</v>
      </c>
      <c r="J3291">
        <v>12.373978592878199</v>
      </c>
      <c r="K3291">
        <v>57.955589333449701</v>
      </c>
      <c r="L3291">
        <v>58.282052571712498</v>
      </c>
      <c r="M3291">
        <v>58.986956913376801</v>
      </c>
      <c r="N3291">
        <v>1.78531242549658</v>
      </c>
      <c r="O3291">
        <v>42.262762041926699</v>
      </c>
      <c r="P3291">
        <v>34.098712446351897</v>
      </c>
      <c r="Q3291">
        <v>-3.9624864271117999E-2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E3292">
        <v>57.531052000000003</v>
      </c>
      <c r="F3292">
        <v>76.25</v>
      </c>
      <c r="G3292">
        <v>-62.526907306441501</v>
      </c>
      <c r="H3292">
        <v>-24.791684240839501</v>
      </c>
      <c r="I3292">
        <v>-48.698950964281799</v>
      </c>
      <c r="J3292">
        <v>-3.8871442020726001</v>
      </c>
      <c r="K3292">
        <v>96.832870948092605</v>
      </c>
      <c r="L3292">
        <v>110.332278072091</v>
      </c>
      <c r="M3292">
        <v>32.942290980291403</v>
      </c>
      <c r="N3292">
        <v>1.3952505827505799</v>
      </c>
      <c r="O3292">
        <v>109.83606557377</v>
      </c>
      <c r="P3292">
        <v>5.09993108201241</v>
      </c>
      <c r="Q3292">
        <v>1.7730578307656002E-2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E3293">
        <v>57.527545838000002</v>
      </c>
      <c r="F3293">
        <v>19.989999999999998</v>
      </c>
      <c r="G3293">
        <v>51.0424142274817</v>
      </c>
      <c r="H3293">
        <v>-23.755475874179499</v>
      </c>
      <c r="I3293">
        <v>-4.8501913291954697</v>
      </c>
      <c r="J3293">
        <v>-8.3216955461875308</v>
      </c>
      <c r="K3293">
        <v>24.2885032571332</v>
      </c>
      <c r="L3293">
        <v>21.5733151228414</v>
      </c>
      <c r="M3293">
        <v>22.602122953355501</v>
      </c>
      <c r="N3293">
        <v>1.00110065604776</v>
      </c>
      <c r="O3293">
        <v>79.256294814073698</v>
      </c>
      <c r="P3293">
        <v>99.733555370524499</v>
      </c>
      <c r="Q3293">
        <v>8.3882365075716003E-2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E3294">
        <v>57.512</v>
      </c>
      <c r="F3294">
        <v>71.89</v>
      </c>
      <c r="G3294">
        <v>309.04599045520303</v>
      </c>
      <c r="H3294">
        <v>23.108368407229101</v>
      </c>
      <c r="I3294">
        <v>141.82978921206399</v>
      </c>
      <c r="J3294">
        <v>-0.86182774637639603</v>
      </c>
      <c r="K3294">
        <v>58.947607616122497</v>
      </c>
      <c r="M3294">
        <v>100</v>
      </c>
      <c r="N3294">
        <v>0.42258953168044</v>
      </c>
      <c r="O3294">
        <v>0</v>
      </c>
      <c r="P3294">
        <v>334.90623109497801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57.405794749999998</v>
      </c>
      <c r="F3295">
        <v>280.75</v>
      </c>
      <c r="G3295">
        <v>128.32717448018801</v>
      </c>
      <c r="H3295">
        <v>6.5578604386220603</v>
      </c>
      <c r="I3295">
        <v>-74.2734002666473</v>
      </c>
      <c r="J3295">
        <v>-8.57767826184031</v>
      </c>
      <c r="K3295">
        <v>368.474368860097</v>
      </c>
      <c r="L3295">
        <v>453.28210939754001</v>
      </c>
      <c r="M3295">
        <v>21.766643594204101</v>
      </c>
      <c r="N3295">
        <v>0.19278098585869899</v>
      </c>
      <c r="O3295">
        <v>401.56723063223501</v>
      </c>
      <c r="P3295">
        <v>154.18741511996299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777</v>
      </c>
      <c r="E3296">
        <v>57.235785900000003</v>
      </c>
      <c r="F3296">
        <v>113.55</v>
      </c>
      <c r="G3296">
        <v>-0.72248441319343804</v>
      </c>
      <c r="H3296">
        <v>15.3364491089952</v>
      </c>
      <c r="I3296">
        <v>1.6556379285524001</v>
      </c>
      <c r="J3296">
        <v>11.7142371623457</v>
      </c>
      <c r="K3296">
        <v>100.755688522415</v>
      </c>
      <c r="L3296">
        <v>98.571044787664505</v>
      </c>
      <c r="M3296">
        <v>76.219132136673906</v>
      </c>
      <c r="N3296">
        <v>0.77488932624165896</v>
      </c>
      <c r="O3296">
        <v>20.123293703214401</v>
      </c>
      <c r="P3296">
        <v>53.238866396761097</v>
      </c>
      <c r="Q3296">
        <v>1.7230619021794E-2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130</v>
      </c>
      <c r="E3297">
        <v>57.181675859999999</v>
      </c>
      <c r="F3297">
        <v>41.4</v>
      </c>
      <c r="G3297">
        <v>-38.426238527842401</v>
      </c>
      <c r="H3297">
        <v>-10.234238084900101</v>
      </c>
      <c r="I3297">
        <v>-25.665286690187202</v>
      </c>
      <c r="J3297">
        <v>-6.6267944869528899</v>
      </c>
      <c r="O3297">
        <v>17.7536231884058</v>
      </c>
      <c r="P3297">
        <v>6.1538461538461497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D3298" t="s">
        <v>287</v>
      </c>
      <c r="E3298">
        <v>56.7742225</v>
      </c>
      <c r="F3298">
        <v>169.45</v>
      </c>
      <c r="G3298">
        <v>14.984829782760301</v>
      </c>
      <c r="H3298">
        <v>5.0576454582864399</v>
      </c>
      <c r="I3298">
        <v>-20.275404934686001</v>
      </c>
      <c r="J3298">
        <v>-5.9508862705494199</v>
      </c>
      <c r="K3298">
        <v>166.34026184033701</v>
      </c>
      <c r="L3298">
        <v>157.02860689632701</v>
      </c>
      <c r="M3298">
        <v>49.2646827627307</v>
      </c>
      <c r="N3298">
        <v>0.81937171467912895</v>
      </c>
      <c r="O3298">
        <v>35.733254647388598</v>
      </c>
      <c r="P3298">
        <v>56.680536292186702</v>
      </c>
      <c r="Q3298">
        <v>0.108243290530517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143</v>
      </c>
      <c r="E3299">
        <v>56.7</v>
      </c>
      <c r="F3299">
        <v>270</v>
      </c>
      <c r="G3299">
        <v>-68.717383496917705</v>
      </c>
      <c r="H3299">
        <v>-3.34567583870568</v>
      </c>
      <c r="I3299">
        <v>-46.874123239205701</v>
      </c>
      <c r="J3299">
        <v>8.4277897399623907</v>
      </c>
      <c r="K3299">
        <v>304.96776962678399</v>
      </c>
      <c r="M3299">
        <v>50.951405068678497</v>
      </c>
      <c r="N3299">
        <v>0.48681732580037601</v>
      </c>
      <c r="O3299">
        <v>85.185185185185105</v>
      </c>
      <c r="P3299">
        <v>9.2896174863387806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140</v>
      </c>
      <c r="E3300">
        <v>56.595804299999998</v>
      </c>
      <c r="F3300">
        <v>169.75</v>
      </c>
      <c r="G3300">
        <v>83.191483498156103</v>
      </c>
      <c r="H3300">
        <v>15.388884684045101</v>
      </c>
      <c r="I3300">
        <v>41.218893016062097</v>
      </c>
      <c r="J3300">
        <v>-0.56509184133188595</v>
      </c>
      <c r="K3300">
        <v>139.51278687452</v>
      </c>
      <c r="L3300">
        <v>113.78522301132899</v>
      </c>
      <c r="M3300">
        <v>68.485839122059005</v>
      </c>
      <c r="N3300">
        <v>0.37475586543120598</v>
      </c>
      <c r="O3300">
        <v>6.03829160530191</v>
      </c>
      <c r="P3300">
        <v>132.75743863979099</v>
      </c>
      <c r="Q3300">
        <v>0.11442162348588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130</v>
      </c>
      <c r="E3301">
        <v>56.585310499999999</v>
      </c>
      <c r="F3301">
        <v>4.01</v>
      </c>
      <c r="G3301">
        <v>8.3770474958183296</v>
      </c>
      <c r="H3301">
        <v>-7.1920436215513801</v>
      </c>
      <c r="I3301">
        <v>-38.8400295428604</v>
      </c>
      <c r="J3301">
        <v>-3.8247907093393501</v>
      </c>
      <c r="K3301">
        <v>3.9760525410154202</v>
      </c>
      <c r="L3301">
        <v>4.2773080721374201</v>
      </c>
      <c r="M3301">
        <v>60.588646695054102</v>
      </c>
      <c r="N3301">
        <v>1.01091682899296</v>
      </c>
      <c r="O3301">
        <v>44.638403990024898</v>
      </c>
      <c r="Q3301">
        <v>7.5220729872113007E-2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D3302" t="s">
        <v>120</v>
      </c>
      <c r="E3302">
        <v>56.529119999999999</v>
      </c>
      <c r="F3302">
        <v>8.99</v>
      </c>
      <c r="G3302">
        <v>-23.2376636728421</v>
      </c>
      <c r="H3302">
        <v>-11.849728724781</v>
      </c>
      <c r="I3302">
        <v>-27.1528260870144</v>
      </c>
      <c r="J3302">
        <v>-1.8618277463763899</v>
      </c>
      <c r="K3302">
        <v>9.6288516312528003</v>
      </c>
      <c r="L3302">
        <v>10.147497376036601</v>
      </c>
      <c r="M3302">
        <v>30.732657210880099</v>
      </c>
      <c r="N3302">
        <v>1.23028776060661</v>
      </c>
      <c r="O3302">
        <v>70.189098998887602</v>
      </c>
      <c r="P3302">
        <v>30.289855072463698</v>
      </c>
      <c r="Q3302">
        <v>3.6955689108610001E-3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905</v>
      </c>
      <c r="E3303">
        <v>56.375419999999998</v>
      </c>
      <c r="F3303">
        <v>10.73</v>
      </c>
      <c r="G3303">
        <v>103.413263633729</v>
      </c>
      <c r="H3303">
        <v>105.818794499297</v>
      </c>
      <c r="I3303">
        <v>105.434316085864</v>
      </c>
      <c r="J3303">
        <v>20.515844462649699</v>
      </c>
      <c r="K3303">
        <v>6.3339160747736099</v>
      </c>
      <c r="L3303">
        <v>5.43400995286507</v>
      </c>
      <c r="M3303">
        <v>98.334153794698196</v>
      </c>
      <c r="N3303">
        <v>3.1705728346651201</v>
      </c>
      <c r="O3303">
        <v>0</v>
      </c>
      <c r="P3303">
        <v>168.25</v>
      </c>
      <c r="Q3303">
        <v>1.3705989287337E-2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E3304">
        <v>56.296261600000001</v>
      </c>
      <c r="F3304">
        <v>63.92</v>
      </c>
      <c r="G3304">
        <v>54.573929081115999</v>
      </c>
      <c r="H3304">
        <v>1.6009627693887101</v>
      </c>
      <c r="I3304">
        <v>-10.118782921662</v>
      </c>
      <c r="J3304">
        <v>-3.8592279604764101</v>
      </c>
      <c r="K3304">
        <v>61.151698028434303</v>
      </c>
      <c r="L3304">
        <v>57.689402974593101</v>
      </c>
      <c r="M3304">
        <v>60.843054620018798</v>
      </c>
      <c r="N3304">
        <v>1.3665339530570499</v>
      </c>
      <c r="O3304">
        <v>25.860450563204001</v>
      </c>
      <c r="P3304">
        <v>91.664167916041905</v>
      </c>
      <c r="Q3304">
        <v>4.0631195054954002E-2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E3305">
        <v>56.1453585</v>
      </c>
      <c r="F3305">
        <v>3.85</v>
      </c>
      <c r="G3305">
        <v>2.4730926935584598</v>
      </c>
      <c r="H3305">
        <v>-2.0820034398143799</v>
      </c>
      <c r="I3305">
        <v>-6.1548443576752003</v>
      </c>
      <c r="J3305">
        <v>-4.3618277463763997</v>
      </c>
      <c r="K3305">
        <v>3.8098520058159799</v>
      </c>
      <c r="L3305">
        <v>3.5182215396407699</v>
      </c>
      <c r="M3305">
        <v>38.304399605763699</v>
      </c>
      <c r="N3305">
        <v>0.98597181497815201</v>
      </c>
      <c r="O3305">
        <v>48.571428571428498</v>
      </c>
      <c r="P3305">
        <v>56.504065040650403</v>
      </c>
      <c r="Q3305">
        <v>5.6298218570049997E-2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D3306" t="s">
        <v>400</v>
      </c>
      <c r="E3306">
        <v>56.122275999999999</v>
      </c>
      <c r="F3306">
        <v>22.96</v>
      </c>
      <c r="G3306">
        <v>-70.213124789071998</v>
      </c>
      <c r="H3306">
        <v>-14.806177929316</v>
      </c>
      <c r="I3306">
        <v>-74.177437640905794</v>
      </c>
      <c r="J3306">
        <v>-4.79948156097851</v>
      </c>
      <c r="K3306">
        <v>36.834813808936303</v>
      </c>
      <c r="L3306">
        <v>49.575678469603503</v>
      </c>
      <c r="M3306">
        <v>31.851512750221399</v>
      </c>
      <c r="N3306">
        <v>1.3462560817701199</v>
      </c>
      <c r="O3306">
        <v>308.84146341463401</v>
      </c>
      <c r="P3306">
        <v>16.6666666666666</v>
      </c>
      <c r="Q3306">
        <v>0.104365718578514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414</v>
      </c>
      <c r="E3307">
        <v>55.943546300000001</v>
      </c>
      <c r="F3307">
        <v>119.15</v>
      </c>
      <c r="G3307">
        <v>27.881694844096099</v>
      </c>
      <c r="H3307">
        <v>4.8272515325463901E-2</v>
      </c>
      <c r="I3307">
        <v>25.527819982057199</v>
      </c>
      <c r="J3307">
        <v>13.0483060968358</v>
      </c>
      <c r="K3307">
        <v>115.536270884356</v>
      </c>
      <c r="L3307">
        <v>101.663359450237</v>
      </c>
      <c r="M3307">
        <v>61.999881766024103</v>
      </c>
      <c r="N3307">
        <v>1.3831775700934501</v>
      </c>
      <c r="O3307">
        <v>29.206882081409901</v>
      </c>
      <c r="P3307">
        <v>58.760826115922697</v>
      </c>
      <c r="Q3307">
        <v>6.7656328745444E-2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D3308" t="s">
        <v>346</v>
      </c>
      <c r="E3308">
        <v>55.897902600000002</v>
      </c>
      <c r="F3308">
        <v>154.94999999999999</v>
      </c>
      <c r="G3308">
        <v>2.09186505799555</v>
      </c>
      <c r="H3308">
        <v>7.3489104738581501</v>
      </c>
      <c r="I3308">
        <v>-28.496504199335</v>
      </c>
      <c r="J3308">
        <v>2.2994625762042502</v>
      </c>
      <c r="K3308">
        <v>152.06080071130501</v>
      </c>
      <c r="L3308">
        <v>153.009935868383</v>
      </c>
      <c r="M3308">
        <v>54.886656988359903</v>
      </c>
      <c r="N3308">
        <v>0.68251996373400203</v>
      </c>
      <c r="O3308">
        <v>63.2784769280413</v>
      </c>
      <c r="P3308">
        <v>34.739130434782602</v>
      </c>
      <c r="Q3308">
        <v>5.5267975909159002E-2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242</v>
      </c>
      <c r="E3309">
        <v>55.775737319999998</v>
      </c>
      <c r="F3309">
        <v>65.489999999999995</v>
      </c>
      <c r="G3309">
        <v>24.5277100676646</v>
      </c>
      <c r="H3309">
        <v>-5.5273168990628196</v>
      </c>
      <c r="I3309">
        <v>11.643568340737399</v>
      </c>
      <c r="J3309">
        <v>0.92199689459108902</v>
      </c>
      <c r="K3309">
        <v>67.549754829869897</v>
      </c>
      <c r="L3309">
        <v>61.500095700405303</v>
      </c>
      <c r="M3309">
        <v>39.216457075014603</v>
      </c>
      <c r="N3309">
        <v>1.12822936859468</v>
      </c>
      <c r="O3309">
        <v>16.0482516414719</v>
      </c>
      <c r="P3309">
        <v>58.917738413006497</v>
      </c>
      <c r="Q3309">
        <v>0.111977524101457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D3310" t="s">
        <v>1396</v>
      </c>
      <c r="E3310">
        <v>55.742832</v>
      </c>
      <c r="F3310">
        <v>31.26</v>
      </c>
      <c r="G3310">
        <v>22.033748948488199</v>
      </c>
      <c r="H3310">
        <v>-4.24690793898694</v>
      </c>
      <c r="I3310">
        <v>-12.9069811098119</v>
      </c>
      <c r="J3310">
        <v>-5.25576714031578</v>
      </c>
      <c r="K3310">
        <v>32.785584473399602</v>
      </c>
      <c r="L3310">
        <v>30.365443332422501</v>
      </c>
      <c r="M3310">
        <v>45.0757213592711</v>
      </c>
      <c r="N3310">
        <v>0.531142419711775</v>
      </c>
      <c r="O3310">
        <v>48.944337811900198</v>
      </c>
      <c r="P3310">
        <v>92.369230769230697</v>
      </c>
      <c r="Q3310">
        <v>0.121775569985044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D3311" t="s">
        <v>117</v>
      </c>
      <c r="E3311">
        <v>55.488</v>
      </c>
      <c r="F3311">
        <v>51</v>
      </c>
      <c r="G3311">
        <v>50.001828325742302</v>
      </c>
      <c r="H3311">
        <v>31.4281645531122</v>
      </c>
      <c r="I3311">
        <v>-18.916463317355099</v>
      </c>
      <c r="J3311">
        <v>12.2651733208594</v>
      </c>
      <c r="K3311">
        <v>44.272645306156797</v>
      </c>
      <c r="L3311">
        <v>39.703295594909498</v>
      </c>
      <c r="M3311">
        <v>59.372840510747402</v>
      </c>
      <c r="N3311">
        <v>1.2137674956589</v>
      </c>
      <c r="O3311">
        <v>15.6862745098039</v>
      </c>
      <c r="P3311">
        <v>96.153846153846104</v>
      </c>
      <c r="Q3311">
        <v>8.1565404025094004E-2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239</v>
      </c>
      <c r="E3312">
        <v>55.425093750000002</v>
      </c>
      <c r="F3312">
        <v>181.35</v>
      </c>
      <c r="G3312">
        <v>-23.024969871416499</v>
      </c>
      <c r="H3312">
        <v>4.1785273978147002</v>
      </c>
      <c r="I3312">
        <v>11.411524792112999</v>
      </c>
      <c r="J3312">
        <v>10.517927250399801</v>
      </c>
      <c r="K3312">
        <v>164.54445652486001</v>
      </c>
      <c r="L3312">
        <v>157.165562499793</v>
      </c>
      <c r="M3312">
        <v>79.858172689354404</v>
      </c>
      <c r="N3312">
        <v>0.91831034685910296</v>
      </c>
      <c r="O3312">
        <v>38.930245381858199</v>
      </c>
      <c r="P3312">
        <v>43.586698337292098</v>
      </c>
      <c r="Q3312">
        <v>7.6649429890078002E-2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117</v>
      </c>
      <c r="E3313">
        <v>55.41</v>
      </c>
      <c r="F3313">
        <v>73.88</v>
      </c>
      <c r="G3313">
        <v>33.475680015679998</v>
      </c>
      <c r="H3313">
        <v>6.4769253161587104</v>
      </c>
      <c r="I3313">
        <v>62.805473102642203</v>
      </c>
      <c r="J3313">
        <v>1.8194560998790501</v>
      </c>
      <c r="K3313">
        <v>71.858286386438195</v>
      </c>
      <c r="L3313">
        <v>62.3012321161995</v>
      </c>
      <c r="M3313">
        <v>39.540058731849598</v>
      </c>
      <c r="N3313">
        <v>1.7414329581210499</v>
      </c>
      <c r="O3313">
        <v>31.970763400108201</v>
      </c>
      <c r="P3313">
        <v>84.469413233458098</v>
      </c>
      <c r="Q3313">
        <v>9.4509538193371004E-2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D3314" t="s">
        <v>46</v>
      </c>
      <c r="E3314">
        <v>55.285469999999997</v>
      </c>
      <c r="F3314">
        <v>7.61</v>
      </c>
      <c r="G3314">
        <v>-93.791129809602097</v>
      </c>
      <c r="H3314">
        <v>5.8205837281401003</v>
      </c>
      <c r="I3314">
        <v>-56.519363151561997</v>
      </c>
      <c r="J3314">
        <v>1.56078328996277</v>
      </c>
      <c r="K3314">
        <v>8.8329038813789698</v>
      </c>
      <c r="L3314">
        <v>12.6937950715132</v>
      </c>
      <c r="M3314">
        <v>37.040416318435803</v>
      </c>
      <c r="N3314">
        <v>0.16231461918429901</v>
      </c>
      <c r="O3314">
        <v>287.77923784493998</v>
      </c>
      <c r="P3314">
        <v>10.2898550724637</v>
      </c>
      <c r="Q3314">
        <v>7.0142337500057994E-2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75</v>
      </c>
      <c r="E3315">
        <v>55.216163999999999</v>
      </c>
      <c r="F3315">
        <v>20.58</v>
      </c>
      <c r="G3315">
        <v>-18.8106322846834</v>
      </c>
      <c r="H3315">
        <v>-9.3132396722230499</v>
      </c>
      <c r="I3315">
        <v>-46.819095565404602</v>
      </c>
      <c r="J3315">
        <v>-0.95962725737883903</v>
      </c>
      <c r="K3315">
        <v>20.653203575107799</v>
      </c>
      <c r="L3315">
        <v>21.070833464404402</v>
      </c>
      <c r="M3315">
        <v>66.913029405751701</v>
      </c>
      <c r="N3315">
        <v>0.67327488273684999</v>
      </c>
      <c r="O3315">
        <v>73.469387755102005</v>
      </c>
      <c r="P3315">
        <v>21.058823529411701</v>
      </c>
      <c r="Q3315">
        <v>0.13190347644206399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D3316" t="s">
        <v>542</v>
      </c>
      <c r="E3316">
        <v>55.215710000000001</v>
      </c>
      <c r="F3316">
        <v>91.1</v>
      </c>
      <c r="G3316">
        <v>29.059745740885599</v>
      </c>
      <c r="H3316">
        <v>14.2366110086175</v>
      </c>
      <c r="I3316">
        <v>-25.6544817374239</v>
      </c>
      <c r="J3316">
        <v>17.6117534669308</v>
      </c>
      <c r="K3316">
        <v>76.998564855051896</v>
      </c>
      <c r="L3316">
        <v>77.963430652944595</v>
      </c>
      <c r="M3316">
        <v>77.753490277162896</v>
      </c>
      <c r="N3316">
        <v>3.78286992252327</v>
      </c>
      <c r="O3316">
        <v>25.0274423710208</v>
      </c>
      <c r="P3316">
        <v>64.144144144144093</v>
      </c>
      <c r="Q3316">
        <v>0.18569536122351399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D3317" t="s">
        <v>239</v>
      </c>
      <c r="E3317">
        <v>55.210577000000001</v>
      </c>
      <c r="F3317">
        <v>53</v>
      </c>
      <c r="G3317">
        <v>117.259025415271</v>
      </c>
      <c r="H3317">
        <v>-4.4692713443236602</v>
      </c>
      <c r="I3317">
        <v>13.6949695710861</v>
      </c>
      <c r="K3317">
        <v>53.706138190125102</v>
      </c>
      <c r="L3317">
        <v>38.513103008389599</v>
      </c>
      <c r="M3317">
        <v>19.721633824694301</v>
      </c>
      <c r="N3317">
        <v>4.0247678018575803E-2</v>
      </c>
      <c r="O3317">
        <v>50.943396226415103</v>
      </c>
      <c r="P3317">
        <v>218.31831831831801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E3318">
        <v>55.142181864000001</v>
      </c>
      <c r="F3318">
        <v>26.32</v>
      </c>
      <c r="G3318">
        <v>45.142995606179802</v>
      </c>
      <c r="H3318">
        <v>-3.7468378842476202</v>
      </c>
      <c r="I3318">
        <v>10.7012756381437</v>
      </c>
      <c r="J3318">
        <v>5.3956933125887003</v>
      </c>
      <c r="K3318">
        <v>26.164204981927</v>
      </c>
      <c r="L3318">
        <v>23.0181725808667</v>
      </c>
      <c r="M3318">
        <v>53.223214795821697</v>
      </c>
      <c r="N3318">
        <v>1.22949396647634</v>
      </c>
      <c r="O3318">
        <v>41.679331306990797</v>
      </c>
      <c r="P3318">
        <v>104.82490272373499</v>
      </c>
      <c r="Q3318">
        <v>8.4718933807784003E-2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D3319" t="s">
        <v>539</v>
      </c>
      <c r="E3319">
        <v>55.080358079999897</v>
      </c>
      <c r="F3319">
        <v>48.04</v>
      </c>
      <c r="G3319">
        <v>-1.1134216317250101</v>
      </c>
      <c r="H3319">
        <v>-12.088318963371201</v>
      </c>
      <c r="I3319">
        <v>0.20259799033318299</v>
      </c>
      <c r="J3319">
        <v>-7.41288747662687</v>
      </c>
      <c r="K3319">
        <v>52.478139340460302</v>
      </c>
      <c r="L3319">
        <v>47.942922470442703</v>
      </c>
      <c r="M3319">
        <v>25.7958723194476</v>
      </c>
      <c r="N3319">
        <v>0.30787789831686602</v>
      </c>
      <c r="O3319">
        <v>72.314737718567798</v>
      </c>
      <c r="P3319">
        <v>37.2179377320765</v>
      </c>
      <c r="Q3319">
        <v>0.16832224042441599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E3320">
        <v>55.08</v>
      </c>
      <c r="F3320">
        <v>45</v>
      </c>
      <c r="G3320">
        <v>-37.797618330577201</v>
      </c>
      <c r="H3320">
        <v>-2.31018043523274</v>
      </c>
      <c r="I3320">
        <v>-28.193628424761101</v>
      </c>
      <c r="J3320">
        <v>2.68574193802813</v>
      </c>
      <c r="K3320">
        <v>45.5936420789319</v>
      </c>
      <c r="L3320">
        <v>49.768159332468201</v>
      </c>
      <c r="M3320">
        <v>54.667628984284299</v>
      </c>
      <c r="N3320">
        <v>0.44028183536690102</v>
      </c>
      <c r="O3320">
        <v>71</v>
      </c>
      <c r="P3320">
        <v>10.429447852760701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E3321">
        <v>55.0625274</v>
      </c>
      <c r="F3321">
        <v>51</v>
      </c>
      <c r="G3321">
        <v>37.9162526164871</v>
      </c>
      <c r="H3321">
        <v>-16.5879154121202</v>
      </c>
      <c r="I3321">
        <v>-13.1384891157221</v>
      </c>
      <c r="J3321">
        <v>1.81143958035627</v>
      </c>
      <c r="K3321">
        <v>52.711266485153899</v>
      </c>
      <c r="L3321">
        <v>50.994867130382701</v>
      </c>
      <c r="M3321">
        <v>46.746106701272097</v>
      </c>
      <c r="N3321">
        <v>1.02657042039513</v>
      </c>
      <c r="O3321">
        <v>38.588235294117602</v>
      </c>
      <c r="P3321">
        <v>68.205804749340302</v>
      </c>
      <c r="Q3321">
        <v>0.12047685362833201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D3322" t="s">
        <v>713</v>
      </c>
      <c r="E3322">
        <v>54.986265107999998</v>
      </c>
      <c r="F3322">
        <v>398.92</v>
      </c>
      <c r="G3322">
        <v>4.4118126604635304</v>
      </c>
      <c r="H3322">
        <v>2.9796804661854601</v>
      </c>
      <c r="I3322">
        <v>-3.68623339893808</v>
      </c>
      <c r="J3322">
        <v>2.5064278848441401</v>
      </c>
      <c r="K3322">
        <v>371.14891569870099</v>
      </c>
      <c r="L3322">
        <v>359.12980877401702</v>
      </c>
      <c r="M3322">
        <v>51.557362812998498</v>
      </c>
      <c r="N3322">
        <v>0.745512141779483</v>
      </c>
      <c r="O3322">
        <v>1.59179785420635</v>
      </c>
      <c r="P3322">
        <v>32.973333333333301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D3323" t="s">
        <v>403</v>
      </c>
      <c r="E3323">
        <v>54.920567200000001</v>
      </c>
      <c r="F3323">
        <v>42.16</v>
      </c>
      <c r="G3323">
        <v>31.453192196045901</v>
      </c>
      <c r="H3323">
        <v>14.624213074939799</v>
      </c>
      <c r="I3323">
        <v>-27.1461797297445</v>
      </c>
      <c r="J3323">
        <v>19.321133946019199</v>
      </c>
      <c r="K3323">
        <v>37.791608527463097</v>
      </c>
      <c r="L3323">
        <v>38.174612466665501</v>
      </c>
      <c r="M3323">
        <v>85.120902792806703</v>
      </c>
      <c r="N3323">
        <v>2.6537990800164399</v>
      </c>
      <c r="O3323">
        <v>50.4981024667931</v>
      </c>
      <c r="P3323">
        <v>82.510822510822393</v>
      </c>
      <c r="Q3323">
        <v>5.1324383008662003E-2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E3324">
        <v>54.888390000000001</v>
      </c>
      <c r="F3324">
        <v>139.94999999999999</v>
      </c>
      <c r="G3324">
        <v>19.3914459196439</v>
      </c>
      <c r="H3324">
        <v>4.7013825631723396</v>
      </c>
      <c r="I3324">
        <v>-16.6153177576522</v>
      </c>
      <c r="J3324">
        <v>7.0183928998016896</v>
      </c>
      <c r="K3324">
        <v>130.230206240706</v>
      </c>
      <c r="L3324">
        <v>129.730515875572</v>
      </c>
      <c r="M3324">
        <v>72.471836764208504</v>
      </c>
      <c r="N3324">
        <v>1.7772195416436001</v>
      </c>
      <c r="O3324">
        <v>21.4719542693819</v>
      </c>
      <c r="P3324">
        <v>63.588544710695402</v>
      </c>
      <c r="Q3324">
        <v>3.1477109157483002E-2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388</v>
      </c>
      <c r="E3325">
        <v>54.709200000000003</v>
      </c>
      <c r="F3325">
        <v>30.06</v>
      </c>
      <c r="G3325">
        <v>137.59287066609701</v>
      </c>
      <c r="H3325">
        <v>2.0237842112318898</v>
      </c>
      <c r="I3325">
        <v>46.6244093912916</v>
      </c>
      <c r="J3325">
        <v>-1.9901320661700701</v>
      </c>
      <c r="K3325">
        <v>29.104720349983101</v>
      </c>
      <c r="L3325">
        <v>24.7516494492262</v>
      </c>
      <c r="M3325">
        <v>54.210789338835397</v>
      </c>
      <c r="N3325">
        <v>0.54705171793089002</v>
      </c>
      <c r="O3325">
        <v>29.707252162342002</v>
      </c>
      <c r="P3325">
        <v>173.521383075523</v>
      </c>
      <c r="Q3325">
        <v>9.0612680365552006E-2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143</v>
      </c>
      <c r="E3326">
        <v>54.582383710000002</v>
      </c>
      <c r="F3326">
        <v>2.71</v>
      </c>
      <c r="G3326">
        <v>-67.544451166090596</v>
      </c>
      <c r="H3326">
        <v>32.1160945093348</v>
      </c>
      <c r="I3326">
        <v>-18.011569503874</v>
      </c>
      <c r="J3326">
        <v>14.3645097021832</v>
      </c>
      <c r="K3326">
        <v>2.3303040793894598</v>
      </c>
      <c r="L3326">
        <v>3.23042242861424</v>
      </c>
      <c r="M3326">
        <v>64.330982210770102</v>
      </c>
      <c r="N3326">
        <v>0.89408564520624201</v>
      </c>
      <c r="O3326">
        <v>134.317343173431</v>
      </c>
      <c r="P3326">
        <v>50.5555555555555</v>
      </c>
      <c r="Q3326">
        <v>-0.18304785917829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E3327">
        <v>54.538483999999997</v>
      </c>
      <c r="F3327">
        <v>27.56</v>
      </c>
      <c r="G3327">
        <v>92.869918090383806</v>
      </c>
      <c r="H3327">
        <v>-4.1171586682673196</v>
      </c>
      <c r="I3327">
        <v>-7.3027436965534296</v>
      </c>
      <c r="J3327">
        <v>-2.0407459155858199</v>
      </c>
      <c r="K3327">
        <v>28.5555459302022</v>
      </c>
      <c r="L3327">
        <v>26.432821921920901</v>
      </c>
      <c r="M3327">
        <v>37.333888145438202</v>
      </c>
      <c r="N3327">
        <v>0.98604366745390803</v>
      </c>
      <c r="O3327">
        <v>23.367198838896901</v>
      </c>
      <c r="P3327">
        <v>129.666666666666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D3328" t="s">
        <v>629</v>
      </c>
      <c r="E3328">
        <v>54.512442929999899</v>
      </c>
      <c r="F3328">
        <v>31.79</v>
      </c>
      <c r="G3328">
        <v>31.127413681212701</v>
      </c>
      <c r="H3328">
        <v>-4.4056783395541901</v>
      </c>
      <c r="I3328">
        <v>11.812302553479499</v>
      </c>
      <c r="J3328">
        <v>-2.4565744630743298</v>
      </c>
      <c r="K3328">
        <v>31.580342016747601</v>
      </c>
      <c r="L3328">
        <v>28.666254752815899</v>
      </c>
      <c r="M3328">
        <v>48.450707314083502</v>
      </c>
      <c r="N3328">
        <v>0.51252009428840895</v>
      </c>
      <c r="O3328">
        <v>22.0509594212016</v>
      </c>
      <c r="P3328">
        <v>71.837837837837796</v>
      </c>
      <c r="Q3328">
        <v>5.7598473598603997E-2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E3329">
        <v>54.485976439999902</v>
      </c>
      <c r="F3329">
        <v>46.43</v>
      </c>
      <c r="G3329">
        <v>122.428529413701</v>
      </c>
      <c r="H3329">
        <v>-14.219795054093201</v>
      </c>
      <c r="I3329">
        <v>243.50593393213501</v>
      </c>
      <c r="J3329">
        <v>-6.7032741997839</v>
      </c>
      <c r="K3329">
        <v>43.977922417616298</v>
      </c>
      <c r="L3329">
        <v>27.011181712059901</v>
      </c>
      <c r="M3329">
        <v>15.760897382590899</v>
      </c>
      <c r="N3329">
        <v>0.82293938653577003</v>
      </c>
      <c r="O3329">
        <v>18.4578936032737</v>
      </c>
      <c r="P3329">
        <v>275.34357316087301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D3330" t="s">
        <v>75</v>
      </c>
      <c r="E3330">
        <v>54.39258675</v>
      </c>
      <c r="F3330">
        <v>53.1</v>
      </c>
      <c r="G3330">
        <v>-60.409729115061403</v>
      </c>
      <c r="H3330">
        <v>-3.2041550652538899</v>
      </c>
      <c r="I3330">
        <v>-30.7992268058394</v>
      </c>
      <c r="J3330">
        <v>0.57313311832729796</v>
      </c>
      <c r="K3330">
        <v>56.017676171694298</v>
      </c>
      <c r="L3330">
        <v>62.6401699701307</v>
      </c>
      <c r="M3330">
        <v>42.203724085974002</v>
      </c>
      <c r="N3330">
        <v>0.669641242580578</v>
      </c>
      <c r="O3330">
        <v>87.382297551788994</v>
      </c>
      <c r="P3330">
        <v>8.3673469387755208</v>
      </c>
      <c r="Q3330">
        <v>1.8116920625647001E-2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46</v>
      </c>
      <c r="E3331">
        <v>54.271500000000003</v>
      </c>
      <c r="F3331">
        <v>74.599999999999994</v>
      </c>
      <c r="G3331">
        <v>6.2453021262955897</v>
      </c>
      <c r="H3331">
        <v>4.5452214092995202</v>
      </c>
      <c r="I3331">
        <v>-26.445786653205701</v>
      </c>
      <c r="J3331">
        <v>3.9014034513951898</v>
      </c>
      <c r="K3331">
        <v>77.901918674356807</v>
      </c>
      <c r="L3331">
        <v>77.149036119741098</v>
      </c>
      <c r="M3331">
        <v>50.007699248795397</v>
      </c>
      <c r="N3331">
        <v>0.48544615685744502</v>
      </c>
      <c r="O3331">
        <v>48.793565683646101</v>
      </c>
      <c r="P3331">
        <v>63.5964912280701</v>
      </c>
      <c r="Q3331">
        <v>4.9504368395700001E-2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E3332">
        <v>54.249229960000001</v>
      </c>
      <c r="F3332">
        <v>14.93</v>
      </c>
      <c r="G3332">
        <v>19.266465013246499</v>
      </c>
      <c r="H3332">
        <v>9.80582159247931</v>
      </c>
      <c r="I3332">
        <v>-2.1780406594747799</v>
      </c>
      <c r="J3332">
        <v>-4.1951610797097301</v>
      </c>
      <c r="K3332">
        <v>13.461201752668</v>
      </c>
      <c r="L3332">
        <v>12.0890718179723</v>
      </c>
      <c r="M3332">
        <v>58.820347101052597</v>
      </c>
      <c r="N3332">
        <v>1.3205883955779401</v>
      </c>
      <c r="O3332">
        <v>10.1808439383791</v>
      </c>
      <c r="P3332">
        <v>61.405405405405403</v>
      </c>
      <c r="Q3332">
        <v>6.6584045652276005E-2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E3333">
        <v>54.081144053999999</v>
      </c>
      <c r="F3333">
        <v>38.130000000000003</v>
      </c>
      <c r="G3333">
        <v>2.9138221768411401</v>
      </c>
      <c r="H3333">
        <v>-5.7332118647697499</v>
      </c>
      <c r="I3333">
        <v>-40.304328893757599</v>
      </c>
      <c r="J3333">
        <v>5.4065104771498804</v>
      </c>
      <c r="K3333">
        <v>37.9234174791603</v>
      </c>
      <c r="L3333">
        <v>39.9108340856233</v>
      </c>
      <c r="M3333">
        <v>54.028248476870601</v>
      </c>
      <c r="N3333">
        <v>2.1136987260707598</v>
      </c>
      <c r="O3333">
        <v>46.813532651455503</v>
      </c>
      <c r="P3333">
        <v>44.596131968145599</v>
      </c>
      <c r="Q3333">
        <v>6.3334845713297006E-2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21</v>
      </c>
      <c r="E3334">
        <v>54.055360450000002</v>
      </c>
      <c r="F3334">
        <v>4.3499999999999996</v>
      </c>
      <c r="G3334">
        <v>71.867032087497805</v>
      </c>
      <c r="H3334">
        <v>37.687591400774302</v>
      </c>
      <c r="I3334">
        <v>51.051654594106701</v>
      </c>
      <c r="J3334">
        <v>8.98665710210844</v>
      </c>
      <c r="K3334">
        <v>3.1373846839885302</v>
      </c>
      <c r="L3334">
        <v>2.5256278528793898</v>
      </c>
      <c r="M3334">
        <v>99.892676055708904</v>
      </c>
      <c r="N3334">
        <v>1.6455477363261399</v>
      </c>
      <c r="O3334">
        <v>0</v>
      </c>
      <c r="P3334">
        <v>171.87499999999901</v>
      </c>
      <c r="Q3334">
        <v>7.8736774884075003E-2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242</v>
      </c>
      <c r="E3335">
        <v>54.000203039999903</v>
      </c>
      <c r="F3335">
        <v>74.55</v>
      </c>
      <c r="G3335">
        <v>100.04885026931601</v>
      </c>
      <c r="H3335">
        <v>40.625068278317798</v>
      </c>
      <c r="I3335">
        <v>13.2566434012701</v>
      </c>
      <c r="J3335">
        <v>17.0829575296972</v>
      </c>
      <c r="K3335">
        <v>62.089185728360803</v>
      </c>
      <c r="L3335">
        <v>54.898885428204501</v>
      </c>
      <c r="M3335">
        <v>81.322504474945305</v>
      </c>
      <c r="N3335">
        <v>1.45320609409007</v>
      </c>
      <c r="O3335">
        <v>4.6277665995975799</v>
      </c>
      <c r="P3335">
        <v>125.90909090909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140</v>
      </c>
      <c r="E3336">
        <v>53.820166399999998</v>
      </c>
      <c r="F3336">
        <v>5460.65</v>
      </c>
      <c r="G3336">
        <v>61.649202392983803</v>
      </c>
      <c r="H3336">
        <v>30.167314021529901</v>
      </c>
      <c r="I3336">
        <v>-2.4747192952115</v>
      </c>
      <c r="J3336">
        <v>-3.8307150727957899</v>
      </c>
      <c r="K3336">
        <v>4566.4611768408104</v>
      </c>
      <c r="L3336">
        <v>4161.7822221433198</v>
      </c>
      <c r="M3336">
        <v>61.014949935862703</v>
      </c>
      <c r="N3336">
        <v>4.5090909090908999</v>
      </c>
      <c r="O3336">
        <v>18.5756274436193</v>
      </c>
      <c r="P3336">
        <v>102.171417993335</v>
      </c>
      <c r="Q3336">
        <v>3.4332612343580003E-2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539</v>
      </c>
      <c r="E3337">
        <v>53.8</v>
      </c>
      <c r="F3337">
        <v>269</v>
      </c>
      <c r="G3337">
        <v>280.72984400351402</v>
      </c>
      <c r="H3337">
        <v>-3.9377752813315401</v>
      </c>
      <c r="I3337">
        <v>32.345425985660803</v>
      </c>
      <c r="J3337">
        <v>5.5340055869569298</v>
      </c>
      <c r="K3337">
        <v>245.927780229414</v>
      </c>
      <c r="L3337">
        <v>199.39924587764301</v>
      </c>
      <c r="M3337">
        <v>68.255927751838698</v>
      </c>
      <c r="N3337">
        <v>2.0129012491356999</v>
      </c>
      <c r="O3337">
        <v>10.3345724907063</v>
      </c>
      <c r="P3337">
        <v>371.84704437817902</v>
      </c>
      <c r="Q3337">
        <v>0.17722708783663399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713</v>
      </c>
      <c r="E3338">
        <v>53.792091599999999</v>
      </c>
      <c r="F3338">
        <v>899.82</v>
      </c>
      <c r="G3338">
        <v>-1.7551761107609201</v>
      </c>
      <c r="H3338">
        <v>0.65582114550244697</v>
      </c>
      <c r="I3338">
        <v>-0.21540682700924399</v>
      </c>
      <c r="J3338">
        <v>1.3664655069092599</v>
      </c>
      <c r="K3338">
        <v>857.88502408000795</v>
      </c>
      <c r="L3338">
        <v>804.36796996862904</v>
      </c>
      <c r="M3338">
        <v>58.819350865168801</v>
      </c>
      <c r="N3338">
        <v>0.68801535290354598</v>
      </c>
      <c r="O3338">
        <v>8.3550043342001707</v>
      </c>
      <c r="P3338">
        <v>27.797187899446001</v>
      </c>
      <c r="Q3338">
        <v>1.3226938830403E-2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484</v>
      </c>
      <c r="E3339">
        <v>53.761074000000001</v>
      </c>
      <c r="F3339">
        <v>127.35</v>
      </c>
      <c r="G3339">
        <v>109.973092693558</v>
      </c>
      <c r="I3339">
        <v>159.891064895629</v>
      </c>
      <c r="K3339">
        <v>72.929201290160904</v>
      </c>
      <c r="M3339">
        <v>99.999999999087606</v>
      </c>
      <c r="N3339">
        <v>2.0357142857142798</v>
      </c>
      <c r="O3339">
        <v>2.7483313702394798</v>
      </c>
      <c r="P3339">
        <v>240.96385542168599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D3340" t="s">
        <v>140</v>
      </c>
      <c r="E3340">
        <v>53.75</v>
      </c>
      <c r="F3340">
        <v>21.5</v>
      </c>
      <c r="G3340">
        <v>-29.963719676349299</v>
      </c>
      <c r="H3340">
        <v>-7.2070903698456998</v>
      </c>
      <c r="I3340">
        <v>-32.815494926092697</v>
      </c>
      <c r="J3340">
        <v>-3.68982960080384</v>
      </c>
      <c r="K3340">
        <v>21.291367817668799</v>
      </c>
      <c r="L3340">
        <v>22.851868979979599</v>
      </c>
      <c r="M3340">
        <v>60.748561690895102</v>
      </c>
      <c r="N3340">
        <v>1.22125252841242</v>
      </c>
      <c r="O3340">
        <v>74.139534883720899</v>
      </c>
      <c r="P3340">
        <v>17.808219178082101</v>
      </c>
      <c r="Q3340">
        <v>7.7131620592580996E-2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21</v>
      </c>
      <c r="E3341">
        <v>53.572577269999996</v>
      </c>
      <c r="F3341">
        <v>18.649999999999999</v>
      </c>
      <c r="G3341">
        <v>23.048515070618301</v>
      </c>
      <c r="H3341">
        <v>-13.754985630037901</v>
      </c>
      <c r="I3341">
        <v>-2.73893749274677</v>
      </c>
      <c r="J3341">
        <v>-6.5382203193206898</v>
      </c>
      <c r="K3341">
        <v>18.7535659694909</v>
      </c>
      <c r="L3341">
        <v>17.563139971763299</v>
      </c>
      <c r="M3341">
        <v>56.504041258106703</v>
      </c>
      <c r="N3341">
        <v>0.59365598392722696</v>
      </c>
      <c r="O3341">
        <v>33.7429277595961</v>
      </c>
      <c r="P3341">
        <v>55.478259638792899</v>
      </c>
      <c r="Q3341">
        <v>8.2633253873446E-2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1093</v>
      </c>
      <c r="E3342">
        <v>53.558270999999998</v>
      </c>
      <c r="F3342">
        <v>121.53</v>
      </c>
      <c r="G3342">
        <v>24.176796397262098</v>
      </c>
      <c r="H3342">
        <v>43.454051339382403</v>
      </c>
      <c r="I3342">
        <v>29.877181786115599</v>
      </c>
      <c r="J3342">
        <v>23.453498212167201</v>
      </c>
      <c r="K3342">
        <v>89.466717421369196</v>
      </c>
      <c r="L3342">
        <v>83.226836821385803</v>
      </c>
      <c r="M3342">
        <v>94.917711618146598</v>
      </c>
      <c r="N3342">
        <v>3.01325973861185</v>
      </c>
      <c r="O3342">
        <v>0</v>
      </c>
      <c r="P3342">
        <v>73.564695801199605</v>
      </c>
      <c r="Q3342">
        <v>2.5141587920885999E-2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414</v>
      </c>
      <c r="E3343">
        <v>53.330260500000001</v>
      </c>
      <c r="F3343">
        <v>140.65</v>
      </c>
      <c r="G3343">
        <v>-28.692710415249799</v>
      </c>
      <c r="H3343">
        <v>12.780728655676301</v>
      </c>
      <c r="I3343">
        <v>-48.7580262220647</v>
      </c>
      <c r="J3343">
        <v>9.2320689672386198</v>
      </c>
      <c r="K3343">
        <v>132.261712514366</v>
      </c>
      <c r="L3343">
        <v>138.740805508059</v>
      </c>
      <c r="M3343">
        <v>76.459586829847197</v>
      </c>
      <c r="N3343">
        <v>1.4941216587694099</v>
      </c>
      <c r="O3343">
        <v>77.746178457163097</v>
      </c>
      <c r="P3343">
        <v>33.317535545023702</v>
      </c>
      <c r="Q3343">
        <v>1.4358952590127001E-2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140</v>
      </c>
      <c r="E3344">
        <v>53.309345100000002</v>
      </c>
      <c r="F3344">
        <v>6.87</v>
      </c>
      <c r="G3344">
        <v>43.769388989854697</v>
      </c>
      <c r="H3344">
        <v>12.530728655676301</v>
      </c>
      <c r="I3344">
        <v>6.3789720674455701</v>
      </c>
      <c r="J3344">
        <v>22.729721549398199</v>
      </c>
      <c r="K3344">
        <v>5.9485089519179901</v>
      </c>
      <c r="L3344">
        <v>5.4271053244433798</v>
      </c>
      <c r="M3344">
        <v>71.339843441638905</v>
      </c>
      <c r="N3344">
        <v>2.0569860071824402</v>
      </c>
      <c r="O3344">
        <v>6.6957787481804996</v>
      </c>
      <c r="P3344">
        <v>78.441558441558399</v>
      </c>
      <c r="Q3344">
        <v>7.8285163365462998E-2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46</v>
      </c>
      <c r="E3345">
        <v>53.2908945</v>
      </c>
      <c r="F3345">
        <v>88.5</v>
      </c>
      <c r="G3345">
        <v>181.965846316746</v>
      </c>
      <c r="H3345">
        <v>58.5868214990032</v>
      </c>
      <c r="I3345">
        <v>187.921119361145</v>
      </c>
      <c r="J3345">
        <v>20.520461670470201</v>
      </c>
      <c r="K3345">
        <v>59.259930491979198</v>
      </c>
      <c r="L3345">
        <v>41.1549613547908</v>
      </c>
      <c r="M3345">
        <v>90.607461262946401</v>
      </c>
      <c r="N3345">
        <v>0.76251501802162502</v>
      </c>
      <c r="O3345">
        <v>0</v>
      </c>
      <c r="P3345">
        <v>239.73128598848299</v>
      </c>
      <c r="Q3345">
        <v>0.141914461581191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117</v>
      </c>
      <c r="E3346">
        <v>53.151274999999998</v>
      </c>
      <c r="F3346">
        <v>5.29</v>
      </c>
      <c r="G3346">
        <v>12.984903717180501</v>
      </c>
      <c r="H3346">
        <v>-1.7508247423819201</v>
      </c>
      <c r="I3346">
        <v>-34.144064921522599</v>
      </c>
      <c r="J3346">
        <v>-6.3975420320906702</v>
      </c>
      <c r="K3346">
        <v>5.3279197956558697</v>
      </c>
      <c r="L3346">
        <v>5.3753709915769097</v>
      </c>
      <c r="M3346">
        <v>38.618747414987197</v>
      </c>
      <c r="N3346">
        <v>0.96681201210748002</v>
      </c>
      <c r="O3346">
        <v>80.718336483931907</v>
      </c>
      <c r="P3346">
        <v>62.769230769230703</v>
      </c>
      <c r="Q3346">
        <v>7.1707545442123002E-2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140</v>
      </c>
      <c r="E3347">
        <v>53.106200000000001</v>
      </c>
      <c r="F3347">
        <v>49</v>
      </c>
      <c r="G3347">
        <v>27.312625881012799</v>
      </c>
      <c r="H3347">
        <v>20.063668675342001</v>
      </c>
      <c r="I3347">
        <v>19.2973607520549</v>
      </c>
      <c r="J3347">
        <v>1.54367053541054</v>
      </c>
      <c r="K3347">
        <v>43.199975451248498</v>
      </c>
      <c r="L3347">
        <v>38.583120876923402</v>
      </c>
      <c r="M3347">
        <v>55.803982056326902</v>
      </c>
      <c r="N3347">
        <v>2.6176957642593699</v>
      </c>
      <c r="O3347">
        <v>22.836734693877499</v>
      </c>
      <c r="P3347">
        <v>74.688057040998203</v>
      </c>
      <c r="Q3347">
        <v>4.0675654400400003E-2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120</v>
      </c>
      <c r="E3348">
        <v>53.097964040000001</v>
      </c>
      <c r="F3348">
        <v>2.2000000000000002</v>
      </c>
      <c r="G3348">
        <v>-5.5931859894901201</v>
      </c>
      <c r="H3348">
        <v>-1.87035303188851</v>
      </c>
      <c r="I3348">
        <v>-12.2495918825592</v>
      </c>
      <c r="J3348">
        <v>1.0670674632677399</v>
      </c>
      <c r="K3348">
        <v>2.80531640952095</v>
      </c>
      <c r="L3348">
        <v>2.8492677430408602</v>
      </c>
      <c r="M3348">
        <v>15.3874106226971</v>
      </c>
      <c r="N3348">
        <v>1</v>
      </c>
      <c r="Q3348">
        <v>-0.13535727796024799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336</v>
      </c>
      <c r="E3349">
        <v>53.046870732000002</v>
      </c>
      <c r="F3349">
        <v>31.51</v>
      </c>
      <c r="G3349">
        <v>24.5454872838528</v>
      </c>
      <c r="H3349">
        <v>-14.7654631637877</v>
      </c>
      <c r="I3349">
        <v>-15.0899575423995</v>
      </c>
      <c r="J3349">
        <v>-1.2689683664828699</v>
      </c>
      <c r="K3349">
        <v>34.337136472713397</v>
      </c>
      <c r="L3349">
        <v>32.613567766300399</v>
      </c>
      <c r="M3349">
        <v>29.9959060807555</v>
      </c>
      <c r="N3349">
        <v>0.196610622171208</v>
      </c>
      <c r="O3349">
        <v>53.6020311012376</v>
      </c>
      <c r="P3349">
        <v>56.3771712158809</v>
      </c>
      <c r="Q3349">
        <v>5.2394393283643002E-2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484</v>
      </c>
      <c r="E3350">
        <v>52.996580000000002</v>
      </c>
      <c r="F3350">
        <v>120.25</v>
      </c>
      <c r="G3350">
        <v>64.258336435323898</v>
      </c>
      <c r="H3350">
        <v>-4.4692713443236602</v>
      </c>
      <c r="I3350">
        <v>-26.338827041657801</v>
      </c>
      <c r="K3350">
        <v>101.614352436579</v>
      </c>
      <c r="L3350">
        <v>65.979273510552801</v>
      </c>
      <c r="M3350">
        <v>99.464893626018295</v>
      </c>
      <c r="N3350">
        <v>0</v>
      </c>
      <c r="O3350">
        <v>15.2598752598752</v>
      </c>
      <c r="P3350">
        <v>90.118577075098798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21</v>
      </c>
      <c r="E3351">
        <v>52.8504</v>
      </c>
      <c r="F3351">
        <v>180.5</v>
      </c>
      <c r="G3351">
        <v>16.827506395798199</v>
      </c>
      <c r="H3351">
        <v>23.519950615932299</v>
      </c>
      <c r="I3351">
        <v>-17.444810794700398</v>
      </c>
      <c r="J3351">
        <v>9.4749899075144306</v>
      </c>
      <c r="K3351">
        <v>159.47526209351699</v>
      </c>
      <c r="L3351">
        <v>154.713266588712</v>
      </c>
      <c r="M3351">
        <v>53.050998588741997</v>
      </c>
      <c r="N3351">
        <v>1.5021023633463799</v>
      </c>
      <c r="O3351">
        <v>13.573407202216</v>
      </c>
      <c r="P3351">
        <v>75.413022351797807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75</v>
      </c>
      <c r="E3352">
        <v>52.814749999999997</v>
      </c>
      <c r="F3352">
        <v>36.549999999999997</v>
      </c>
      <c r="G3352">
        <v>-78.844547303011296</v>
      </c>
      <c r="H3352">
        <v>-7.6737204968660304</v>
      </c>
      <c r="I3352">
        <v>-9.7046636253162593</v>
      </c>
      <c r="J3352">
        <v>1.89330298176528</v>
      </c>
      <c r="K3352">
        <v>36.683916302805997</v>
      </c>
      <c r="L3352">
        <v>37.875134523420101</v>
      </c>
      <c r="M3352">
        <v>57.154480707262998</v>
      </c>
      <c r="N3352">
        <v>0.77803448301677702</v>
      </c>
      <c r="O3352">
        <v>112.694938440492</v>
      </c>
      <c r="P3352">
        <v>30.535714285714199</v>
      </c>
      <c r="Q3352">
        <v>-6.3783051795625004E-2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934</v>
      </c>
      <c r="E3353">
        <v>52.693199999999997</v>
      </c>
      <c r="F3353">
        <v>1.2</v>
      </c>
      <c r="G3353">
        <v>-87.765002544536699</v>
      </c>
      <c r="H3353">
        <v>4.6216377465854102</v>
      </c>
      <c r="I3353">
        <v>-4.0083797112105604</v>
      </c>
      <c r="J3353">
        <v>0.83308750786089203</v>
      </c>
      <c r="K3353">
        <v>1.11972680062153</v>
      </c>
      <c r="L3353">
        <v>1.5173463275566199</v>
      </c>
      <c r="M3353">
        <v>68.423856235828794</v>
      </c>
      <c r="N3353">
        <v>0.75298053497573003</v>
      </c>
      <c r="O3353">
        <v>175</v>
      </c>
      <c r="P3353">
        <v>26.315789473684202</v>
      </c>
      <c r="Q3353">
        <v>-3.5901985956498003E-2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1451</v>
      </c>
      <c r="E3354">
        <v>52.674999999999997</v>
      </c>
      <c r="F3354">
        <v>21.07</v>
      </c>
      <c r="G3354">
        <v>-11.045425824960001</v>
      </c>
      <c r="H3354">
        <v>-0.29224498927642401</v>
      </c>
      <c r="I3354">
        <v>-27.864660970404401</v>
      </c>
      <c r="J3354">
        <v>1.6834488077107199</v>
      </c>
      <c r="K3354">
        <v>20.836744961897299</v>
      </c>
      <c r="L3354">
        <v>20.9646600325969</v>
      </c>
      <c r="M3354">
        <v>58.965873211492401</v>
      </c>
      <c r="N3354">
        <v>0.96863412997605103</v>
      </c>
      <c r="O3354">
        <v>31.941148552444201</v>
      </c>
      <c r="P3354">
        <v>22.785547785547699</v>
      </c>
      <c r="Q3354">
        <v>1.3372173782463E-2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692</v>
      </c>
      <c r="E3355">
        <v>52.666943600000003</v>
      </c>
      <c r="F3355">
        <v>38.950000000000003</v>
      </c>
      <c r="G3355">
        <v>43.782616503082203</v>
      </c>
      <c r="H3355">
        <v>-13.241201168885</v>
      </c>
      <c r="I3355">
        <v>-22.5810457159007</v>
      </c>
      <c r="J3355">
        <v>-3.99148497439427</v>
      </c>
      <c r="K3355">
        <v>42.684916999493197</v>
      </c>
      <c r="L3355">
        <v>38.3593908441214</v>
      </c>
      <c r="M3355">
        <v>25.631107477954099</v>
      </c>
      <c r="N3355">
        <v>0.33354932287926597</v>
      </c>
      <c r="O3355">
        <v>55.430038510911402</v>
      </c>
      <c r="P3355">
        <v>94.75</v>
      </c>
      <c r="Q3355">
        <v>7.3371660541875994E-2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806</v>
      </c>
      <c r="E3356">
        <v>52.572416400000002</v>
      </c>
      <c r="F3356">
        <v>24.22</v>
      </c>
      <c r="G3356">
        <v>86.595899711102206</v>
      </c>
      <c r="H3356">
        <v>33.687910227491997</v>
      </c>
      <c r="I3356">
        <v>21.456266753435902</v>
      </c>
      <c r="J3356">
        <v>17.1474315128828</v>
      </c>
      <c r="K3356">
        <v>19.819303155734101</v>
      </c>
      <c r="L3356">
        <v>17.493729119339399</v>
      </c>
      <c r="M3356">
        <v>73.254375895883101</v>
      </c>
      <c r="N3356">
        <v>2.8947088194185899</v>
      </c>
      <c r="O3356">
        <v>9.1246903385631803</v>
      </c>
      <c r="P3356">
        <v>130.009496676163</v>
      </c>
      <c r="Q3356">
        <v>0.10506768902750301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E3357">
        <v>52.516500000000001</v>
      </c>
      <c r="F3357">
        <v>167.25</v>
      </c>
      <c r="G3357">
        <v>314.271338307593</v>
      </c>
      <c r="H3357">
        <v>40.599282392960703</v>
      </c>
      <c r="I3357">
        <v>338.92773822490699</v>
      </c>
      <c r="J3357">
        <v>7.3175917786895699</v>
      </c>
      <c r="K3357">
        <v>115.300297673095</v>
      </c>
      <c r="L3357">
        <v>85.567467752427007</v>
      </c>
      <c r="M3357">
        <v>99.958532388055204</v>
      </c>
      <c r="N3357">
        <v>0.46552456685542398</v>
      </c>
      <c r="O3357">
        <v>0</v>
      </c>
      <c r="P3357">
        <v>382.68398268398198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1407</v>
      </c>
      <c r="E3358">
        <v>52.515777960000001</v>
      </c>
      <c r="F3358">
        <v>9.98</v>
      </c>
      <c r="G3358">
        <v>-88.932618778622697</v>
      </c>
      <c r="H3358">
        <v>-2.33945390010458</v>
      </c>
      <c r="I3358">
        <v>-42.067260332368697</v>
      </c>
      <c r="J3358">
        <v>-3.1896647977827999</v>
      </c>
      <c r="K3358">
        <v>10.5062220082675</v>
      </c>
      <c r="L3358">
        <v>15.2548943312277</v>
      </c>
      <c r="M3358">
        <v>42.659937646837299</v>
      </c>
      <c r="N3358">
        <v>1.1267879976531101</v>
      </c>
      <c r="O3358">
        <v>190.581162324649</v>
      </c>
      <c r="P3358">
        <v>11.508379888268101</v>
      </c>
      <c r="Q3358">
        <v>0.21401482342594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692</v>
      </c>
      <c r="E3359">
        <v>52.348799999999997</v>
      </c>
      <c r="F3359">
        <v>49.2</v>
      </c>
      <c r="G3359">
        <v>580.02211230140097</v>
      </c>
      <c r="H3359">
        <v>5.0935063035603498</v>
      </c>
      <c r="I3359">
        <v>137.921119361145</v>
      </c>
      <c r="J3359">
        <v>15.1857205448568</v>
      </c>
      <c r="K3359">
        <v>40.784095769286097</v>
      </c>
      <c r="L3359">
        <v>30.725880438186</v>
      </c>
      <c r="M3359">
        <v>80.661427818361503</v>
      </c>
      <c r="N3359">
        <v>1.3247999543162201</v>
      </c>
      <c r="O3359">
        <v>0</v>
      </c>
      <c r="P3359">
        <v>855.33980582524202</v>
      </c>
      <c r="Q3359">
        <v>0.19011242152683899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E3360">
        <v>52.212499999999999</v>
      </c>
      <c r="F3360">
        <v>41.77</v>
      </c>
      <c r="G3360">
        <v>-6.92213728940576</v>
      </c>
      <c r="H3360">
        <v>-15.712125462468901</v>
      </c>
      <c r="I3360">
        <v>-29.6927392813528</v>
      </c>
      <c r="J3360">
        <v>-13.5102961772995</v>
      </c>
      <c r="K3360">
        <v>46.950382373677002</v>
      </c>
      <c r="L3360">
        <v>43.3541786765037</v>
      </c>
      <c r="M3360">
        <v>26.593643554148301</v>
      </c>
      <c r="N3360">
        <v>0.93612364658236202</v>
      </c>
      <c r="O3360">
        <v>61.9583433085946</v>
      </c>
      <c r="P3360">
        <v>57.030075187969899</v>
      </c>
      <c r="Q3360">
        <v>8.434971549294E-2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140</v>
      </c>
      <c r="E3361">
        <v>51.914533720000001</v>
      </c>
      <c r="F3361">
        <v>30.59</v>
      </c>
      <c r="G3361">
        <v>21.277806498272199</v>
      </c>
      <c r="H3361">
        <v>-12.8839054906651</v>
      </c>
      <c r="I3361">
        <v>-16.539945367776198</v>
      </c>
      <c r="J3361">
        <v>5.4744554394643004</v>
      </c>
      <c r="K3361">
        <v>29.766423478710902</v>
      </c>
      <c r="L3361">
        <v>27.933417365241599</v>
      </c>
      <c r="M3361">
        <v>67.418030323634994</v>
      </c>
      <c r="N3361">
        <v>1.4739116474995699</v>
      </c>
      <c r="O3361">
        <v>23.635174893756101</v>
      </c>
      <c r="P3361">
        <v>94.2222222222222</v>
      </c>
      <c r="Q3361">
        <v>6.2132326378262999E-2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65</v>
      </c>
      <c r="E3362">
        <v>51.875</v>
      </c>
      <c r="F3362">
        <v>4.1500000000000004</v>
      </c>
      <c r="G3362">
        <v>-48.065678706240099</v>
      </c>
      <c r="H3362">
        <v>-4.7108172380434601</v>
      </c>
      <c r="I3362">
        <v>-38.459001032335401</v>
      </c>
      <c r="J3362">
        <v>1.8744906615838099</v>
      </c>
      <c r="K3362">
        <v>4.1182517606039504</v>
      </c>
      <c r="L3362">
        <v>4.1911040793379497</v>
      </c>
      <c r="M3362">
        <v>66.270474923184807</v>
      </c>
      <c r="N3362">
        <v>1.0815065099676699</v>
      </c>
      <c r="O3362">
        <v>52.048192771084302</v>
      </c>
      <c r="P3362">
        <v>20.639534883720899</v>
      </c>
      <c r="Q3362">
        <v>0.104660658562736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239</v>
      </c>
      <c r="E3363">
        <v>51.84</v>
      </c>
      <c r="F3363">
        <v>810</v>
      </c>
      <c r="G3363">
        <v>-36.059797180794803</v>
      </c>
      <c r="H3363">
        <v>-3.9628610879133999</v>
      </c>
      <c r="I3363">
        <v>-9.6179729285968101</v>
      </c>
      <c r="J3363">
        <v>2.2894880430972901</v>
      </c>
      <c r="K3363">
        <v>761.47139225141098</v>
      </c>
      <c r="L3363">
        <v>766.63324662318303</v>
      </c>
      <c r="M3363">
        <v>66.036605051074304</v>
      </c>
      <c r="N3363">
        <v>0.43775819216707501</v>
      </c>
      <c r="O3363">
        <v>16.6666666666666</v>
      </c>
      <c r="P3363">
        <v>35</v>
      </c>
      <c r="Q3363">
        <v>0.111838682352873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692</v>
      </c>
      <c r="E3364">
        <v>51.828000000000003</v>
      </c>
      <c r="F3364">
        <v>37.020000000000003</v>
      </c>
      <c r="G3364">
        <v>60.0384683969679</v>
      </c>
      <c r="H3364">
        <v>3.87164463990442</v>
      </c>
      <c r="I3364">
        <v>17.713432045936798</v>
      </c>
      <c r="J3364">
        <v>-1.63960552415417</v>
      </c>
      <c r="K3364">
        <v>32.800530711578403</v>
      </c>
      <c r="L3364">
        <v>29.8062738769219</v>
      </c>
      <c r="M3364">
        <v>64.886298278987695</v>
      </c>
      <c r="N3364">
        <v>2.6636088704797101</v>
      </c>
      <c r="O3364">
        <v>7.3743922204213703</v>
      </c>
      <c r="P3364">
        <v>92.8125</v>
      </c>
      <c r="Q3364">
        <v>0.10059424869341201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130</v>
      </c>
      <c r="E3365">
        <v>51.8142347</v>
      </c>
      <c r="F3365">
        <v>5.08</v>
      </c>
      <c r="G3365">
        <v>9.2461423389485304</v>
      </c>
      <c r="H3365">
        <v>-6.18029796029324</v>
      </c>
      <c r="I3365">
        <v>-17.250232198346001</v>
      </c>
      <c r="J3365">
        <v>-0.27817015882775298</v>
      </c>
      <c r="K3365">
        <v>5.1408106754662599</v>
      </c>
      <c r="L3365">
        <v>4.8919089366879298</v>
      </c>
      <c r="M3365">
        <v>42.023077933401098</v>
      </c>
      <c r="N3365">
        <v>0.79381674640530697</v>
      </c>
      <c r="O3365">
        <v>30.511811023621998</v>
      </c>
      <c r="P3365">
        <v>53.939393939393902</v>
      </c>
      <c r="Q3365">
        <v>0.118886668697829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46</v>
      </c>
      <c r="E3366">
        <v>51.72887265</v>
      </c>
      <c r="F3366">
        <v>22.75</v>
      </c>
      <c r="G3366">
        <v>-11.2506688513617</v>
      </c>
      <c r="H3366">
        <v>-4.8021885311734396</v>
      </c>
      <c r="I3366">
        <v>-25.430695353179299</v>
      </c>
      <c r="J3366">
        <v>15.006580574862101</v>
      </c>
      <c r="K3366">
        <v>22.108587981145</v>
      </c>
      <c r="L3366">
        <v>21.292910410363699</v>
      </c>
      <c r="M3366">
        <v>47.798986548882802</v>
      </c>
      <c r="N3366">
        <v>1.10758031128445</v>
      </c>
      <c r="O3366">
        <v>17.582417582417499</v>
      </c>
      <c r="P3366">
        <v>30.747126436781599</v>
      </c>
      <c r="Q3366">
        <v>-2.4045137180294999E-2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E3367">
        <v>51.662511700000003</v>
      </c>
      <c r="F3367">
        <v>37</v>
      </c>
      <c r="G3367">
        <v>71.848739756311005</v>
      </c>
      <c r="H3367">
        <v>25.904231122201999</v>
      </c>
      <c r="I3367">
        <v>-18.386865795960102</v>
      </c>
      <c r="J3367">
        <v>-0.86182774637639603</v>
      </c>
      <c r="K3367">
        <v>36.917821096097803</v>
      </c>
      <c r="L3367">
        <v>31.817213387983401</v>
      </c>
      <c r="M3367">
        <v>54.746581712483199</v>
      </c>
      <c r="N3367">
        <v>0.36440677966101698</v>
      </c>
      <c r="O3367">
        <v>51.351351351351298</v>
      </c>
      <c r="P3367">
        <v>97.708980396085806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414</v>
      </c>
      <c r="E3368">
        <v>51.498371235</v>
      </c>
      <c r="F3368">
        <v>34.85</v>
      </c>
      <c r="G3368">
        <v>-65.513920293454504</v>
      </c>
      <c r="H3368">
        <v>-3.59970612693236</v>
      </c>
      <c r="I3368">
        <v>-52.752968455799298</v>
      </c>
      <c r="J3368">
        <v>3.6426767581281001</v>
      </c>
      <c r="K3368">
        <v>34.956692847013997</v>
      </c>
      <c r="M3368">
        <v>61.8631992361424</v>
      </c>
      <c r="N3368">
        <v>1.39124033860875</v>
      </c>
      <c r="O3368">
        <v>76.183644189383003</v>
      </c>
      <c r="P3368">
        <v>15.780730897009899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916</v>
      </c>
      <c r="E3369">
        <v>51.43215</v>
      </c>
      <c r="F3369">
        <v>92.4</v>
      </c>
      <c r="G3369">
        <v>-9.5080393819132407</v>
      </c>
      <c r="H3369">
        <v>7.3274618680175303</v>
      </c>
      <c r="I3369">
        <v>-15.784912814757799</v>
      </c>
      <c r="J3369">
        <v>-3.08404996859861</v>
      </c>
      <c r="K3369">
        <v>89.281613093175295</v>
      </c>
      <c r="L3369">
        <v>85.567944481532194</v>
      </c>
      <c r="M3369">
        <v>52.479450036330903</v>
      </c>
      <c r="N3369">
        <v>0.66487474271036096</v>
      </c>
      <c r="O3369">
        <v>13.7445887445887</v>
      </c>
      <c r="P3369">
        <v>33.816075307748001</v>
      </c>
      <c r="Q3369">
        <v>8.3675029537279996E-2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934</v>
      </c>
      <c r="E3370">
        <v>51.422496000000002</v>
      </c>
      <c r="F3370">
        <v>1.29</v>
      </c>
      <c r="G3370">
        <v>-5.1055236586427997</v>
      </c>
      <c r="H3370">
        <v>12.3374513447519</v>
      </c>
      <c r="I3370">
        <v>-25.344186761303298</v>
      </c>
      <c r="J3370">
        <v>18.9657584605201</v>
      </c>
      <c r="K3370">
        <v>1.1906233284921801</v>
      </c>
      <c r="L3370">
        <v>1.2236342676202701</v>
      </c>
      <c r="M3370">
        <v>62.676991753766501</v>
      </c>
      <c r="N3370">
        <v>1.97593438580862</v>
      </c>
      <c r="O3370">
        <v>46.511627906976699</v>
      </c>
      <c r="P3370">
        <v>84.285714285714207</v>
      </c>
      <c r="Q3370">
        <v>-0.12956976203830001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716</v>
      </c>
      <c r="E3371">
        <v>51.105204280000002</v>
      </c>
      <c r="F3371">
        <v>5.2</v>
      </c>
      <c r="G3371">
        <v>10.265413810486899</v>
      </c>
      <c r="H3371">
        <v>-8.5891215315895693</v>
      </c>
      <c r="I3371">
        <v>4.0178283149974598</v>
      </c>
      <c r="J3371">
        <v>-1.8289457347709701</v>
      </c>
      <c r="K3371">
        <v>4.8055080993567101</v>
      </c>
      <c r="L3371">
        <v>4.3688248202133204</v>
      </c>
      <c r="M3371">
        <v>58.434781260508601</v>
      </c>
      <c r="N3371">
        <v>1.09813424860207</v>
      </c>
      <c r="O3371">
        <v>12.5</v>
      </c>
      <c r="P3371">
        <v>86.379928315412101</v>
      </c>
      <c r="Q3371">
        <v>7.5340836917175996E-2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239</v>
      </c>
      <c r="E3372">
        <v>50.905820532</v>
      </c>
      <c r="F3372">
        <v>47.67</v>
      </c>
      <c r="G3372">
        <v>-23.8268502288159</v>
      </c>
      <c r="H3372">
        <v>-0.34295555484997697</v>
      </c>
      <c r="I3372">
        <v>-19.6653413305398</v>
      </c>
      <c r="J3372">
        <v>-5.9836386038481004</v>
      </c>
      <c r="K3372">
        <v>46.935294073861499</v>
      </c>
      <c r="L3372">
        <v>45.936572508677301</v>
      </c>
      <c r="M3372">
        <v>42.931762591712697</v>
      </c>
      <c r="N3372">
        <v>2.57973309474374</v>
      </c>
      <c r="O3372">
        <v>25.445773022865499</v>
      </c>
      <c r="P3372">
        <v>36.277873070325903</v>
      </c>
      <c r="Q3372">
        <v>-6.9505492423568002E-2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539</v>
      </c>
      <c r="E3373">
        <v>50.899230000000003</v>
      </c>
      <c r="F3373">
        <v>165.15</v>
      </c>
      <c r="G3373">
        <v>-18.619980899515099</v>
      </c>
      <c r="H3373">
        <v>5.53072865567633</v>
      </c>
      <c r="I3373">
        <v>-10.2981683539403</v>
      </c>
      <c r="J3373">
        <v>4.9074030228543704</v>
      </c>
      <c r="K3373">
        <v>152.718873603145</v>
      </c>
      <c r="L3373">
        <v>132.635914983189</v>
      </c>
      <c r="M3373">
        <v>64.150926596683206</v>
      </c>
      <c r="N3373">
        <v>0.48433556964362601</v>
      </c>
      <c r="O3373">
        <v>8.9918256130789995</v>
      </c>
      <c r="P3373">
        <v>112.002567394094</v>
      </c>
      <c r="Q3373">
        <v>0.16026422402170701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50.7744</v>
      </c>
      <c r="F3374">
        <v>70.52</v>
      </c>
      <c r="G3374">
        <v>-53.724397759251097</v>
      </c>
      <c r="H3374">
        <v>-16.030246954079701</v>
      </c>
      <c r="I3374">
        <v>-27.8890423062279</v>
      </c>
      <c r="J3374">
        <v>-0.84803654516278304</v>
      </c>
      <c r="K3374">
        <v>72.728960752701695</v>
      </c>
      <c r="L3374">
        <v>79.349759336374504</v>
      </c>
      <c r="M3374">
        <v>37.6070165789124</v>
      </c>
      <c r="N3374">
        <v>1.76675549426073</v>
      </c>
      <c r="O3374">
        <v>39.818491208167799</v>
      </c>
      <c r="P3374">
        <v>7.6641221374045703</v>
      </c>
      <c r="Q3374">
        <v>0.111766104691242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E3375">
        <v>50.606325699999999</v>
      </c>
      <c r="F3375">
        <v>103.1</v>
      </c>
      <c r="G3375">
        <v>136.948834047964</v>
      </c>
      <c r="H3375">
        <v>-1.2308022569831301</v>
      </c>
      <c r="I3375">
        <v>39.618827032571403</v>
      </c>
      <c r="J3375">
        <v>-1.098906930824</v>
      </c>
      <c r="K3375">
        <v>96.519447625457801</v>
      </c>
      <c r="L3375">
        <v>74.288851095980405</v>
      </c>
      <c r="M3375">
        <v>39.4891099628883</v>
      </c>
      <c r="N3375">
        <v>0.18391400307903699</v>
      </c>
      <c r="O3375">
        <v>9.6023278370514102</v>
      </c>
      <c r="P3375">
        <v>176.40750670241201</v>
      </c>
      <c r="Q3375">
        <v>8.2203416649566999E-2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629</v>
      </c>
      <c r="E3376">
        <v>50.5244432</v>
      </c>
      <c r="F3376">
        <v>0.8</v>
      </c>
      <c r="G3376">
        <v>-53.132967912502103</v>
      </c>
      <c r="H3376">
        <v>-16.969271344323602</v>
      </c>
      <c r="I3376">
        <v>-64.019534200892593</v>
      </c>
      <c r="J3376">
        <v>3.19222630767766</v>
      </c>
      <c r="K3376">
        <v>0.87649018796760203</v>
      </c>
      <c r="L3376">
        <v>1.1634776651995899</v>
      </c>
      <c r="M3376">
        <v>62.7725183034186</v>
      </c>
      <c r="N3376">
        <v>0.35650783455435298</v>
      </c>
      <c r="O3376">
        <v>150</v>
      </c>
      <c r="P3376">
        <v>9.5890410958904209</v>
      </c>
      <c r="Q3376">
        <v>5.1031753977755001E-2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E3377">
        <v>50.418788399999997</v>
      </c>
      <c r="F3377">
        <v>30.9</v>
      </c>
      <c r="G3377">
        <v>-4.3024121582642696</v>
      </c>
      <c r="H3377">
        <v>53.911046441427203</v>
      </c>
      <c r="I3377">
        <v>19.5187369489533</v>
      </c>
      <c r="J3377">
        <v>-0.86182774637639603</v>
      </c>
      <c r="K3377">
        <v>25.058208481762801</v>
      </c>
      <c r="M3377">
        <v>65.466515841966597</v>
      </c>
      <c r="N3377">
        <v>1.33689839572192</v>
      </c>
      <c r="O3377">
        <v>11.9093851132686</v>
      </c>
      <c r="P3377">
        <v>71.6666666666666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484</v>
      </c>
      <c r="E3378">
        <v>50.389967970000001</v>
      </c>
      <c r="F3378">
        <v>4.71</v>
      </c>
      <c r="G3378">
        <v>113.22605377646801</v>
      </c>
      <c r="H3378">
        <v>6.7195398444875103</v>
      </c>
      <c r="I3378">
        <v>104.956266753435</v>
      </c>
      <c r="J3378">
        <v>-8.2404685230754406</v>
      </c>
      <c r="K3378">
        <v>4.3832552143069101</v>
      </c>
      <c r="L3378">
        <v>3.32125466000678</v>
      </c>
      <c r="M3378">
        <v>43.466035079093999</v>
      </c>
      <c r="N3378">
        <v>1.7827859959586301</v>
      </c>
      <c r="O3378">
        <v>16.348195329087002</v>
      </c>
      <c r="P3378">
        <v>164.60674157303299</v>
      </c>
      <c r="Q3378">
        <v>9.4614332379163002E-2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E3379">
        <v>50.387498399999998</v>
      </c>
      <c r="F3379">
        <v>60.99</v>
      </c>
      <c r="G3379">
        <v>-23.062330644831299</v>
      </c>
      <c r="H3379">
        <v>8.6804072599003792</v>
      </c>
      <c r="I3379">
        <v>-45.158996945151799</v>
      </c>
      <c r="J3379">
        <v>0.138172253623602</v>
      </c>
      <c r="K3379">
        <v>59.217136272456301</v>
      </c>
      <c r="L3379">
        <v>63.455790542272503</v>
      </c>
      <c r="M3379">
        <v>58.262787924747997</v>
      </c>
      <c r="N3379">
        <v>1.6360876848842301</v>
      </c>
      <c r="O3379">
        <v>51.516642072470802</v>
      </c>
      <c r="P3379">
        <v>24.469387755102002</v>
      </c>
      <c r="Q3379">
        <v>1.2376317152049999E-3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242</v>
      </c>
      <c r="E3380">
        <v>50.308339500000002</v>
      </c>
      <c r="F3380">
        <v>12.51</v>
      </c>
      <c r="G3380">
        <v>64.550718264334705</v>
      </c>
      <c r="H3380">
        <v>-7.8181810016445299</v>
      </c>
      <c r="I3380">
        <v>-19.810698198092801</v>
      </c>
      <c r="J3380">
        <v>-1.42272518227383</v>
      </c>
      <c r="K3380">
        <v>13.122146541120999</v>
      </c>
      <c r="L3380">
        <v>12.995171226735501</v>
      </c>
      <c r="M3380">
        <v>52.164803627725703</v>
      </c>
      <c r="N3380">
        <v>0.95975235795754199</v>
      </c>
      <c r="O3380">
        <v>75.619504396482796</v>
      </c>
      <c r="P3380">
        <v>98.256735340728994</v>
      </c>
      <c r="Q3380">
        <v>3.3164524286435001E-2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873</v>
      </c>
      <c r="E3381">
        <v>50.258400000000002</v>
      </c>
      <c r="F3381">
        <v>48.7</v>
      </c>
      <c r="G3381">
        <v>-49.587726935781099</v>
      </c>
      <c r="H3381">
        <v>-8.5086802113187296</v>
      </c>
      <c r="I3381">
        <v>-52.071719879813799</v>
      </c>
      <c r="J3381">
        <v>-1.4740726443355701</v>
      </c>
      <c r="K3381">
        <v>56.449636301573697</v>
      </c>
      <c r="L3381">
        <v>54.3248780605945</v>
      </c>
      <c r="M3381">
        <v>39.698943567198</v>
      </c>
      <c r="N3381">
        <v>1.35697399527186</v>
      </c>
      <c r="O3381">
        <v>72.484599589322301</v>
      </c>
      <c r="P3381">
        <v>5.6399132321041296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E3382">
        <v>50.248831228</v>
      </c>
      <c r="F3382">
        <v>29.62</v>
      </c>
      <c r="G3382">
        <v>264.39008874098897</v>
      </c>
      <c r="H3382">
        <v>-20.8028942809005</v>
      </c>
      <c r="I3382">
        <v>57.424602965295399</v>
      </c>
      <c r="J3382">
        <v>-8.5615082575585006</v>
      </c>
      <c r="K3382">
        <v>29.968972452839701</v>
      </c>
      <c r="L3382">
        <v>21.2993894784919</v>
      </c>
      <c r="M3382">
        <v>26.0128955251325</v>
      </c>
      <c r="N3382">
        <v>1.7212468114289701</v>
      </c>
      <c r="O3382">
        <v>27.954085077650198</v>
      </c>
      <c r="P3382">
        <v>311.388888888888</v>
      </c>
      <c r="Q3382">
        <v>6.1750535199285E-2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1451</v>
      </c>
      <c r="E3383">
        <v>50.193792999999999</v>
      </c>
      <c r="F3383">
        <v>31.33</v>
      </c>
      <c r="G3383">
        <v>5.0632863138398196</v>
      </c>
      <c r="H3383">
        <v>3.9189435603557001</v>
      </c>
      <c r="I3383">
        <v>24.494035747726599</v>
      </c>
      <c r="J3383">
        <v>-1.5919864765351199</v>
      </c>
      <c r="K3383">
        <v>27.823847148073501</v>
      </c>
      <c r="L3383">
        <v>24.419369618484101</v>
      </c>
      <c r="M3383">
        <v>50.146957731466799</v>
      </c>
      <c r="N3383">
        <v>0.450329002306537</v>
      </c>
      <c r="O3383">
        <v>17.459304181295799</v>
      </c>
      <c r="P3383">
        <v>63.1770833333333</v>
      </c>
      <c r="Q3383">
        <v>9.9282631376616998E-2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E3384">
        <v>49.966081658999997</v>
      </c>
      <c r="F3384">
        <v>48.99</v>
      </c>
      <c r="G3384">
        <v>-27.860640719790801</v>
      </c>
      <c r="H3384">
        <v>-5.3294863980871003</v>
      </c>
      <c r="I3384">
        <v>-13.8488836157339</v>
      </c>
      <c r="J3384">
        <v>-1.72204280013983</v>
      </c>
      <c r="K3384">
        <v>47.473183252088702</v>
      </c>
      <c r="L3384">
        <v>48.472819915455503</v>
      </c>
      <c r="M3384">
        <v>71.829240948497102</v>
      </c>
      <c r="N3384">
        <v>1.04040404040404</v>
      </c>
      <c r="O3384">
        <v>31.8636456419677</v>
      </c>
      <c r="P3384">
        <v>22.475000000000001</v>
      </c>
      <c r="Q3384">
        <v>2.1354251985929999E-3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D3385" t="s">
        <v>403</v>
      </c>
      <c r="E3385">
        <v>49.77</v>
      </c>
      <c r="F3385">
        <v>5.53</v>
      </c>
      <c r="G3385">
        <v>81.426191521029097</v>
      </c>
      <c r="H3385">
        <v>16.894365019312701</v>
      </c>
      <c r="I3385">
        <v>28.938382430756999</v>
      </c>
      <c r="J3385">
        <v>-11.7132467780959</v>
      </c>
      <c r="K3385">
        <v>4.8650760309717898</v>
      </c>
      <c r="L3385">
        <v>3.8537150879287698</v>
      </c>
      <c r="M3385">
        <v>51.989210378762301</v>
      </c>
      <c r="N3385">
        <v>1.9208503229956699</v>
      </c>
      <c r="O3385">
        <v>18.022905364677499</v>
      </c>
      <c r="P3385">
        <v>137</v>
      </c>
      <c r="Q3385">
        <v>7.7737737949204994E-2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239</v>
      </c>
      <c r="E3386">
        <v>49.734116700000001</v>
      </c>
      <c r="F3386">
        <v>2.2999999999999998</v>
      </c>
      <c r="G3386">
        <v>145.793302667311</v>
      </c>
      <c r="H3386">
        <v>10.530728655676301</v>
      </c>
      <c r="I3386">
        <v>-39.223485804260903</v>
      </c>
      <c r="J3386">
        <v>-20.160073360411399</v>
      </c>
      <c r="K3386">
        <v>2.3976644775029698</v>
      </c>
      <c r="L3386">
        <v>2.44017428857443</v>
      </c>
      <c r="M3386">
        <v>38.438889920063197</v>
      </c>
      <c r="N3386">
        <v>1.08031774051191</v>
      </c>
      <c r="O3386">
        <v>165.21739130434699</v>
      </c>
      <c r="P3386">
        <v>195.503211991434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140</v>
      </c>
      <c r="E3387">
        <v>49.627027380000001</v>
      </c>
      <c r="F3387">
        <v>165.9</v>
      </c>
      <c r="G3387">
        <v>69.086880394302597</v>
      </c>
      <c r="H3387">
        <v>-6.0170710408335299</v>
      </c>
      <c r="I3387">
        <v>13.832616324123601</v>
      </c>
      <c r="J3387">
        <v>-2.5587974433461</v>
      </c>
      <c r="K3387">
        <v>159.23601633789499</v>
      </c>
      <c r="L3387">
        <v>138.872088481296</v>
      </c>
      <c r="M3387">
        <v>54.717404225587998</v>
      </c>
      <c r="N3387">
        <v>0.92360224272847802</v>
      </c>
      <c r="O3387">
        <v>11.5129596142254</v>
      </c>
      <c r="P3387">
        <v>101.09090909090899</v>
      </c>
      <c r="Q3387">
        <v>4.5835861610096E-2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D3388" t="s">
        <v>287</v>
      </c>
      <c r="E3388">
        <v>49.5535</v>
      </c>
      <c r="F3388">
        <v>35.65</v>
      </c>
      <c r="G3388">
        <v>-45.4769260963701</v>
      </c>
      <c r="H3388">
        <v>8.2607900053695804</v>
      </c>
      <c r="I3388">
        <v>-19.406778946666201</v>
      </c>
      <c r="J3388">
        <v>-2.33635857747558</v>
      </c>
      <c r="K3388">
        <v>33.8995127325162</v>
      </c>
      <c r="L3388">
        <v>34.718596135580597</v>
      </c>
      <c r="M3388">
        <v>51.182069391648199</v>
      </c>
      <c r="N3388">
        <v>2.0427089688834599</v>
      </c>
      <c r="O3388">
        <v>60.448807854137399</v>
      </c>
      <c r="P3388">
        <v>32.037037037037003</v>
      </c>
      <c r="Q3388">
        <v>-7.9429449503148994E-2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403</v>
      </c>
      <c r="E3389">
        <v>49.427671500000002</v>
      </c>
      <c r="F3389">
        <v>9.11</v>
      </c>
      <c r="G3389">
        <v>1.55234677281251</v>
      </c>
      <c r="H3389">
        <v>0.13902358655191599</v>
      </c>
      <c r="I3389">
        <v>-32.551101357380396</v>
      </c>
      <c r="J3389">
        <v>-5.1821649434259198</v>
      </c>
      <c r="K3389">
        <v>8.9705646740810803</v>
      </c>
      <c r="L3389">
        <v>9.3489829147560606</v>
      </c>
      <c r="M3389">
        <v>59.557838392647596</v>
      </c>
      <c r="N3389">
        <v>1.1019357497040301</v>
      </c>
      <c r="O3389">
        <v>31.613611416026298</v>
      </c>
      <c r="P3389">
        <v>39.083969465648799</v>
      </c>
      <c r="Q3389">
        <v>8.9154511260701994E-2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E3390">
        <v>49.379219999999997</v>
      </c>
      <c r="F3390">
        <v>81</v>
      </c>
      <c r="G3390">
        <v>552.53171915921996</v>
      </c>
      <c r="H3390">
        <v>-20.1167142170113</v>
      </c>
      <c r="I3390">
        <v>39.414362111079299</v>
      </c>
      <c r="J3390">
        <v>-13.7607041508707</v>
      </c>
      <c r="K3390">
        <v>84.249275396318396</v>
      </c>
      <c r="L3390">
        <v>62.487958224733397</v>
      </c>
      <c r="M3390">
        <v>38.123084580449998</v>
      </c>
      <c r="N3390">
        <v>1.7449462555477</v>
      </c>
      <c r="O3390">
        <v>22.592592592592499</v>
      </c>
      <c r="P3390">
        <v>611.77504393673098</v>
      </c>
      <c r="Q3390">
        <v>0.18578972338507699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80</v>
      </c>
      <c r="E3391">
        <v>49.338993275</v>
      </c>
      <c r="F3391">
        <v>15.73</v>
      </c>
      <c r="G3391">
        <v>-37.758257636941998</v>
      </c>
      <c r="H3391">
        <v>-11.5869184031471</v>
      </c>
      <c r="I3391">
        <v>-28.529396329001301</v>
      </c>
      <c r="J3391">
        <v>-2.1743277463764001</v>
      </c>
      <c r="K3391">
        <v>16.262374575184101</v>
      </c>
      <c r="L3391">
        <v>16.88359449156</v>
      </c>
      <c r="M3391">
        <v>37.370060411317297</v>
      </c>
      <c r="N3391">
        <v>0.954664686793957</v>
      </c>
      <c r="O3391">
        <v>33.502860775587997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388</v>
      </c>
      <c r="E3392">
        <v>49.241599999999998</v>
      </c>
      <c r="F3392">
        <v>32</v>
      </c>
      <c r="G3392">
        <v>53.915040259101502</v>
      </c>
      <c r="H3392">
        <v>-4.4692713443236602</v>
      </c>
      <c r="I3392">
        <v>-20.880268629208899</v>
      </c>
      <c r="J3392">
        <v>8.1125312279825792</v>
      </c>
      <c r="K3392">
        <v>33.754978396633</v>
      </c>
      <c r="L3392">
        <v>31.6275962127939</v>
      </c>
      <c r="M3392">
        <v>48.8085300346144</v>
      </c>
      <c r="N3392">
        <v>0.68499427262313795</v>
      </c>
      <c r="O3392">
        <v>76.09375</v>
      </c>
      <c r="P3392">
        <v>90.476190476190396</v>
      </c>
      <c r="Q3392">
        <v>0.13305502886244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539</v>
      </c>
      <c r="E3393">
        <v>49.225458000000003</v>
      </c>
      <c r="F3393">
        <v>38.299999999999997</v>
      </c>
      <c r="G3393">
        <v>53.783286564727902</v>
      </c>
      <c r="H3393">
        <v>-18.8349012391547</v>
      </c>
      <c r="I3393">
        <v>16.863385103547099</v>
      </c>
      <c r="J3393">
        <v>-4.9470407789578301</v>
      </c>
      <c r="K3393">
        <v>35.827224547356899</v>
      </c>
      <c r="L3393">
        <v>30.6931164163212</v>
      </c>
      <c r="M3393">
        <v>47.702097507394498</v>
      </c>
      <c r="N3393">
        <v>0.23542363186609599</v>
      </c>
      <c r="O3393">
        <v>18.250652741514301</v>
      </c>
      <c r="P3393">
        <v>102.538339502908</v>
      </c>
      <c r="Q3393">
        <v>7.9700521004588007E-2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E3394">
        <v>49.168036499999999</v>
      </c>
      <c r="F3394">
        <v>981.3</v>
      </c>
      <c r="G3394">
        <v>569.60396914052205</v>
      </c>
      <c r="H3394">
        <v>0.541964610732518</v>
      </c>
      <c r="I3394">
        <v>159.48404453121299</v>
      </c>
      <c r="J3394">
        <v>7.4348118828240599</v>
      </c>
      <c r="K3394">
        <v>808.73245441843005</v>
      </c>
      <c r="L3394">
        <v>551.731898672375</v>
      </c>
      <c r="M3394">
        <v>83.747082241686797</v>
      </c>
      <c r="N3394">
        <v>1.44892488028546</v>
      </c>
      <c r="O3394">
        <v>0</v>
      </c>
      <c r="P3394">
        <v>749.24275205538697</v>
      </c>
      <c r="Q3394">
        <v>0.46242296668428401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E3395">
        <v>49.097414999999998</v>
      </c>
      <c r="F3395">
        <v>163.5</v>
      </c>
      <c r="G3395">
        <v>-29.570487989598199</v>
      </c>
      <c r="H3395">
        <v>2.6116033519623398</v>
      </c>
      <c r="I3395">
        <v>-24.4333452012519</v>
      </c>
      <c r="J3395">
        <v>2.62693441397247</v>
      </c>
      <c r="K3395">
        <v>155.315802030925</v>
      </c>
      <c r="L3395">
        <v>169.37343427118299</v>
      </c>
      <c r="M3395">
        <v>64.684228468717805</v>
      </c>
      <c r="N3395">
        <v>0.92926841781243497</v>
      </c>
      <c r="O3395">
        <v>65.749235474006099</v>
      </c>
      <c r="P3395">
        <v>22.655663915978899</v>
      </c>
      <c r="Q3395">
        <v>9.7441149900743998E-2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130</v>
      </c>
      <c r="E3396">
        <v>49.079735534999998</v>
      </c>
      <c r="F3396">
        <v>3.45</v>
      </c>
      <c r="K3396">
        <v>3.4677458506360201</v>
      </c>
      <c r="L3396">
        <v>4.1767796842679701</v>
      </c>
      <c r="M3396">
        <v>60.755946489344097</v>
      </c>
      <c r="N3396">
        <v>1</v>
      </c>
      <c r="Q3396">
        <v>-4.7233022382218999E-2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D3397" t="s">
        <v>414</v>
      </c>
      <c r="E3397">
        <v>49.015295999999999</v>
      </c>
      <c r="F3397">
        <v>158.4</v>
      </c>
      <c r="G3397">
        <v>82.423783028864094</v>
      </c>
      <c r="H3397">
        <v>-9.1948811004212203</v>
      </c>
      <c r="I3397">
        <v>15.7335700836062</v>
      </c>
      <c r="J3397">
        <v>-7.7450220252798596</v>
      </c>
      <c r="K3397">
        <v>152.05790854379401</v>
      </c>
      <c r="L3397">
        <v>131.79328287671001</v>
      </c>
      <c r="M3397">
        <v>53.174813890872301</v>
      </c>
      <c r="N3397">
        <v>1.6186937233715399</v>
      </c>
      <c r="O3397">
        <v>12.563131313131301</v>
      </c>
      <c r="P3397">
        <v>108.42105263157799</v>
      </c>
      <c r="Q3397">
        <v>0.19874614394286799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E3398">
        <v>48.988666299999998</v>
      </c>
      <c r="F3398">
        <v>49.49</v>
      </c>
      <c r="G3398">
        <v>31.201009756924499</v>
      </c>
      <c r="H3398">
        <v>-7.5608290137648098</v>
      </c>
      <c r="I3398">
        <v>2.6397196169636099</v>
      </c>
      <c r="J3398">
        <v>-3.02269209211468</v>
      </c>
      <c r="K3398">
        <v>48.915361011051502</v>
      </c>
      <c r="L3398">
        <v>44.6303486296325</v>
      </c>
      <c r="M3398">
        <v>53.829100780114501</v>
      </c>
      <c r="N3398">
        <v>0.265623301291327</v>
      </c>
      <c r="O3398">
        <v>35.380885027278197</v>
      </c>
      <c r="P3398">
        <v>74.076679563840997</v>
      </c>
      <c r="Q3398">
        <v>0.105088623637033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E3399">
        <v>48.927436182000001</v>
      </c>
      <c r="F3399">
        <v>6.21</v>
      </c>
      <c r="G3399">
        <v>-63.884192735583198</v>
      </c>
      <c r="H3399">
        <v>3.5029990196278198</v>
      </c>
      <c r="I3399">
        <v>-44.782457118951299</v>
      </c>
      <c r="J3399">
        <v>-4.2726804595546799</v>
      </c>
      <c r="K3399">
        <v>6.0538528132465004</v>
      </c>
      <c r="L3399">
        <v>7.22953203771202</v>
      </c>
      <c r="M3399">
        <v>46.221787634760901</v>
      </c>
      <c r="N3399">
        <v>1.0748391521276699</v>
      </c>
      <c r="O3399">
        <v>90.016103059581297</v>
      </c>
      <c r="P3399">
        <v>30.736842105263101</v>
      </c>
      <c r="Q3399">
        <v>-6.2439819718675002E-2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539</v>
      </c>
      <c r="E3400">
        <v>48.836648599999997</v>
      </c>
      <c r="F3400">
        <v>41.77</v>
      </c>
      <c r="G3400">
        <v>-52.412025412062498</v>
      </c>
      <c r="H3400">
        <v>-20.253585069813798</v>
      </c>
      <c r="I3400">
        <v>1.30772297547554</v>
      </c>
      <c r="J3400">
        <v>1.10873255751725</v>
      </c>
      <c r="K3400">
        <v>52.260914100491199</v>
      </c>
      <c r="L3400">
        <v>51.189352334516002</v>
      </c>
      <c r="M3400">
        <v>38.083045766793497</v>
      </c>
      <c r="N3400">
        <v>2.4360806052795398</v>
      </c>
      <c r="O3400">
        <v>92.674168063203197</v>
      </c>
      <c r="P3400">
        <v>40.2148371936891</v>
      </c>
      <c r="Q3400">
        <v>0.185041216966469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D3401" t="s">
        <v>239</v>
      </c>
      <c r="E3401">
        <v>48.755147999999998</v>
      </c>
      <c r="F3401">
        <v>15.9</v>
      </c>
      <c r="G3401">
        <v>57.580399903626599</v>
      </c>
      <c r="H3401">
        <v>8.3171292469549805</v>
      </c>
      <c r="I3401">
        <v>42.476950646081598</v>
      </c>
      <c r="J3401">
        <v>-8.3769792615279108</v>
      </c>
      <c r="K3401">
        <v>13.704318552928401</v>
      </c>
      <c r="L3401">
        <v>11.470980997041099</v>
      </c>
      <c r="M3401">
        <v>40.275217206400001</v>
      </c>
      <c r="N3401">
        <v>0.565275600224036</v>
      </c>
      <c r="O3401">
        <v>11.4465408805031</v>
      </c>
      <c r="P3401">
        <v>127.602276229775</v>
      </c>
      <c r="Q3401">
        <v>9.9568413735090996E-2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388</v>
      </c>
      <c r="E3402">
        <v>48.671419999999998</v>
      </c>
      <c r="F3402">
        <v>69.650000000000006</v>
      </c>
      <c r="G3402">
        <v>-33.913045920302899</v>
      </c>
      <c r="H3402">
        <v>-5.4394205980550101</v>
      </c>
      <c r="I3402">
        <v>-19.609355916213499</v>
      </c>
      <c r="J3402">
        <v>5.3831682504210203</v>
      </c>
      <c r="K3402">
        <v>65.470900701433706</v>
      </c>
      <c r="L3402">
        <v>69.407991809069301</v>
      </c>
      <c r="M3402">
        <v>72.165784966577505</v>
      </c>
      <c r="N3402">
        <v>2.6615969581749002</v>
      </c>
      <c r="O3402">
        <v>46.231155778894397</v>
      </c>
      <c r="P3402">
        <v>32.037914691943101</v>
      </c>
      <c r="Q3402">
        <v>5.0030885773793998E-2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D3403" t="s">
        <v>75</v>
      </c>
      <c r="E3403">
        <v>48.603740000000002</v>
      </c>
      <c r="F3403">
        <v>23.99</v>
      </c>
      <c r="G3403">
        <v>123.77555540601</v>
      </c>
      <c r="H3403">
        <v>-4.4692713443236602</v>
      </c>
      <c r="I3403">
        <v>73.158475173035598</v>
      </c>
      <c r="J3403">
        <v>-4.5882814728301202</v>
      </c>
      <c r="K3403">
        <v>23.024852396520298</v>
      </c>
      <c r="L3403">
        <v>18.4395040673216</v>
      </c>
      <c r="M3403">
        <v>51.875016733895002</v>
      </c>
      <c r="N3403">
        <v>0.518994139273949</v>
      </c>
      <c r="O3403">
        <v>18.382659441433901</v>
      </c>
      <c r="P3403">
        <v>194.355828220858</v>
      </c>
      <c r="Q3403">
        <v>5.4181920845960997E-2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304</v>
      </c>
      <c r="E3404">
        <v>48.556851199999997</v>
      </c>
      <c r="F3404">
        <v>16.579999999999998</v>
      </c>
      <c r="G3404">
        <v>38.298175201809201</v>
      </c>
      <c r="H3404">
        <v>9.7680167912695595</v>
      </c>
      <c r="I3404">
        <v>0.85260123224459805</v>
      </c>
      <c r="J3404">
        <v>-0.50447217758543605</v>
      </c>
      <c r="K3404">
        <v>15.8580142795045</v>
      </c>
      <c r="L3404">
        <v>14.701464674822001</v>
      </c>
      <c r="M3404">
        <v>52.123198335652397</v>
      </c>
      <c r="N3404">
        <v>1.3665546851524299</v>
      </c>
      <c r="O3404">
        <v>22.436670687575401</v>
      </c>
      <c r="P3404">
        <v>83.204419889502702</v>
      </c>
      <c r="Q3404">
        <v>5.8722678645724002E-2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239</v>
      </c>
      <c r="E3405">
        <v>48.465017920000001</v>
      </c>
      <c r="F3405">
        <v>106.7</v>
      </c>
      <c r="G3405">
        <v>58.105276601604402</v>
      </c>
      <c r="H3405">
        <v>30.061788338989299</v>
      </c>
      <c r="I3405">
        <v>15.532417044776</v>
      </c>
      <c r="J3405">
        <v>-1.2675987112095799</v>
      </c>
      <c r="K3405">
        <v>95.077339834862897</v>
      </c>
      <c r="L3405">
        <v>80.075730981423206</v>
      </c>
      <c r="M3405">
        <v>48.987160624244098</v>
      </c>
      <c r="N3405">
        <v>0.61009274564589799</v>
      </c>
      <c r="O3405">
        <v>14.995313964386099</v>
      </c>
      <c r="P3405">
        <v>104.32784373803101</v>
      </c>
      <c r="Q3405">
        <v>7.4078191007051E-2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D3406" t="s">
        <v>393</v>
      </c>
      <c r="E3406">
        <v>48.178532456999903</v>
      </c>
      <c r="F3406">
        <v>16.829999999999998</v>
      </c>
      <c r="G3406">
        <v>135.069991918364</v>
      </c>
      <c r="H3406">
        <v>-30.034488735627999</v>
      </c>
      <c r="I3406">
        <v>125.624115453199</v>
      </c>
      <c r="J3406">
        <v>0.43994740155261097</v>
      </c>
      <c r="K3406">
        <v>19.854337031443201</v>
      </c>
      <c r="L3406">
        <v>14.0121553069876</v>
      </c>
      <c r="M3406">
        <v>29.923617559243102</v>
      </c>
      <c r="N3406">
        <v>1.3014301444520999</v>
      </c>
      <c r="O3406">
        <v>72.014260249554297</v>
      </c>
      <c r="P3406">
        <v>233.26732673267301</v>
      </c>
      <c r="Q3406">
        <v>6.0049845044141001E-2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189</v>
      </c>
      <c r="E3407">
        <v>48.080996039999903</v>
      </c>
      <c r="F3407">
        <v>92.4</v>
      </c>
      <c r="G3407">
        <v>-17.154358286833698</v>
      </c>
      <c r="H3407">
        <v>-4.4692713443236602</v>
      </c>
      <c r="I3407">
        <v>-28.289743138971399</v>
      </c>
      <c r="J3407">
        <v>-0.86182774637639603</v>
      </c>
      <c r="K3407">
        <v>100.70561190248</v>
      </c>
      <c r="L3407">
        <v>65.745581202550497</v>
      </c>
      <c r="M3407">
        <v>73.545132454437507</v>
      </c>
      <c r="N3407">
        <v>1.7391304347826</v>
      </c>
      <c r="O3407">
        <v>52.813852813852797</v>
      </c>
      <c r="P3407">
        <v>11.1913357400722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E3408">
        <v>47.979637936000003</v>
      </c>
      <c r="F3408">
        <v>20.079999999999998</v>
      </c>
      <c r="G3408">
        <v>194.394942773303</v>
      </c>
      <c r="H3408">
        <v>-15.259415779327901</v>
      </c>
      <c r="I3408">
        <v>151.11123751366901</v>
      </c>
      <c r="J3408">
        <v>-5.8821805279232002</v>
      </c>
      <c r="K3408">
        <v>20.823966902790101</v>
      </c>
      <c r="L3408">
        <v>12.928295331715301</v>
      </c>
      <c r="M3408">
        <v>33.524172917342099</v>
      </c>
      <c r="N3408">
        <v>0.934019801152153</v>
      </c>
      <c r="O3408">
        <v>35.209163346613501</v>
      </c>
      <c r="P3408">
        <v>220.25518341307799</v>
      </c>
      <c r="Q3408">
        <v>0.166607808440979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876</v>
      </c>
      <c r="E3409">
        <v>47.835366020000002</v>
      </c>
      <c r="F3409">
        <v>24.24</v>
      </c>
      <c r="G3409">
        <v>199.50888687700299</v>
      </c>
      <c r="H3409">
        <v>60.991479508918601</v>
      </c>
      <c r="I3409">
        <v>51.798670381553798</v>
      </c>
      <c r="J3409">
        <v>9.3700958552607094</v>
      </c>
      <c r="K3409">
        <v>18.2684709013595</v>
      </c>
      <c r="L3409">
        <v>14.4067808447559</v>
      </c>
      <c r="M3409">
        <v>95.730248849604095</v>
      </c>
      <c r="N3409">
        <v>0.27830621372411601</v>
      </c>
      <c r="O3409">
        <v>0</v>
      </c>
      <c r="P3409">
        <v>241.408450704225</v>
      </c>
      <c r="Q3409">
        <v>0.17780383870698199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E3410">
        <v>47.778138599999998</v>
      </c>
      <c r="F3410">
        <v>44.67</v>
      </c>
      <c r="G3410">
        <v>46.278487683924503</v>
      </c>
      <c r="H3410">
        <v>-1.39784277289509</v>
      </c>
      <c r="I3410">
        <v>-15.7366035362085</v>
      </c>
      <c r="J3410">
        <v>2.67799526247315</v>
      </c>
      <c r="K3410">
        <v>40.256401496832503</v>
      </c>
      <c r="L3410">
        <v>36.071178911770801</v>
      </c>
      <c r="M3410">
        <v>66.785335590581198</v>
      </c>
      <c r="N3410">
        <v>1.4099520091622699</v>
      </c>
      <c r="O3410">
        <v>10.5887620326841</v>
      </c>
      <c r="P3410">
        <v>123.35</v>
      </c>
      <c r="Q3410">
        <v>0.14039758081657799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D3411" t="s">
        <v>629</v>
      </c>
      <c r="E3411">
        <v>47.669065994999997</v>
      </c>
      <c r="F3411">
        <v>13.69</v>
      </c>
      <c r="G3411">
        <v>-50.2248815237527</v>
      </c>
      <c r="H3411">
        <v>16.707199243911599</v>
      </c>
      <c r="I3411">
        <v>-64.553189511339497</v>
      </c>
      <c r="J3411">
        <v>-0.86182774637639603</v>
      </c>
      <c r="K3411">
        <v>17.905795648742199</v>
      </c>
      <c r="L3411">
        <v>21.072615416168201</v>
      </c>
      <c r="M3411">
        <v>21.4724550146362</v>
      </c>
      <c r="N3411">
        <v>0.21678640793137699</v>
      </c>
      <c r="O3411">
        <v>139.59094229364399</v>
      </c>
      <c r="P3411">
        <v>19.563318777292501</v>
      </c>
      <c r="Q3411">
        <v>-2.1051488035169E-2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D3412" t="s">
        <v>403</v>
      </c>
      <c r="E3412">
        <v>47.584692250000003</v>
      </c>
      <c r="F3412">
        <v>92.02</v>
      </c>
      <c r="G3412">
        <v>197.01695234268101</v>
      </c>
      <c r="H3412">
        <v>-5.6376923969552397</v>
      </c>
      <c r="I3412">
        <v>88.213334256292001</v>
      </c>
      <c r="J3412">
        <v>3.04476809249035</v>
      </c>
      <c r="K3412">
        <v>94.091711640784894</v>
      </c>
      <c r="L3412">
        <v>70.858371928776293</v>
      </c>
      <c r="M3412">
        <v>54.833800672090597</v>
      </c>
      <c r="N3412">
        <v>1.4137413741374101</v>
      </c>
      <c r="O3412">
        <v>63.497065855248799</v>
      </c>
      <c r="P3412">
        <v>264.43564356435598</v>
      </c>
      <c r="Q3412">
        <v>0.10126979714148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140</v>
      </c>
      <c r="E3413">
        <v>47.517156</v>
      </c>
      <c r="F3413">
        <v>14.4</v>
      </c>
      <c r="G3413">
        <v>20.7792705618544</v>
      </c>
      <c r="H3413">
        <v>-7.9152620666563296</v>
      </c>
      <c r="I3413">
        <v>-14.469151815818201</v>
      </c>
      <c r="J3413">
        <v>-0.24028078505043099</v>
      </c>
      <c r="K3413">
        <v>15.1678628499534</v>
      </c>
      <c r="L3413">
        <v>14.004670697779201</v>
      </c>
      <c r="M3413">
        <v>37.316587069919798</v>
      </c>
      <c r="N3413">
        <v>0.80510358443803298</v>
      </c>
      <c r="O3413">
        <v>37.8472222222222</v>
      </c>
      <c r="P3413">
        <v>67.441860465116207</v>
      </c>
      <c r="Q3413">
        <v>6.3190411137563005E-2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E3414">
        <v>47.508200000000002</v>
      </c>
      <c r="F3414">
        <v>151.30000000000001</v>
      </c>
      <c r="G3414">
        <v>246.15922408041899</v>
      </c>
      <c r="H3414">
        <v>-0.76556764061995197</v>
      </c>
      <c r="I3414">
        <v>111.448054623229</v>
      </c>
      <c r="J3414">
        <v>2.7381722536235999</v>
      </c>
      <c r="K3414">
        <v>138.57682895428999</v>
      </c>
      <c r="L3414">
        <v>101.31545832431</v>
      </c>
      <c r="M3414">
        <v>44.743467515823497</v>
      </c>
      <c r="N3414">
        <v>0.891526622879104</v>
      </c>
      <c r="O3414">
        <v>13.978849966953</v>
      </c>
      <c r="P3414">
        <v>345</v>
      </c>
      <c r="Q3414">
        <v>0.113858560390631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75</v>
      </c>
      <c r="E3415">
        <v>47.508119999999998</v>
      </c>
      <c r="F3415">
        <v>116.1</v>
      </c>
      <c r="G3415">
        <v>481.99316250158603</v>
      </c>
      <c r="H3415">
        <v>40.914459979900499</v>
      </c>
      <c r="I3415">
        <v>268.18149937522003</v>
      </c>
      <c r="J3415">
        <v>7.2578303732817204</v>
      </c>
      <c r="K3415">
        <v>78.742952766496998</v>
      </c>
      <c r="L3415">
        <v>49.029939520895603</v>
      </c>
      <c r="M3415">
        <v>99.965488144297296</v>
      </c>
      <c r="N3415">
        <v>1.5274366679490701</v>
      </c>
      <c r="O3415">
        <v>0</v>
      </c>
      <c r="P3415">
        <v>537.561779242174</v>
      </c>
      <c r="Q3415">
        <v>0.16526202420858199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75</v>
      </c>
      <c r="E3416">
        <v>47.485511303999999</v>
      </c>
      <c r="F3416">
        <v>52.71</v>
      </c>
      <c r="G3416">
        <v>32.333036671149401</v>
      </c>
      <c r="H3416">
        <v>16.608122210134098</v>
      </c>
      <c r="I3416">
        <v>-22.641077029337701</v>
      </c>
      <c r="J3416">
        <v>10.54509866055</v>
      </c>
      <c r="K3416">
        <v>46.5215019193069</v>
      </c>
      <c r="L3416">
        <v>44.064139732281603</v>
      </c>
      <c r="M3416">
        <v>76.462764875856294</v>
      </c>
      <c r="N3416">
        <v>1.19129905288039</v>
      </c>
      <c r="O3416">
        <v>22.5763612217795</v>
      </c>
      <c r="P3416">
        <v>64.71875</v>
      </c>
      <c r="Q3416">
        <v>5.8604449063040999E-2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629</v>
      </c>
      <c r="E3417">
        <v>47.465683720000001</v>
      </c>
      <c r="F3417">
        <v>17.29</v>
      </c>
      <c r="G3417">
        <v>-1.50309778263202</v>
      </c>
      <c r="H3417">
        <v>-1.26452356984295</v>
      </c>
      <c r="I3417">
        <v>-24.885003087833901</v>
      </c>
      <c r="J3417">
        <v>-4.1432515506033099</v>
      </c>
      <c r="K3417">
        <v>16.491237453953399</v>
      </c>
      <c r="L3417">
        <v>16.182618635359201</v>
      </c>
      <c r="M3417">
        <v>48.929117260819503</v>
      </c>
      <c r="N3417">
        <v>1.2564864695101201</v>
      </c>
      <c r="O3417">
        <v>31.289762868710199</v>
      </c>
      <c r="P3417">
        <v>35.078124999999901</v>
      </c>
      <c r="Q3417">
        <v>1.3232668694689999E-2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403</v>
      </c>
      <c r="E3418">
        <v>47.433579424000001</v>
      </c>
      <c r="F3418">
        <v>75.040000000000006</v>
      </c>
      <c r="G3418">
        <v>-55.0677878095861</v>
      </c>
      <c r="H3418">
        <v>-19.333029969045899</v>
      </c>
      <c r="I3418">
        <v>-38.2240144057915</v>
      </c>
      <c r="J3418">
        <v>-6.3163732009218503</v>
      </c>
      <c r="K3418">
        <v>85.528118261252999</v>
      </c>
      <c r="L3418">
        <v>93.751590246126298</v>
      </c>
      <c r="M3418">
        <v>40.388452578116102</v>
      </c>
      <c r="N3418">
        <v>0.259205918312369</v>
      </c>
      <c r="O3418">
        <v>114.55223880597001</v>
      </c>
      <c r="P3418">
        <v>6.7425320056898999</v>
      </c>
      <c r="Q3418">
        <v>4.6912989592384997E-2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629</v>
      </c>
      <c r="E3419">
        <v>47.41</v>
      </c>
      <c r="F3419">
        <v>8.6199999999999992</v>
      </c>
      <c r="G3419">
        <v>-2.08245813807259E-2</v>
      </c>
      <c r="H3419">
        <v>2.9990830860560802</v>
      </c>
      <c r="I3419">
        <v>-18.891638528895601</v>
      </c>
      <c r="J3419">
        <v>-6.3183979022783996</v>
      </c>
      <c r="K3419">
        <v>8.1203984588963198</v>
      </c>
      <c r="L3419">
        <v>8.0585619721574506</v>
      </c>
      <c r="M3419">
        <v>52.376070499363898</v>
      </c>
      <c r="N3419">
        <v>0.82899694375991395</v>
      </c>
      <c r="O3419">
        <v>35.962877030162403</v>
      </c>
      <c r="P3419">
        <v>42.479338842975103</v>
      </c>
      <c r="Q3419">
        <v>-1.8239100898960001E-2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D3420" t="s">
        <v>1407</v>
      </c>
      <c r="E3420">
        <v>47.32</v>
      </c>
      <c r="F3420">
        <v>47.32</v>
      </c>
      <c r="G3420">
        <v>-36.239028518562698</v>
      </c>
      <c r="H3420">
        <v>0.40029387306764502</v>
      </c>
      <c r="I3420">
        <v>-23.7657037539791</v>
      </c>
      <c r="J3420">
        <v>4.0077374710149103</v>
      </c>
      <c r="K3420">
        <v>48.592964262759999</v>
      </c>
      <c r="L3420">
        <v>50.777152450375702</v>
      </c>
      <c r="M3420">
        <v>44.9361031376719</v>
      </c>
      <c r="N3420">
        <v>1.1466604289842901</v>
      </c>
      <c r="O3420">
        <v>49.091293322062498</v>
      </c>
      <c r="P3420">
        <v>12.132701421800901</v>
      </c>
      <c r="Q3420">
        <v>-0.10985319870052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542</v>
      </c>
      <c r="E3421">
        <v>47.198084399999999</v>
      </c>
      <c r="F3421">
        <v>24.45</v>
      </c>
      <c r="G3421">
        <v>-53.092383496917698</v>
      </c>
      <c r="H3421">
        <v>-8.1802088443236691</v>
      </c>
      <c r="I3421">
        <v>-30.776056478887298</v>
      </c>
      <c r="J3421">
        <v>-2.2618277463764001</v>
      </c>
      <c r="K3421">
        <v>26.366659716952402</v>
      </c>
      <c r="L3421">
        <v>29.870268348070201</v>
      </c>
      <c r="M3421">
        <v>27.462954836424601</v>
      </c>
      <c r="N3421">
        <v>1.34036363636363</v>
      </c>
      <c r="O3421">
        <v>75.869120654396696</v>
      </c>
      <c r="P3421">
        <v>1.03305785123966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47.167520400000001</v>
      </c>
      <c r="F3422">
        <v>327.60000000000002</v>
      </c>
      <c r="G3422">
        <v>-23.485240639774801</v>
      </c>
      <c r="H3422">
        <v>-14.221337460026101</v>
      </c>
      <c r="I3422">
        <v>1.2462609361002499</v>
      </c>
      <c r="J3422">
        <v>-0.86182774637639603</v>
      </c>
      <c r="K3422">
        <v>384.545807099287</v>
      </c>
      <c r="L3422">
        <v>407.20076902342902</v>
      </c>
      <c r="M3422">
        <v>11.8669377962221</v>
      </c>
      <c r="N3422">
        <v>0.66514517560542596</v>
      </c>
      <c r="O3422">
        <v>113.65995115995101</v>
      </c>
      <c r="P3422">
        <v>23.111612175873699</v>
      </c>
      <c r="Q3422">
        <v>-4.8403015400010997E-2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E3423">
        <v>47.145764393</v>
      </c>
      <c r="F3423">
        <v>6.37</v>
      </c>
      <c r="G3423">
        <v>118.201062042217</v>
      </c>
      <c r="H3423">
        <v>53.603645322342999</v>
      </c>
      <c r="I3423">
        <v>14.3007111978803</v>
      </c>
      <c r="J3423">
        <v>-10.264812821003201</v>
      </c>
      <c r="K3423">
        <v>4.9127402662366899</v>
      </c>
      <c r="L3423">
        <v>4.0925756822190902</v>
      </c>
      <c r="M3423">
        <v>66.708040221249107</v>
      </c>
      <c r="N3423">
        <v>1.9559602078453</v>
      </c>
      <c r="O3423">
        <v>5.8084772370486704</v>
      </c>
      <c r="P3423">
        <v>158.94308943089399</v>
      </c>
      <c r="Q3423">
        <v>8.0290415084879996E-2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D3424" t="s">
        <v>109</v>
      </c>
      <c r="E3424">
        <v>47.1</v>
      </c>
      <c r="F3424">
        <v>15.7</v>
      </c>
      <c r="G3424">
        <v>-42.791457570991803</v>
      </c>
      <c r="H3424">
        <v>-9.9217075392192395</v>
      </c>
      <c r="I3424">
        <v>-34.950956298386401</v>
      </c>
      <c r="J3424">
        <v>-3.31544833285156</v>
      </c>
      <c r="K3424">
        <v>16.699443548704899</v>
      </c>
      <c r="L3424">
        <v>18.197808706723801</v>
      </c>
      <c r="M3424">
        <v>35.290429565576098</v>
      </c>
      <c r="N3424">
        <v>0.642311225628309</v>
      </c>
      <c r="O3424">
        <v>77.006369426751505</v>
      </c>
      <c r="P3424">
        <v>7.5342465753424701</v>
      </c>
      <c r="Q3424">
        <v>-1.1911091320548999E-2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403</v>
      </c>
      <c r="E3425">
        <v>46.998750000000001</v>
      </c>
      <c r="F3425">
        <v>12.45</v>
      </c>
      <c r="G3425">
        <v>-98.187424458401196</v>
      </c>
      <c r="H3425">
        <v>-7.6529448137114198</v>
      </c>
      <c r="I3425">
        <v>-41.547564664188599</v>
      </c>
      <c r="J3425">
        <v>-6.1333932415840602</v>
      </c>
      <c r="K3425">
        <v>12.2234120079218</v>
      </c>
      <c r="L3425">
        <v>18.509977519662801</v>
      </c>
      <c r="M3425">
        <v>57.279704986666403</v>
      </c>
      <c r="N3425">
        <v>0.81657956289744904</v>
      </c>
      <c r="O3425">
        <v>277.42971887550198</v>
      </c>
      <c r="P3425">
        <v>49.999999999999901</v>
      </c>
      <c r="Q3425">
        <v>5.4674582705009998E-3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484</v>
      </c>
      <c r="E3426">
        <v>46.886688212999999</v>
      </c>
      <c r="F3426">
        <v>9.77</v>
      </c>
      <c r="G3426">
        <v>43.463849481542198</v>
      </c>
      <c r="H3426">
        <v>21.4472899704677</v>
      </c>
      <c r="I3426">
        <v>-0.67121055125658502</v>
      </c>
      <c r="J3426">
        <v>6.3502282277893896</v>
      </c>
      <c r="K3426">
        <v>8.5015255386895401</v>
      </c>
      <c r="L3426">
        <v>8.0725623368904298</v>
      </c>
      <c r="M3426">
        <v>72.522690035588596</v>
      </c>
      <c r="N3426">
        <v>2.0211283264209099</v>
      </c>
      <c r="O3426">
        <v>36.642784032753298</v>
      </c>
      <c r="P3426">
        <v>83.992467043314505</v>
      </c>
      <c r="Q3426">
        <v>6.3223806204376995E-2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182</v>
      </c>
      <c r="E3427">
        <v>46.886448000000001</v>
      </c>
      <c r="F3427">
        <v>70</v>
      </c>
      <c r="G3427">
        <v>-58.2600474963658</v>
      </c>
      <c r="H3427">
        <v>3.2230363479840198</v>
      </c>
      <c r="I3427">
        <v>-44.471837821727398</v>
      </c>
      <c r="J3427">
        <v>-10.0706474610326</v>
      </c>
      <c r="K3427">
        <v>75.795135415973604</v>
      </c>
      <c r="M3427">
        <v>45.698410195100898</v>
      </c>
      <c r="N3427">
        <v>0.45390070921985798</v>
      </c>
      <c r="O3427">
        <v>107.142857142857</v>
      </c>
      <c r="P3427">
        <v>20.689655172413701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140</v>
      </c>
      <c r="E3428">
        <v>46.8</v>
      </c>
      <c r="F3428">
        <v>5.2</v>
      </c>
      <c r="G3428">
        <v>63.2306684511342</v>
      </c>
      <c r="H3428">
        <v>21.353513465802902</v>
      </c>
      <c r="I3428">
        <v>-10.535186238016999</v>
      </c>
      <c r="J3428">
        <v>14.184468549919799</v>
      </c>
      <c r="K3428">
        <v>4.2849478348640497</v>
      </c>
      <c r="L3428">
        <v>4.0943626956134498</v>
      </c>
      <c r="M3428">
        <v>83.443848266770004</v>
      </c>
      <c r="N3428">
        <v>2.33473374915003</v>
      </c>
      <c r="O3428">
        <v>14.615384615384601</v>
      </c>
      <c r="P3428">
        <v>100</v>
      </c>
      <c r="Q3428">
        <v>7.2807125268781997E-2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65</v>
      </c>
      <c r="E3429">
        <v>46.78</v>
      </c>
      <c r="F3429">
        <v>46.78</v>
      </c>
      <c r="G3429">
        <v>-60.842867463958299</v>
      </c>
      <c r="H3429">
        <v>-1.65608453113684</v>
      </c>
      <c r="I3429">
        <v>-69.679945939673004</v>
      </c>
      <c r="J3429">
        <v>-9.53031661791095</v>
      </c>
      <c r="K3429">
        <v>48.129689971658898</v>
      </c>
      <c r="L3429">
        <v>63.740715407733902</v>
      </c>
      <c r="M3429">
        <v>41.676027174252198</v>
      </c>
      <c r="N3429">
        <v>0.76298685329818905</v>
      </c>
      <c r="O3429">
        <v>160.795211628901</v>
      </c>
      <c r="P3429">
        <v>19.948717948717899</v>
      </c>
      <c r="Q3429">
        <v>1.7901955634311999E-2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D3430" t="s">
        <v>287</v>
      </c>
      <c r="E3430">
        <v>46.761907200000003</v>
      </c>
      <c r="F3430">
        <v>23.02</v>
      </c>
      <c r="G3430">
        <v>-60.499650066237102</v>
      </c>
      <c r="H3430">
        <v>-15.125642000694301</v>
      </c>
      <c r="I3430">
        <v>-44.566987521976699</v>
      </c>
      <c r="J3430">
        <v>-2.3937426399934099</v>
      </c>
      <c r="K3430">
        <v>24.797326719511801</v>
      </c>
      <c r="L3430">
        <v>28.8570281182446</v>
      </c>
      <c r="M3430">
        <v>26.989606795998</v>
      </c>
      <c r="N3430">
        <v>1.3757011173646401</v>
      </c>
      <c r="O3430">
        <v>61.794092093831402</v>
      </c>
      <c r="P3430">
        <v>2.0842572062084099</v>
      </c>
      <c r="Q3430">
        <v>-7.7448764051079005E-2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E3431">
        <v>46.6832256</v>
      </c>
      <c r="F3431">
        <v>32.19</v>
      </c>
      <c r="G3431">
        <v>-31.1001582141051</v>
      </c>
      <c r="H3431">
        <v>-7.4663894999432703</v>
      </c>
      <c r="I3431">
        <v>-17.6366553501623</v>
      </c>
      <c r="J3431">
        <v>-4.4148363423649402</v>
      </c>
      <c r="K3431">
        <v>34.635207248987697</v>
      </c>
      <c r="L3431">
        <v>32.776139635635502</v>
      </c>
      <c r="M3431">
        <v>39.955525928310202</v>
      </c>
      <c r="N3431">
        <v>0.33013402275908699</v>
      </c>
      <c r="O3431">
        <v>42.031686859273002</v>
      </c>
      <c r="P3431">
        <v>19.133974833456602</v>
      </c>
      <c r="Q3431">
        <v>0.115927086918501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242</v>
      </c>
      <c r="E3432">
        <v>46.622790000000002</v>
      </c>
      <c r="F3432">
        <v>18</v>
      </c>
      <c r="G3432">
        <v>-18.177620992419701</v>
      </c>
      <c r="H3432">
        <v>-5.9326859784700003</v>
      </c>
      <c r="I3432">
        <v>-50.962660895142797</v>
      </c>
      <c r="J3432">
        <v>2.6689239620518501</v>
      </c>
      <c r="K3432">
        <v>19.851319456264001</v>
      </c>
      <c r="L3432">
        <v>20.926603486928499</v>
      </c>
      <c r="M3432">
        <v>43.687902012709998</v>
      </c>
      <c r="N3432">
        <v>0.52470706749825302</v>
      </c>
      <c r="O3432">
        <v>107.953216374269</v>
      </c>
      <c r="P3432">
        <v>23.198847262247799</v>
      </c>
      <c r="Q3432">
        <v>-3.9919891369985999E-2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E3433">
        <v>46.611870400000001</v>
      </c>
      <c r="F3433">
        <v>74.599999999999994</v>
      </c>
      <c r="G3433">
        <v>-10.914169761500601</v>
      </c>
      <c r="H3433">
        <v>-10.9895986595594</v>
      </c>
      <c r="I3433">
        <v>28.725806254914499</v>
      </c>
      <c r="J3433">
        <v>-2.9434603994376198</v>
      </c>
      <c r="K3433">
        <v>77.943588498611703</v>
      </c>
      <c r="L3433">
        <v>72.700843748463896</v>
      </c>
      <c r="M3433">
        <v>55.320332076318003</v>
      </c>
      <c r="N3433">
        <v>0.37171993066550602</v>
      </c>
      <c r="O3433">
        <v>56.836461126005297</v>
      </c>
      <c r="P3433">
        <v>106.648199445983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621</v>
      </c>
      <c r="E3434">
        <v>46.589723999999997</v>
      </c>
      <c r="F3434">
        <v>9.99</v>
      </c>
      <c r="G3434">
        <v>38.655888392483099</v>
      </c>
      <c r="H3434">
        <v>2.6965040567458498</v>
      </c>
      <c r="I3434">
        <v>-16.5775496716848</v>
      </c>
      <c r="J3434">
        <v>-2.2397805022819099</v>
      </c>
      <c r="K3434">
        <v>10.4755508746878</v>
      </c>
      <c r="L3434">
        <v>10.087417619923601</v>
      </c>
      <c r="M3434">
        <v>39.757915062272602</v>
      </c>
      <c r="N3434">
        <v>0.88323569794007895</v>
      </c>
      <c r="O3434">
        <v>71.171171171171096</v>
      </c>
      <c r="P3434">
        <v>69.322033898304994</v>
      </c>
      <c r="Q3434">
        <v>-8.5031568424400004E-4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E3435">
        <v>46.425411199999999</v>
      </c>
      <c r="F3435">
        <v>56</v>
      </c>
      <c r="G3435">
        <v>34.139759360225099</v>
      </c>
      <c r="H3435">
        <v>12.197395322343001</v>
      </c>
      <c r="I3435">
        <v>-31.347463984601301</v>
      </c>
      <c r="J3435">
        <v>-0.86182774637639603</v>
      </c>
      <c r="K3435">
        <v>50.507205149874601</v>
      </c>
      <c r="L3435">
        <v>49.163280885073803</v>
      </c>
      <c r="M3435">
        <v>91.264438468587599</v>
      </c>
      <c r="N3435">
        <v>0.54545454545454497</v>
      </c>
      <c r="O3435">
        <v>61.25</v>
      </c>
      <c r="P3435">
        <v>86.6666666666666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D3436" t="s">
        <v>403</v>
      </c>
      <c r="E3436">
        <v>46.330618532000003</v>
      </c>
      <c r="F3436">
        <v>27.64</v>
      </c>
      <c r="G3436">
        <v>529.11606267776006</v>
      </c>
      <c r="H3436">
        <v>73.196045794677602</v>
      </c>
      <c r="I3436">
        <v>48.255060293035001</v>
      </c>
      <c r="J3436">
        <v>20.474577783577502</v>
      </c>
      <c r="K3436">
        <v>21.098998821056401</v>
      </c>
      <c r="L3436">
        <v>18.724573085024002</v>
      </c>
      <c r="M3436">
        <v>93.953843461751305</v>
      </c>
      <c r="N3436">
        <v>0.88381699293657401</v>
      </c>
      <c r="O3436">
        <v>46.816208393632401</v>
      </c>
      <c r="P3436">
        <v>788.74598070739501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D3437" t="s">
        <v>629</v>
      </c>
      <c r="E3437">
        <v>46.266076319999897</v>
      </c>
      <c r="F3437">
        <v>157.80000000000001</v>
      </c>
      <c r="G3437">
        <v>-46.543829481192297</v>
      </c>
      <c r="H3437">
        <v>1.4288519800731201</v>
      </c>
      <c r="I3437">
        <v>-20.926391605857901</v>
      </c>
      <c r="J3437">
        <v>5.1784407099994398</v>
      </c>
      <c r="K3437">
        <v>155.333748792085</v>
      </c>
      <c r="L3437">
        <v>166.58371952840901</v>
      </c>
      <c r="M3437">
        <v>65.855298931371806</v>
      </c>
      <c r="N3437">
        <v>2.5333811464656102</v>
      </c>
      <c r="O3437">
        <v>31.622306717363699</v>
      </c>
      <c r="P3437">
        <v>9.1663784157730799</v>
      </c>
      <c r="Q3437">
        <v>1.509226885487E-2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182</v>
      </c>
      <c r="E3438">
        <v>46.206744192000002</v>
      </c>
      <c r="F3438">
        <v>16.32</v>
      </c>
      <c r="G3438">
        <v>-80.253546079105405</v>
      </c>
      <c r="H3438">
        <v>-6.7447204461200601</v>
      </c>
      <c r="I3438">
        <v>-60.825105586232297</v>
      </c>
      <c r="J3438">
        <v>3.15346862073641</v>
      </c>
      <c r="K3438">
        <v>17.967385902769799</v>
      </c>
      <c r="L3438">
        <v>26.312775867327002</v>
      </c>
      <c r="M3438">
        <v>58.262484816692698</v>
      </c>
      <c r="N3438">
        <v>0.52187043294754198</v>
      </c>
      <c r="O3438">
        <v>169.30147058823499</v>
      </c>
      <c r="P3438">
        <v>8.7275149900066502</v>
      </c>
      <c r="Q3438">
        <v>-5.4713584252135003E-2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D3439" t="s">
        <v>117</v>
      </c>
      <c r="E3439">
        <v>46.17</v>
      </c>
      <c r="F3439">
        <v>3.17</v>
      </c>
      <c r="G3439">
        <v>130.65363998147001</v>
      </c>
      <c r="H3439">
        <v>27.775626614859998</v>
      </c>
      <c r="I3439">
        <v>72.401691158681899</v>
      </c>
      <c r="J3439">
        <v>-1.77925893903694</v>
      </c>
      <c r="K3439">
        <v>2.7911190147920202</v>
      </c>
      <c r="L3439">
        <v>2.2586812560544098</v>
      </c>
      <c r="M3439">
        <v>69.583677298832598</v>
      </c>
      <c r="N3439">
        <v>0.87209029169105301</v>
      </c>
      <c r="O3439">
        <v>8.20189274447951</v>
      </c>
      <c r="P3439">
        <v>184.43483593989501</v>
      </c>
      <c r="Q3439">
        <v>9.1305693932207999E-2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346</v>
      </c>
      <c r="E3440">
        <v>46.167659999999998</v>
      </c>
      <c r="F3440">
        <v>46.2</v>
      </c>
      <c r="G3440">
        <v>-52.619910899762097</v>
      </c>
      <c r="H3440">
        <v>11.4795349564393</v>
      </c>
      <c r="I3440">
        <v>-46.796188916930198</v>
      </c>
      <c r="J3440">
        <v>-1.5365062199163499</v>
      </c>
      <c r="K3440">
        <v>45.6300235759252</v>
      </c>
      <c r="L3440">
        <v>55.446084525416197</v>
      </c>
      <c r="M3440">
        <v>43.626807540611097</v>
      </c>
      <c r="N3440">
        <v>0.50458739081835402</v>
      </c>
      <c r="O3440">
        <v>76.190476190476105</v>
      </c>
      <c r="P3440">
        <v>24.6963562753036</v>
      </c>
      <c r="Q3440">
        <v>-2.5616844478703001E-2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D3441" t="s">
        <v>542</v>
      </c>
      <c r="E3441">
        <v>46.154871360000001</v>
      </c>
      <c r="F3441">
        <v>58.68</v>
      </c>
      <c r="G3441">
        <v>13.3898780123371</v>
      </c>
      <c r="H3441">
        <v>-5.2278920339788302</v>
      </c>
      <c r="I3441">
        <v>-20.936574808087901</v>
      </c>
      <c r="J3441">
        <v>0.94220479695576198</v>
      </c>
      <c r="K3441">
        <v>58.012820052929897</v>
      </c>
      <c r="L3441">
        <v>55.254305765820803</v>
      </c>
      <c r="M3441">
        <v>58.158061214712603</v>
      </c>
      <c r="N3441">
        <v>0.73872591453858905</v>
      </c>
      <c r="O3441">
        <v>24.744376278118601</v>
      </c>
      <c r="P3441">
        <v>56.898395721925098</v>
      </c>
      <c r="Q3441">
        <v>0.107870125667601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E3442">
        <v>45.9</v>
      </c>
      <c r="F3442">
        <v>306</v>
      </c>
      <c r="G3442">
        <v>-18.491819587143301</v>
      </c>
      <c r="H3442">
        <v>27.0438591267059</v>
      </c>
      <c r="I3442">
        <v>-5.3528099288802098</v>
      </c>
      <c r="J3442">
        <v>14.1582232926319</v>
      </c>
      <c r="K3442">
        <v>257.000075346453</v>
      </c>
      <c r="L3442">
        <v>263.02307736833001</v>
      </c>
      <c r="M3442">
        <v>67.305700569318205</v>
      </c>
      <c r="N3442">
        <v>4.7200304936153996</v>
      </c>
      <c r="O3442">
        <v>27.058823529411701</v>
      </c>
      <c r="P3442">
        <v>52.923538230884503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484</v>
      </c>
      <c r="E3443">
        <v>45.7078463</v>
      </c>
      <c r="F3443">
        <v>17.350000000000001</v>
      </c>
      <c r="G3443">
        <v>-2.37269615578911</v>
      </c>
      <c r="H3443">
        <v>-8.2192713443236496</v>
      </c>
      <c r="I3443">
        <v>-25.251187536296801</v>
      </c>
      <c r="J3443">
        <v>-4.5594895190789497</v>
      </c>
      <c r="K3443">
        <v>18.430579150046501</v>
      </c>
      <c r="L3443">
        <v>18.224956372194601</v>
      </c>
      <c r="M3443">
        <v>17.7459140056318</v>
      </c>
      <c r="N3443">
        <v>0.77033578115849599</v>
      </c>
      <c r="O3443">
        <v>57.636887608069102</v>
      </c>
      <c r="P3443">
        <v>57.013574660633402</v>
      </c>
      <c r="Q3443">
        <v>-0.134206770057644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2864</v>
      </c>
      <c r="E3444">
        <v>45.687856163999903</v>
      </c>
      <c r="F3444">
        <v>6.83</v>
      </c>
      <c r="G3444">
        <v>10.5754029245815</v>
      </c>
      <c r="H3444">
        <v>-2.3951972702495898</v>
      </c>
      <c r="I3444">
        <v>-17.5748132776441</v>
      </c>
      <c r="J3444">
        <v>-2.1512260271786898</v>
      </c>
      <c r="K3444">
        <v>6.9865735862896896</v>
      </c>
      <c r="L3444">
        <v>6.6993736667043704</v>
      </c>
      <c r="M3444">
        <v>44.859777951045203</v>
      </c>
      <c r="N3444">
        <v>0.38601332106046399</v>
      </c>
      <c r="O3444">
        <v>28.843338213762799</v>
      </c>
      <c r="P3444">
        <v>48.478260869565197</v>
      </c>
      <c r="Q3444">
        <v>3.4521951146284001E-2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D3445" t="s">
        <v>1474</v>
      </c>
      <c r="E3445">
        <v>45.623640319000003</v>
      </c>
      <c r="F3445">
        <v>2.98</v>
      </c>
      <c r="G3445">
        <v>-0.67922626494438898</v>
      </c>
      <c r="H3445">
        <v>-19.326414201466498</v>
      </c>
      <c r="I3445">
        <v>-22.824518820270701</v>
      </c>
      <c r="J3445">
        <v>0.15512140616596901</v>
      </c>
      <c r="K3445">
        <v>3.0725448855708399</v>
      </c>
      <c r="L3445">
        <v>2.9979471330646299</v>
      </c>
      <c r="M3445">
        <v>44.136528269396798</v>
      </c>
      <c r="N3445">
        <v>1.8868133723168199</v>
      </c>
      <c r="O3445">
        <v>51.247642686782299</v>
      </c>
      <c r="Q3445">
        <v>9.4037725024091995E-2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D3446" t="s">
        <v>1215</v>
      </c>
      <c r="E3446">
        <v>45.620726359999999</v>
      </c>
      <c r="F3446">
        <v>11.11</v>
      </c>
      <c r="G3446">
        <v>-72.848192447003797</v>
      </c>
      <c r="H3446">
        <v>-23.183557058609299</v>
      </c>
      <c r="I3446">
        <v>-60.693628424761101</v>
      </c>
      <c r="J3446">
        <v>5.4933124405395004</v>
      </c>
      <c r="K3446">
        <v>14.4657114943648</v>
      </c>
      <c r="L3446">
        <v>18.4635241346401</v>
      </c>
      <c r="M3446">
        <v>28.4590286264159</v>
      </c>
      <c r="N3446">
        <v>0.40060655809940998</v>
      </c>
      <c r="O3446">
        <v>128.62286228622801</v>
      </c>
      <c r="P3446">
        <v>3.8317757009345801</v>
      </c>
      <c r="Q3446">
        <v>0.106464442022611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D3447" t="s">
        <v>156</v>
      </c>
      <c r="E3447">
        <v>45.608573999999997</v>
      </c>
      <c r="F3447">
        <v>44.97</v>
      </c>
      <c r="G3447">
        <v>13.928382300853</v>
      </c>
      <c r="H3447">
        <v>-10.7674986644488</v>
      </c>
      <c r="I3447">
        <v>13.363028408229001</v>
      </c>
      <c r="J3447">
        <v>1.2518086172599601</v>
      </c>
      <c r="K3447">
        <v>46.541264650827898</v>
      </c>
      <c r="L3447">
        <v>42.188326732552298</v>
      </c>
      <c r="M3447">
        <v>46.687488496514099</v>
      </c>
      <c r="N3447">
        <v>0.60792689154771595</v>
      </c>
      <c r="O3447">
        <v>47.098065376917901</v>
      </c>
      <c r="P3447">
        <v>70.988593155893497</v>
      </c>
      <c r="Q3447">
        <v>6.7697997305843999E-2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E3448">
        <v>45.60471124</v>
      </c>
      <c r="F3448">
        <v>66.77</v>
      </c>
      <c r="G3448">
        <v>-51.876861138389799</v>
      </c>
      <c r="H3448">
        <v>29.5901345962703</v>
      </c>
      <c r="I3448">
        <v>-39.1159093007346</v>
      </c>
      <c r="J3448">
        <v>-9.1149785798226599</v>
      </c>
      <c r="K3448">
        <v>68.662599999999998</v>
      </c>
      <c r="M3448">
        <v>43.466411719695898</v>
      </c>
      <c r="O3448">
        <v>42.279466826418997</v>
      </c>
      <c r="P3448">
        <v>36.823770491803202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130</v>
      </c>
      <c r="E3449">
        <v>45.587413871999999</v>
      </c>
      <c r="F3449">
        <v>22.43</v>
      </c>
      <c r="G3449">
        <v>94.907475895658195</v>
      </c>
      <c r="H3449">
        <v>-3.0935597693710801</v>
      </c>
      <c r="I3449">
        <v>86.278488975658107</v>
      </c>
      <c r="J3449">
        <v>7.4503871547893397</v>
      </c>
      <c r="K3449">
        <v>19.584000759847701</v>
      </c>
      <c r="L3449">
        <v>15.0954071091328</v>
      </c>
      <c r="M3449">
        <v>70.384284223433696</v>
      </c>
      <c r="N3449">
        <v>0.89537037942022502</v>
      </c>
      <c r="O3449">
        <v>5.7066428889879601</v>
      </c>
      <c r="P3449">
        <v>148.11946902654799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629</v>
      </c>
      <c r="E3450">
        <v>45.570599999999999</v>
      </c>
      <c r="F3450">
        <v>28.13</v>
      </c>
      <c r="G3450">
        <v>20.7094059298717</v>
      </c>
      <c r="H3450">
        <v>-1.08071712745618</v>
      </c>
      <c r="I3450">
        <v>-45.931189470696502</v>
      </c>
      <c r="J3450">
        <v>-0.27574716029580998</v>
      </c>
      <c r="K3450">
        <v>28.3941302404365</v>
      </c>
      <c r="L3450">
        <v>31.8443675261164</v>
      </c>
      <c r="M3450">
        <v>53.884476757020103</v>
      </c>
      <c r="N3450">
        <v>1.0141606573223101</v>
      </c>
      <c r="O3450">
        <v>176.715250622111</v>
      </c>
      <c r="P3450">
        <v>46.205821205821202</v>
      </c>
      <c r="Q3450">
        <v>0.197190907685031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D3451" t="s">
        <v>156</v>
      </c>
      <c r="E3451">
        <v>45.440913600000002</v>
      </c>
      <c r="F3451">
        <v>26.64</v>
      </c>
      <c r="G3451">
        <v>1.6038741927610101</v>
      </c>
      <c r="H3451">
        <v>-10.6002031073995</v>
      </c>
      <c r="I3451">
        <v>-31.879776606997599</v>
      </c>
      <c r="J3451">
        <v>-3.1689654536582799</v>
      </c>
      <c r="K3451">
        <v>27.641618735370301</v>
      </c>
      <c r="L3451">
        <v>27.209896180114299</v>
      </c>
      <c r="M3451">
        <v>32.164980748755497</v>
      </c>
      <c r="N3451">
        <v>1.61714402498052</v>
      </c>
      <c r="O3451">
        <v>51.839339339339297</v>
      </c>
      <c r="P3451">
        <v>32.208436724565701</v>
      </c>
      <c r="Q3451">
        <v>-5.5524548250694E-2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239</v>
      </c>
      <c r="E3452">
        <v>45.35622</v>
      </c>
      <c r="F3452">
        <v>599.95000000000005</v>
      </c>
      <c r="G3452">
        <v>-26.6375498269079</v>
      </c>
      <c r="H3452">
        <v>21.813982877996601</v>
      </c>
      <c r="I3452">
        <v>-12.267356029010299</v>
      </c>
      <c r="J3452">
        <v>0.56560376350922303</v>
      </c>
      <c r="K3452">
        <v>573.56540110018102</v>
      </c>
      <c r="L3452">
        <v>562.86035129020797</v>
      </c>
      <c r="M3452">
        <v>80.494373943116301</v>
      </c>
      <c r="N3452">
        <v>0.16909090909090899</v>
      </c>
      <c r="O3452">
        <v>46.187182265188703</v>
      </c>
      <c r="P3452">
        <v>56.135328562133999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D3453" t="s">
        <v>75</v>
      </c>
      <c r="E3453">
        <v>45.32</v>
      </c>
      <c r="F3453">
        <v>4.12</v>
      </c>
      <c r="G3453">
        <v>-20.5167291893932</v>
      </c>
      <c r="H3453">
        <v>-1.81675145042445</v>
      </c>
      <c r="I3453">
        <v>-33.408766558405901</v>
      </c>
      <c r="J3453">
        <v>-2.3885453036283</v>
      </c>
      <c r="K3453">
        <v>3.9019439070631101</v>
      </c>
      <c r="L3453">
        <v>4.1902572783998897</v>
      </c>
      <c r="M3453">
        <v>77.378245671192005</v>
      </c>
      <c r="N3453">
        <v>1.68566852950887</v>
      </c>
      <c r="O3453">
        <v>41.990291262135898</v>
      </c>
      <c r="P3453">
        <v>32.903225806451601</v>
      </c>
      <c r="Q3453">
        <v>3.5576965996955E-2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539</v>
      </c>
      <c r="E3454">
        <v>45.24278563</v>
      </c>
      <c r="F3454">
        <v>29.66</v>
      </c>
      <c r="G3454">
        <v>-24.631571697795302</v>
      </c>
      <c r="H3454">
        <v>-20.7339772266766</v>
      </c>
      <c r="I3454">
        <v>-11.6975794004102</v>
      </c>
      <c r="J3454">
        <v>-0.26112103259548403</v>
      </c>
      <c r="K3454">
        <v>28.976444826546398</v>
      </c>
      <c r="L3454">
        <v>28.7358199432174</v>
      </c>
      <c r="M3454">
        <v>59.553668849532301</v>
      </c>
      <c r="N3454">
        <v>2.2840166131861301</v>
      </c>
      <c r="O3454">
        <v>21.0384356035064</v>
      </c>
      <c r="P3454">
        <v>32.706935123042499</v>
      </c>
      <c r="Q3454">
        <v>4.5657669161404998E-2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D3455" t="s">
        <v>777</v>
      </c>
      <c r="E3455">
        <v>45.202437000000003</v>
      </c>
      <c r="F3455">
        <v>123.9</v>
      </c>
      <c r="G3455">
        <v>40.069851766814097</v>
      </c>
      <c r="H3455">
        <v>19.8307286556763</v>
      </c>
      <c r="I3455">
        <v>8.0150806993466297</v>
      </c>
      <c r="J3455">
        <v>8.0299812768386598</v>
      </c>
      <c r="K3455">
        <v>111.349994550893</v>
      </c>
      <c r="L3455">
        <v>102.81905681232401</v>
      </c>
      <c r="M3455">
        <v>65.978718049232697</v>
      </c>
      <c r="N3455">
        <v>0.118579688799703</v>
      </c>
      <c r="O3455">
        <v>29.136400322840899</v>
      </c>
      <c r="P3455">
        <v>73.165618448637304</v>
      </c>
      <c r="Q3455">
        <v>6.3670978634792999E-2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D3456" t="s">
        <v>542</v>
      </c>
      <c r="E3456">
        <v>45.090674999999997</v>
      </c>
      <c r="F3456">
        <v>26.25</v>
      </c>
      <c r="G3456">
        <v>-59.488559223845598</v>
      </c>
      <c r="H3456">
        <v>1.1064862314338999</v>
      </c>
      <c r="I3456">
        <v>-27.0337150316278</v>
      </c>
      <c r="J3456">
        <v>-1.28103506344956</v>
      </c>
      <c r="K3456">
        <v>27.188922514784299</v>
      </c>
      <c r="L3456">
        <v>29.535677310576599</v>
      </c>
      <c r="M3456">
        <v>47.312319234848701</v>
      </c>
      <c r="N3456">
        <v>1.07275413041296</v>
      </c>
      <c r="O3456">
        <v>64.571428571428498</v>
      </c>
      <c r="Q3456">
        <v>2.5797397262592E-2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D3457" t="s">
        <v>713</v>
      </c>
      <c r="E3457">
        <v>45.057158311999999</v>
      </c>
      <c r="F3457">
        <v>20.68</v>
      </c>
      <c r="G3457">
        <v>23.780047130009201</v>
      </c>
      <c r="H3457">
        <v>-0.70503162168870603</v>
      </c>
      <c r="I3457">
        <v>5.2750672368042304</v>
      </c>
      <c r="J3457">
        <v>3.3670279750166201</v>
      </c>
      <c r="K3457">
        <v>19.7448545764131</v>
      </c>
      <c r="L3457">
        <v>18.083354312654201</v>
      </c>
      <c r="M3457">
        <v>37.579943371070499</v>
      </c>
      <c r="N3457">
        <v>1.12592745309397</v>
      </c>
      <c r="O3457">
        <v>1.9825918762089001</v>
      </c>
      <c r="P3457">
        <v>50.290697674418603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D3458" t="s">
        <v>214</v>
      </c>
      <c r="E3458">
        <v>44.972113149999998</v>
      </c>
      <c r="F3458">
        <v>64.849999999999994</v>
      </c>
      <c r="G3458">
        <v>101.28511837948901</v>
      </c>
      <c r="H3458">
        <v>32.687591400774302</v>
      </c>
      <c r="I3458">
        <v>-46.518179972550797</v>
      </c>
      <c r="J3458">
        <v>-3.9110307955794501</v>
      </c>
      <c r="K3458">
        <v>65.862565691760395</v>
      </c>
      <c r="L3458">
        <v>64.150014443241901</v>
      </c>
      <c r="M3458">
        <v>43.977015639307602</v>
      </c>
      <c r="N3458">
        <v>1.5083977605971699</v>
      </c>
      <c r="O3458">
        <v>81.958365458750905</v>
      </c>
      <c r="P3458">
        <v>131.19429590017799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65</v>
      </c>
      <c r="E3459">
        <v>44.9208</v>
      </c>
      <c r="F3459">
        <v>36.700000000000003</v>
      </c>
      <c r="G3459">
        <v>44.758076422056803</v>
      </c>
      <c r="H3459">
        <v>-4.5488469411406403</v>
      </c>
      <c r="I3459">
        <v>12.7149038615759</v>
      </c>
      <c r="J3459">
        <v>-1.73024879900797</v>
      </c>
      <c r="K3459">
        <v>38.016897112759501</v>
      </c>
      <c r="L3459">
        <v>33.426220846209603</v>
      </c>
      <c r="M3459">
        <v>38.237139604926</v>
      </c>
      <c r="N3459">
        <v>0.26429288790213201</v>
      </c>
      <c r="O3459">
        <v>38.119891008174299</v>
      </c>
      <c r="P3459">
        <v>79.024390243902403</v>
      </c>
      <c r="Q3459">
        <v>2.0543210632937001E-2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1151</v>
      </c>
      <c r="E3460">
        <v>44.910686699999999</v>
      </c>
      <c r="F3460">
        <v>33</v>
      </c>
      <c r="G3460">
        <v>-77.223542039922194</v>
      </c>
      <c r="H3460">
        <v>-10.411300329830899</v>
      </c>
      <c r="I3460">
        <v>-61.936498104445199</v>
      </c>
      <c r="J3460">
        <v>5.3574848559149304</v>
      </c>
      <c r="K3460">
        <v>36.271861246291003</v>
      </c>
      <c r="M3460">
        <v>49.590095950298199</v>
      </c>
      <c r="N3460">
        <v>0.60355143794634203</v>
      </c>
      <c r="O3460">
        <v>118.484848484848</v>
      </c>
      <c r="P3460">
        <v>13.4020618556701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49</v>
      </c>
      <c r="E3461">
        <v>44.686795418999999</v>
      </c>
      <c r="F3461">
        <v>19.190000000000001</v>
      </c>
      <c r="G3461">
        <v>-54.749129528663701</v>
      </c>
      <c r="H3461">
        <v>-39.257675209701802</v>
      </c>
      <c r="I3461">
        <v>-52.980241183072003</v>
      </c>
      <c r="J3461">
        <v>-5.1650062304839697</v>
      </c>
      <c r="K3461">
        <v>25.464849872368202</v>
      </c>
      <c r="L3461">
        <v>30.247898362546501</v>
      </c>
      <c r="M3461">
        <v>24.700223947949901</v>
      </c>
      <c r="N3461">
        <v>2.48528397389018</v>
      </c>
      <c r="O3461">
        <v>206.67014069827999</v>
      </c>
      <c r="P3461">
        <v>3.3943965517241499</v>
      </c>
      <c r="Q3461">
        <v>-7.5835422214548004E-2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1535</v>
      </c>
      <c r="E3462">
        <v>44.638125000000002</v>
      </c>
      <c r="F3462">
        <v>3.99</v>
      </c>
      <c r="G3462">
        <v>1869.1397593602201</v>
      </c>
      <c r="H3462">
        <v>10.3343540333198</v>
      </c>
      <c r="I3462">
        <v>98.011822308991498</v>
      </c>
      <c r="J3462">
        <v>7.09271770816905</v>
      </c>
      <c r="K3462">
        <v>3.3529702064558502</v>
      </c>
      <c r="L3462">
        <v>2.3270391804445301</v>
      </c>
      <c r="M3462">
        <v>92.163941560467507</v>
      </c>
      <c r="N3462">
        <v>0.97363943732212399</v>
      </c>
      <c r="O3462">
        <v>6.2656641604009904</v>
      </c>
      <c r="P3462">
        <v>1895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414</v>
      </c>
      <c r="E3463">
        <v>44.353999999999999</v>
      </c>
      <c r="F3463">
        <v>83.75</v>
      </c>
      <c r="G3463">
        <v>-49.619912920157198</v>
      </c>
      <c r="H3463">
        <v>-2.3351250028602402</v>
      </c>
      <c r="I3463">
        <v>-41.518092220923002</v>
      </c>
      <c r="J3463">
        <v>-0.86182774637639603</v>
      </c>
      <c r="K3463">
        <v>86.640004304393003</v>
      </c>
      <c r="L3463">
        <v>100.383385325719</v>
      </c>
      <c r="M3463">
        <v>90.043799696394998</v>
      </c>
      <c r="N3463">
        <v>1.09582470618026</v>
      </c>
      <c r="O3463">
        <v>60.477611940298502</v>
      </c>
      <c r="P3463">
        <v>4.6875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E3464">
        <v>44.330624280000002</v>
      </c>
      <c r="F3464">
        <v>123.1</v>
      </c>
      <c r="G3464">
        <v>-20.646565426099599</v>
      </c>
      <c r="H3464">
        <v>-18.685299218888101</v>
      </c>
      <c r="I3464">
        <v>-10.2588543827378</v>
      </c>
      <c r="J3464">
        <v>-0.86182774637639603</v>
      </c>
      <c r="K3464">
        <v>137.50134529193599</v>
      </c>
      <c r="L3464">
        <v>131.48532252054301</v>
      </c>
      <c r="M3464">
        <v>0.75750245680460204</v>
      </c>
      <c r="N3464">
        <v>1.6090909090909</v>
      </c>
      <c r="O3464">
        <v>29.163281884646601</v>
      </c>
      <c r="P3464">
        <v>14.140009272137201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242</v>
      </c>
      <c r="E3465">
        <v>44.2802395</v>
      </c>
      <c r="F3465">
        <v>23.35</v>
      </c>
      <c r="G3465">
        <v>-2.9655037976696002</v>
      </c>
      <c r="H3465">
        <v>-17.9557478170913</v>
      </c>
      <c r="I3465">
        <v>1.9253417397522701</v>
      </c>
      <c r="J3465">
        <v>-15.1737543518809</v>
      </c>
      <c r="K3465">
        <v>26.741397102272799</v>
      </c>
      <c r="L3465">
        <v>23.5708403355187</v>
      </c>
      <c r="M3465">
        <v>26.2768991619117</v>
      </c>
      <c r="N3465">
        <v>0.395014121077712</v>
      </c>
      <c r="O3465">
        <v>67.366167023554496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44.279080800000003</v>
      </c>
      <c r="F3466">
        <v>11.24</v>
      </c>
      <c r="G3466">
        <v>51.426825606281902</v>
      </c>
      <c r="H3466">
        <v>19.086284211231799</v>
      </c>
      <c r="I3466">
        <v>27.752841523694801</v>
      </c>
      <c r="J3466">
        <v>-0.68164756619622002</v>
      </c>
      <c r="K3466">
        <v>10.2639618481006</v>
      </c>
      <c r="L3466">
        <v>8.9690765408237905</v>
      </c>
      <c r="M3466">
        <v>52.643123210713902</v>
      </c>
      <c r="N3466">
        <v>0.30942712465866601</v>
      </c>
      <c r="O3466">
        <v>29.715302491103099</v>
      </c>
      <c r="P3466">
        <v>118.252427184466</v>
      </c>
      <c r="Q3466">
        <v>9.6347832043010007E-2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E3467">
        <v>44.217207842000001</v>
      </c>
      <c r="F3467">
        <v>91.97</v>
      </c>
      <c r="G3467">
        <v>81.139534287076302</v>
      </c>
      <c r="H3467">
        <v>-4.91719967579062</v>
      </c>
      <c r="I3467">
        <v>31.530369949256301</v>
      </c>
      <c r="J3467">
        <v>-2.08404996859861</v>
      </c>
      <c r="K3467">
        <v>81.480812578036407</v>
      </c>
      <c r="L3467">
        <v>69.384716067841694</v>
      </c>
      <c r="M3467">
        <v>60.970803693710899</v>
      </c>
      <c r="N3467">
        <v>1.1811336019790499</v>
      </c>
      <c r="O3467">
        <v>12.5258236381428</v>
      </c>
      <c r="P3467">
        <v>151.972602739726</v>
      </c>
      <c r="Q3467">
        <v>0.14143137446707699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E3468">
        <v>44.138899479000003</v>
      </c>
      <c r="F3468">
        <v>40.909999999999997</v>
      </c>
      <c r="G3468">
        <v>-33.693366932226901</v>
      </c>
      <c r="H3468">
        <v>13.597106722054299</v>
      </c>
      <c r="I3468">
        <v>-43.617678384681703</v>
      </c>
      <c r="J3468">
        <v>-1.9976421494696901</v>
      </c>
      <c r="K3468">
        <v>39.5840903771876</v>
      </c>
      <c r="L3468">
        <v>44.083974501870898</v>
      </c>
      <c r="M3468">
        <v>60.148891292798297</v>
      </c>
      <c r="N3468">
        <v>0.31488065007617999</v>
      </c>
      <c r="O3468">
        <v>90.626455446384597</v>
      </c>
      <c r="P3468">
        <v>26.5388184348901</v>
      </c>
      <c r="Q3468">
        <v>0.173204124390549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E3469">
        <v>44.02469</v>
      </c>
      <c r="F3469">
        <v>23.81</v>
      </c>
      <c r="G3469">
        <v>-28.308373419857801</v>
      </c>
      <c r="H3469">
        <v>-13.4126675707387</v>
      </c>
      <c r="I3469">
        <v>-46.1231987880549</v>
      </c>
      <c r="J3469">
        <v>-2.1302401850016102</v>
      </c>
      <c r="K3469">
        <v>26.173383411914799</v>
      </c>
      <c r="L3469">
        <v>27.668026802178499</v>
      </c>
      <c r="M3469">
        <v>31.506562808639099</v>
      </c>
      <c r="N3469">
        <v>0.84572104756783895</v>
      </c>
      <c r="O3469">
        <v>72.196556068878607</v>
      </c>
      <c r="P3469">
        <v>5.3539823008849501</v>
      </c>
      <c r="Q3469">
        <v>2.6807029007717999E-2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D3470" t="s">
        <v>214</v>
      </c>
      <c r="E3470">
        <v>43.973216000000001</v>
      </c>
      <c r="F3470">
        <v>152.6</v>
      </c>
      <c r="G3470">
        <v>2803.1224848880502</v>
      </c>
      <c r="H3470">
        <v>-10.6740906214321</v>
      </c>
      <c r="I3470">
        <v>366.92587634415202</v>
      </c>
      <c r="J3470">
        <v>-8.5678147054753797</v>
      </c>
      <c r="K3470">
        <v>150.74127348156</v>
      </c>
      <c r="L3470">
        <v>87.502729552025201</v>
      </c>
      <c r="M3470">
        <v>19.280459350184501</v>
      </c>
      <c r="N3470">
        <v>0.17979167332842999</v>
      </c>
      <c r="O3470">
        <v>32.404980340760098</v>
      </c>
      <c r="P3470">
        <v>2828.9827255278301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539</v>
      </c>
      <c r="E3471">
        <v>43.952514499999999</v>
      </c>
      <c r="F3471">
        <v>152.65</v>
      </c>
      <c r="G3471">
        <v>-6.1632709428051804</v>
      </c>
      <c r="H3471">
        <v>-9.0501096676769599</v>
      </c>
      <c r="I3471">
        <v>11.8700112388136</v>
      </c>
      <c r="J3471">
        <v>4.6679735781269098</v>
      </c>
      <c r="K3471">
        <v>158.395425575508</v>
      </c>
      <c r="L3471">
        <v>144.316343497048</v>
      </c>
      <c r="M3471">
        <v>39.038527946271302</v>
      </c>
      <c r="N3471">
        <v>0.68663193476053896</v>
      </c>
      <c r="O3471">
        <v>37.307566328201702</v>
      </c>
      <c r="P3471">
        <v>39.088838268792699</v>
      </c>
      <c r="Q3471">
        <v>0.167599567647707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75</v>
      </c>
      <c r="E3472">
        <v>43.86</v>
      </c>
      <c r="F3472">
        <v>1.72</v>
      </c>
      <c r="G3472">
        <v>119.85404507451</v>
      </c>
      <c r="H3472">
        <v>71.258883995482094</v>
      </c>
      <c r="I3472">
        <v>22.333782064022</v>
      </c>
      <c r="J3472">
        <v>13.695134278939999</v>
      </c>
      <c r="K3472">
        <v>1.22610907251132</v>
      </c>
      <c r="L3472">
        <v>1.1245296587585301</v>
      </c>
      <c r="M3472">
        <v>65.784538600347702</v>
      </c>
      <c r="N3472">
        <v>3.4784999756773698</v>
      </c>
      <c r="O3472">
        <v>22.0930232558139</v>
      </c>
      <c r="P3472">
        <v>173.01587301587301</v>
      </c>
      <c r="Q3472">
        <v>7.5752997623644E-2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130</v>
      </c>
      <c r="E3473">
        <v>43.596536354999998</v>
      </c>
      <c r="F3473">
        <v>120.95</v>
      </c>
      <c r="G3473">
        <v>-34.920391015714699</v>
      </c>
      <c r="H3473">
        <v>-3.47051978377436</v>
      </c>
      <c r="I3473">
        <v>-20.982000150177502</v>
      </c>
      <c r="J3473">
        <v>1.9771553044710499</v>
      </c>
      <c r="K3473">
        <v>121.167447135412</v>
      </c>
      <c r="L3473">
        <v>126.416833923345</v>
      </c>
      <c r="M3473">
        <v>50.765136732375602</v>
      </c>
      <c r="N3473">
        <v>0.53796063082260803</v>
      </c>
      <c r="O3473">
        <v>34.7664324100868</v>
      </c>
      <c r="P3473">
        <v>17.427184466019401</v>
      </c>
      <c r="Q3473">
        <v>0.17055845062564701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494</v>
      </c>
      <c r="E3474">
        <v>43.516507484999998</v>
      </c>
      <c r="F3474">
        <v>30.47</v>
      </c>
      <c r="G3474">
        <v>-12.588865175090801</v>
      </c>
      <c r="H3474">
        <v>-3.91642581586837</v>
      </c>
      <c r="I3474">
        <v>-41.253026128221897</v>
      </c>
      <c r="J3474">
        <v>-1.31256824863008</v>
      </c>
      <c r="K3474">
        <v>31.5399729121335</v>
      </c>
      <c r="L3474">
        <v>32.322830431847301</v>
      </c>
      <c r="M3474">
        <v>41.8449914524804</v>
      </c>
      <c r="N3474">
        <v>1.92399108565002</v>
      </c>
      <c r="O3474">
        <v>55.891040367574597</v>
      </c>
      <c r="P3474">
        <v>32.478260869565197</v>
      </c>
      <c r="Q3474">
        <v>-8.1382227652668004E-2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75</v>
      </c>
      <c r="E3475">
        <v>43.475762000000003</v>
      </c>
      <c r="F3475">
        <v>0.76</v>
      </c>
      <c r="G3475">
        <v>-12.9570148333232</v>
      </c>
      <c r="H3475">
        <v>-37.520118801950701</v>
      </c>
      <c r="I3475">
        <v>-36.728344214120703</v>
      </c>
      <c r="J3475">
        <v>-7.92065127578815</v>
      </c>
      <c r="K3475">
        <v>1.1016280339864799</v>
      </c>
      <c r="L3475">
        <v>1.04607473663897</v>
      </c>
      <c r="M3475">
        <v>27.095373371311702</v>
      </c>
      <c r="N3475">
        <v>1.7919279854442001</v>
      </c>
      <c r="O3475">
        <v>138.157894736842</v>
      </c>
      <c r="P3475">
        <v>31.358024691358001</v>
      </c>
      <c r="Q3475">
        <v>0.105330236108939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E3476">
        <v>43.437869999999997</v>
      </c>
      <c r="F3476">
        <v>4.2300000000000004</v>
      </c>
      <c r="G3476">
        <v>55.6848237379075</v>
      </c>
      <c r="H3476">
        <v>4.39148814934721</v>
      </c>
      <c r="I3476">
        <v>15.4721397693089</v>
      </c>
      <c r="J3476">
        <v>-2.4636584099919601</v>
      </c>
      <c r="K3476">
        <v>4.1095059358813897</v>
      </c>
      <c r="L3476">
        <v>3.80934026194035</v>
      </c>
      <c r="M3476">
        <v>52.078325224817</v>
      </c>
      <c r="N3476">
        <v>0.62728407383248497</v>
      </c>
      <c r="O3476">
        <v>66.6666666666666</v>
      </c>
      <c r="P3476">
        <v>108.374384236453</v>
      </c>
      <c r="Q3476">
        <v>-3.3153487069993999E-2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43.2</v>
      </c>
      <c r="F3477">
        <v>72</v>
      </c>
      <c r="G3477">
        <v>602.88469863147998</v>
      </c>
      <c r="H3477">
        <v>10.722038642706099</v>
      </c>
      <c r="I3477">
        <v>72.515560385815306</v>
      </c>
      <c r="J3477">
        <v>-1.2404031810370699</v>
      </c>
      <c r="K3477">
        <v>57.763175068608099</v>
      </c>
      <c r="L3477">
        <v>38.870785883795698</v>
      </c>
      <c r="M3477">
        <v>68.9483177359146</v>
      </c>
      <c r="N3477">
        <v>0.48692742395028299</v>
      </c>
      <c r="O3477">
        <v>2.0138888888888902</v>
      </c>
      <c r="P3477">
        <v>732.36994219653104</v>
      </c>
      <c r="Q3477">
        <v>0.12814825075644801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E3478">
        <v>43.194064650000001</v>
      </c>
      <c r="F3478">
        <v>8.25</v>
      </c>
      <c r="G3478">
        <v>40.470404521515398</v>
      </c>
      <c r="H3478">
        <v>-9.0775662751992403</v>
      </c>
      <c r="I3478">
        <v>-23.522741570849298</v>
      </c>
      <c r="J3478">
        <v>-2.2903991749478299</v>
      </c>
      <c r="K3478">
        <v>8.5579421673856206</v>
      </c>
      <c r="L3478">
        <v>7.8821787469525297</v>
      </c>
      <c r="M3478">
        <v>38.710210749298902</v>
      </c>
      <c r="N3478">
        <v>0.420195841896078</v>
      </c>
      <c r="O3478">
        <v>43.636363636363598</v>
      </c>
      <c r="P3478">
        <v>83.3333333333333</v>
      </c>
      <c r="Q3478">
        <v>5.9273371681074001E-2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1344</v>
      </c>
      <c r="E3479">
        <v>43.169274999999999</v>
      </c>
      <c r="F3479">
        <v>48.25</v>
      </c>
      <c r="G3479">
        <v>-12.994743563751401</v>
      </c>
      <c r="H3479">
        <v>7.9429066416248002</v>
      </c>
      <c r="I3479">
        <v>-54.329495866675003</v>
      </c>
      <c r="J3479">
        <v>-0.84099007186087704</v>
      </c>
      <c r="K3479">
        <v>44.939845846953602</v>
      </c>
      <c r="L3479">
        <v>47.828785767637598</v>
      </c>
      <c r="M3479">
        <v>64.893796387706402</v>
      </c>
      <c r="N3479">
        <v>1.84736517869566</v>
      </c>
      <c r="O3479">
        <v>90.155440414507694</v>
      </c>
      <c r="P3479">
        <v>30.4054054054053</v>
      </c>
      <c r="Q3479">
        <v>-5.3613021377229002E-2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130</v>
      </c>
      <c r="E3480">
        <v>43.053066314999903</v>
      </c>
      <c r="F3480">
        <v>77.849999999999994</v>
      </c>
      <c r="G3480">
        <v>-26.2950788543803</v>
      </c>
      <c r="H3480">
        <v>-1.7295453169263999</v>
      </c>
      <c r="I3480">
        <v>-24.1380272320133</v>
      </c>
      <c r="J3480">
        <v>-4.5598246647122904</v>
      </c>
      <c r="K3480">
        <v>77.1372664068343</v>
      </c>
      <c r="L3480">
        <v>82.766613760778796</v>
      </c>
      <c r="M3480">
        <v>58.597397099313298</v>
      </c>
      <c r="N3480">
        <v>0.71090757008465899</v>
      </c>
      <c r="O3480">
        <v>20.154142581888198</v>
      </c>
      <c r="P3480">
        <v>22.5984251968503</v>
      </c>
      <c r="Q3480">
        <v>8.3508852322765004E-2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713</v>
      </c>
      <c r="E3481">
        <v>43.024297066000003</v>
      </c>
      <c r="F3481">
        <v>89.44</v>
      </c>
      <c r="G3481">
        <v>2.5388979101174298</v>
      </c>
      <c r="H3481">
        <v>-2.7136775405370801</v>
      </c>
      <c r="I3481">
        <v>13.9100835352844</v>
      </c>
      <c r="J3481">
        <v>2.8332143490398898</v>
      </c>
      <c r="K3481">
        <v>85.253477644129106</v>
      </c>
      <c r="L3481">
        <v>77.450302271978501</v>
      </c>
      <c r="M3481">
        <v>57.290049328383198</v>
      </c>
      <c r="N3481">
        <v>0.93914843701929795</v>
      </c>
      <c r="O3481">
        <v>11.8067978533094</v>
      </c>
      <c r="P3481">
        <v>35.310136157337297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E3482">
        <v>43.016068189999999</v>
      </c>
      <c r="F3482">
        <v>60.43</v>
      </c>
      <c r="G3482">
        <v>89.961187931653598</v>
      </c>
      <c r="H3482">
        <v>8.3010114130224899</v>
      </c>
      <c r="I3482">
        <v>37.598965561970097</v>
      </c>
      <c r="J3482">
        <v>-4.0046848892335296</v>
      </c>
      <c r="K3482">
        <v>56.831020207969303</v>
      </c>
      <c r="L3482">
        <v>45.6736488216876</v>
      </c>
      <c r="M3482">
        <v>49.854048377485903</v>
      </c>
      <c r="N3482">
        <v>0.90917081592410698</v>
      </c>
      <c r="O3482">
        <v>5.9076617574052603</v>
      </c>
      <c r="P3482">
        <v>143.66935483870901</v>
      </c>
      <c r="Q3482">
        <v>9.3722931773204995E-2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E3483">
        <v>42.936816</v>
      </c>
      <c r="F3483">
        <v>40.56</v>
      </c>
      <c r="G3483">
        <v>-10.304685084219299</v>
      </c>
      <c r="H3483">
        <v>0.68589664746909795</v>
      </c>
      <c r="I3483">
        <v>-0.80692999813292199</v>
      </c>
      <c r="J3483">
        <v>6.5242382567666102</v>
      </c>
      <c r="K3483">
        <v>39.212231785160299</v>
      </c>
      <c r="L3483">
        <v>37.594799169742501</v>
      </c>
      <c r="M3483">
        <v>60.826354694091798</v>
      </c>
      <c r="N3483">
        <v>9.0741854868567201E-2</v>
      </c>
      <c r="O3483">
        <v>30.4240631163708</v>
      </c>
      <c r="P3483">
        <v>50.1666049611255</v>
      </c>
      <c r="Q3483">
        <v>8.6959618487609996E-2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65</v>
      </c>
      <c r="E3484">
        <v>42.916729495999903</v>
      </c>
      <c r="F3484">
        <v>21.46</v>
      </c>
      <c r="G3484">
        <v>4.12158855465273</v>
      </c>
      <c r="H3484">
        <v>-7.2007528258051403</v>
      </c>
      <c r="I3484">
        <v>-20.798213533302398</v>
      </c>
      <c r="J3484">
        <v>-3.23171622221281</v>
      </c>
      <c r="K3484">
        <v>21.3078235811528</v>
      </c>
      <c r="L3484">
        <v>20.238372161536901</v>
      </c>
      <c r="M3484">
        <v>54.474257915659997</v>
      </c>
      <c r="N3484">
        <v>1.73085091777384</v>
      </c>
      <c r="O3484">
        <v>40.260950605778099</v>
      </c>
      <c r="P3484">
        <v>109.365853658536</v>
      </c>
      <c r="Q3484">
        <v>0.115622809037041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E3485">
        <v>42.9</v>
      </c>
      <c r="F3485">
        <v>62.5</v>
      </c>
      <c r="G3485">
        <v>-44.8177095194429</v>
      </c>
      <c r="H3485">
        <v>33.758001382948997</v>
      </c>
      <c r="I3485">
        <v>-25.033909064202199</v>
      </c>
      <c r="J3485">
        <v>31.355563557971401</v>
      </c>
      <c r="K3485">
        <v>51.485050658027298</v>
      </c>
      <c r="M3485">
        <v>75.314993329082199</v>
      </c>
      <c r="N3485">
        <v>2.46821152703505</v>
      </c>
      <c r="O3485">
        <v>42.463999999999999</v>
      </c>
      <c r="P3485">
        <v>44.508670520231199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1396</v>
      </c>
      <c r="E3486">
        <v>42.84</v>
      </c>
      <c r="F3486">
        <v>102</v>
      </c>
      <c r="G3486">
        <v>7.82259029076247</v>
      </c>
      <c r="H3486">
        <v>-5.8232365280760803</v>
      </c>
      <c r="I3486">
        <v>36.900711197880298</v>
      </c>
      <c r="J3486">
        <v>3.21980490668482</v>
      </c>
      <c r="K3486">
        <v>95.326484820036399</v>
      </c>
      <c r="L3486">
        <v>80.6731429362912</v>
      </c>
      <c r="M3486">
        <v>56.106046981165697</v>
      </c>
      <c r="N3486">
        <v>0.306430317055643</v>
      </c>
      <c r="O3486">
        <v>19.6078431372549</v>
      </c>
      <c r="P3486">
        <v>77.700348432055705</v>
      </c>
      <c r="Q3486">
        <v>0.14762148440269299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484</v>
      </c>
      <c r="E3487">
        <v>42.830556948000002</v>
      </c>
      <c r="F3487">
        <v>6.36</v>
      </c>
      <c r="G3487">
        <v>-55.860240639774801</v>
      </c>
      <c r="H3487">
        <v>-17.9570097639421</v>
      </c>
      <c r="I3487">
        <v>-36.008379711210502</v>
      </c>
      <c r="J3487">
        <v>12.9374554077454</v>
      </c>
      <c r="K3487">
        <v>7.0439600651889904</v>
      </c>
      <c r="L3487">
        <v>9.6458754876526491</v>
      </c>
      <c r="M3487">
        <v>57.460241217081297</v>
      </c>
      <c r="N3487">
        <v>2.08910952572151</v>
      </c>
      <c r="O3487">
        <v>72.955974842767205</v>
      </c>
      <c r="P3487">
        <v>19.101123595505602</v>
      </c>
      <c r="Q3487">
        <v>-0.216797977573913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140</v>
      </c>
      <c r="E3488">
        <v>42.830039999999997</v>
      </c>
      <c r="F3488">
        <v>4.57</v>
      </c>
      <c r="G3488">
        <v>5.2826165030822496</v>
      </c>
      <c r="H3488">
        <v>-8.1959794188578101</v>
      </c>
      <c r="I3488">
        <v>-31.052610166571998</v>
      </c>
      <c r="J3488">
        <v>-0.86182774637639603</v>
      </c>
      <c r="K3488">
        <v>4.6848835727929004</v>
      </c>
      <c r="L3488">
        <v>4.6258498602783096</v>
      </c>
      <c r="M3488">
        <v>40.042110170612503</v>
      </c>
      <c r="N3488">
        <v>0.65972530136986396</v>
      </c>
      <c r="O3488">
        <v>47.045951859956197</v>
      </c>
      <c r="P3488">
        <v>51.324503311258198</v>
      </c>
      <c r="Q3488">
        <v>0.13551618525011799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821</v>
      </c>
      <c r="E3489">
        <v>42.627299999999998</v>
      </c>
      <c r="F3489">
        <v>151</v>
      </c>
      <c r="G3489">
        <v>-68.061197577573907</v>
      </c>
      <c r="H3489">
        <v>2.77710546727053</v>
      </c>
      <c r="I3489">
        <v>-55.300245739918601</v>
      </c>
      <c r="J3489">
        <v>7.1673693339155697</v>
      </c>
      <c r="M3489">
        <v>60.048965207847502</v>
      </c>
      <c r="O3489">
        <v>91.225165562913901</v>
      </c>
      <c r="P3489">
        <v>20.799999999999901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E3490">
        <v>42.61506</v>
      </c>
      <c r="F3490">
        <v>83.5</v>
      </c>
      <c r="G3490">
        <v>-52.806872310815997</v>
      </c>
      <c r="H3490">
        <v>5.4534090680474696</v>
      </c>
      <c r="I3490">
        <v>-40.045920473160699</v>
      </c>
      <c r="J3490">
        <v>13.023352493944</v>
      </c>
      <c r="M3490">
        <v>58.481344908911403</v>
      </c>
      <c r="O3490">
        <v>50.910179640718503</v>
      </c>
      <c r="P3490">
        <v>19.456366237482101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242</v>
      </c>
      <c r="E3491">
        <v>42.553458639999903</v>
      </c>
      <c r="F3491">
        <v>39.549999999999997</v>
      </c>
      <c r="G3491">
        <v>-20.9252446196103</v>
      </c>
      <c r="H3491">
        <v>0.73906198900967002</v>
      </c>
      <c r="I3491">
        <v>-25.676653965691699</v>
      </c>
      <c r="J3491">
        <v>-9.0436459281945805</v>
      </c>
      <c r="K3491">
        <v>40.253821355321897</v>
      </c>
      <c r="L3491">
        <v>41.251350757011899</v>
      </c>
      <c r="M3491">
        <v>43.982787903136497</v>
      </c>
      <c r="N3491">
        <v>3.2338492533140202</v>
      </c>
      <c r="O3491">
        <v>64.323640960809001</v>
      </c>
      <c r="P3491">
        <v>19.667170953101301</v>
      </c>
      <c r="Q3491">
        <v>-1.8072171870704E-2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42.484271999999997</v>
      </c>
      <c r="F3492">
        <v>73.86</v>
      </c>
      <c r="G3492">
        <v>79.3064260268917</v>
      </c>
      <c r="H3492">
        <v>-4.4692713443236602</v>
      </c>
      <c r="I3492">
        <v>3.8047947686305901</v>
      </c>
      <c r="J3492">
        <v>4.1275112728133703</v>
      </c>
      <c r="K3492">
        <v>69.193604320086905</v>
      </c>
      <c r="L3492">
        <v>61.455655665054003</v>
      </c>
      <c r="M3492">
        <v>72.327329622742496</v>
      </c>
      <c r="N3492">
        <v>0.89393939393939403</v>
      </c>
      <c r="O3492">
        <v>0.21662604928243101</v>
      </c>
      <c r="P3492">
        <v>156.458333333333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1407</v>
      </c>
      <c r="E3493">
        <v>42.442848750000003</v>
      </c>
      <c r="F3493">
        <v>39.5</v>
      </c>
      <c r="G3493">
        <v>-23.661016836411299</v>
      </c>
      <c r="H3493">
        <v>8.3878715128191903</v>
      </c>
      <c r="I3493">
        <v>-13.099288802119601</v>
      </c>
      <c r="J3493">
        <v>5.89492901038036</v>
      </c>
      <c r="K3493">
        <v>36.1424645215086</v>
      </c>
      <c r="L3493">
        <v>37.655940347312303</v>
      </c>
      <c r="M3493">
        <v>85.295772822657497</v>
      </c>
      <c r="N3493">
        <v>0.64949748743718505</v>
      </c>
      <c r="O3493">
        <v>32.784810126582201</v>
      </c>
      <c r="P3493">
        <v>36.442141623488702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46</v>
      </c>
      <c r="E3494">
        <v>42.434928810000002</v>
      </c>
      <c r="F3494">
        <v>35.46</v>
      </c>
      <c r="G3494">
        <v>2.81996240591041</v>
      </c>
      <c r="H3494">
        <v>-10.6584605335128</v>
      </c>
      <c r="I3494">
        <v>-8.4357705022377107</v>
      </c>
      <c r="J3494">
        <v>-3.9606552170631599</v>
      </c>
      <c r="K3494">
        <v>37.608041105373097</v>
      </c>
      <c r="L3494">
        <v>36.3124524190372</v>
      </c>
      <c r="M3494">
        <v>45.174853934956197</v>
      </c>
      <c r="N3494">
        <v>0.62058690062017796</v>
      </c>
      <c r="O3494">
        <v>58.347433728144303</v>
      </c>
      <c r="P3494">
        <v>49.6202531645569</v>
      </c>
      <c r="Q3494">
        <v>0.102959388462529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42.349440000000001</v>
      </c>
      <c r="F3495">
        <v>160</v>
      </c>
      <c r="G3495">
        <v>6.6449353436619703</v>
      </c>
      <c r="H3495">
        <v>13.177787479205699</v>
      </c>
      <c r="I3495">
        <v>19.405887181317201</v>
      </c>
      <c r="J3495">
        <v>5.8048389202902699</v>
      </c>
      <c r="K3495">
        <v>143.82215912978899</v>
      </c>
      <c r="M3495">
        <v>69.923795702757204</v>
      </c>
      <c r="N3495">
        <v>0.809822361546499</v>
      </c>
      <c r="O3495">
        <v>6.34375</v>
      </c>
      <c r="P3495">
        <v>43.8848920863309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42.328268125000001</v>
      </c>
      <c r="F3496">
        <v>81.25</v>
      </c>
      <c r="G3496">
        <v>12.5554322733426</v>
      </c>
      <c r="H3496">
        <v>66.019263052485897</v>
      </c>
      <c r="I3496">
        <v>22.883974796206701</v>
      </c>
      <c r="J3496">
        <v>-19.316763368693898</v>
      </c>
      <c r="K3496">
        <v>71.850295370063705</v>
      </c>
      <c r="L3496">
        <v>61.643321222769103</v>
      </c>
      <c r="M3496">
        <v>42.528641563212503</v>
      </c>
      <c r="N3496">
        <v>4.3986183911047201</v>
      </c>
      <c r="O3496">
        <v>50.055384615384597</v>
      </c>
      <c r="P3496">
        <v>146.21212121212099</v>
      </c>
      <c r="Q3496">
        <v>5.6306683826488999E-2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629</v>
      </c>
      <c r="E3497">
        <v>42.301260161999998</v>
      </c>
      <c r="F3497">
        <v>8.01</v>
      </c>
      <c r="G3497">
        <v>-34.940830878140297</v>
      </c>
      <c r="H3497">
        <v>-9.3586776307031698</v>
      </c>
      <c r="I3497">
        <v>-13.2239770814213</v>
      </c>
      <c r="J3497">
        <v>3.0821926098576902</v>
      </c>
      <c r="K3497">
        <v>8.0674651376666393</v>
      </c>
      <c r="L3497">
        <v>8.4093489564787092</v>
      </c>
      <c r="M3497">
        <v>50.967894503376897</v>
      </c>
      <c r="N3497">
        <v>0.32445089816842099</v>
      </c>
      <c r="O3497">
        <v>57.927590511860103</v>
      </c>
      <c r="P3497">
        <v>52.571428571428498</v>
      </c>
      <c r="Q3497">
        <v>-8.4770174950473995E-2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629</v>
      </c>
      <c r="E3498">
        <v>42.274518950000001</v>
      </c>
      <c r="F3498">
        <v>29.86</v>
      </c>
      <c r="G3498">
        <v>80.070793842983704</v>
      </c>
      <c r="H3498">
        <v>29.203295027357701</v>
      </c>
      <c r="I3498">
        <v>49.183319893532499</v>
      </c>
      <c r="J3498">
        <v>-0.16182774637639399</v>
      </c>
      <c r="K3498">
        <v>24.873601004297001</v>
      </c>
      <c r="L3498">
        <v>21.094236739920401</v>
      </c>
      <c r="M3498">
        <v>59.771541465969499</v>
      </c>
      <c r="N3498">
        <v>2.8688256238379601</v>
      </c>
      <c r="O3498">
        <v>23.074346952444699</v>
      </c>
      <c r="P3498">
        <v>127.938931297709</v>
      </c>
      <c r="Q3498">
        <v>5.8490087399671001E-2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629</v>
      </c>
      <c r="E3499">
        <v>42.205800000000004</v>
      </c>
      <c r="F3499">
        <v>13.65</v>
      </c>
      <c r="G3499">
        <v>-3.65791297639081</v>
      </c>
      <c r="H3499">
        <v>0.91534404029171501</v>
      </c>
      <c r="I3499">
        <v>-2.03338156045975</v>
      </c>
      <c r="J3499">
        <v>3.7183249253793198</v>
      </c>
      <c r="K3499">
        <v>13.407382102601799</v>
      </c>
      <c r="L3499">
        <v>12.797265244718099</v>
      </c>
      <c r="M3499">
        <v>54.364980960500198</v>
      </c>
      <c r="N3499">
        <v>0.939992976696991</v>
      </c>
      <c r="O3499">
        <v>36.043956043956001</v>
      </c>
      <c r="P3499">
        <v>33.692458374142902</v>
      </c>
      <c r="Q3499">
        <v>4.7912230635596E-2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80</v>
      </c>
      <c r="E3500">
        <v>42.169567499999999</v>
      </c>
      <c r="F3500">
        <v>235.65</v>
      </c>
      <c r="G3500">
        <v>158.913173257506</v>
      </c>
      <c r="H3500">
        <v>-42.456113449586802</v>
      </c>
      <c r="I3500">
        <v>134.95334277682699</v>
      </c>
      <c r="J3500">
        <v>-19.4065909679457</v>
      </c>
      <c r="K3500">
        <v>272.13162910853299</v>
      </c>
      <c r="M3500">
        <v>6.6445230142252703</v>
      </c>
      <c r="N3500">
        <v>1.8726820443238299</v>
      </c>
      <c r="O3500">
        <v>61.256100148525299</v>
      </c>
      <c r="P3500">
        <v>194.5625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179</v>
      </c>
      <c r="E3501">
        <v>42.068367000000002</v>
      </c>
      <c r="F3501">
        <v>24.09</v>
      </c>
      <c r="G3501">
        <v>98.8126565564868</v>
      </c>
      <c r="H3501">
        <v>-1.45671904306842</v>
      </c>
      <c r="I3501">
        <v>25.8280468380187</v>
      </c>
      <c r="J3501">
        <v>-0.45399740379890302</v>
      </c>
      <c r="K3501">
        <v>22.807737897461301</v>
      </c>
      <c r="L3501">
        <v>19.295952418105099</v>
      </c>
      <c r="M3501">
        <v>44.601138049640198</v>
      </c>
      <c r="N3501">
        <v>0.87810849192937401</v>
      </c>
      <c r="O3501">
        <v>15.608136156081301</v>
      </c>
      <c r="P3501">
        <v>153.312302839116</v>
      </c>
      <c r="Q3501">
        <v>8.4114237449209997E-2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117</v>
      </c>
      <c r="E3502">
        <v>41.929989720000002</v>
      </c>
      <c r="F3502">
        <v>38.270000000000003</v>
      </c>
      <c r="G3502">
        <v>47.989417674575897</v>
      </c>
      <c r="H3502">
        <v>0.94509329656029595</v>
      </c>
      <c r="I3502">
        <v>-4.8390342052313802</v>
      </c>
      <c r="J3502">
        <v>6.3853290386349099E-2</v>
      </c>
      <c r="K3502">
        <v>37.185517636395602</v>
      </c>
      <c r="L3502">
        <v>33.301582895813802</v>
      </c>
      <c r="M3502">
        <v>52.006206837408698</v>
      </c>
      <c r="N3502">
        <v>0.40141581190067699</v>
      </c>
      <c r="O3502">
        <v>29.0828325058792</v>
      </c>
      <c r="P3502">
        <v>95.7544757033248</v>
      </c>
      <c r="Q3502">
        <v>5.5923670528790999E-2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41.905118399999999</v>
      </c>
      <c r="F3503">
        <v>262</v>
      </c>
      <c r="G3503">
        <v>114.506731837289</v>
      </c>
      <c r="H3503">
        <v>-29.4839341009219</v>
      </c>
      <c r="I3503">
        <v>11.990231369759</v>
      </c>
      <c r="J3503">
        <v>-18.6431782286915</v>
      </c>
      <c r="K3503">
        <v>305.79561655836</v>
      </c>
      <c r="L3503">
        <v>244.70259733559899</v>
      </c>
      <c r="M3503">
        <v>36.933496730570297</v>
      </c>
      <c r="N3503">
        <v>2.7163513305645202</v>
      </c>
      <c r="O3503">
        <v>50</v>
      </c>
      <c r="P3503">
        <v>183.70330265294999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591</v>
      </c>
      <c r="E3504">
        <v>41.855308010999998</v>
      </c>
      <c r="F3504">
        <v>1.23</v>
      </c>
      <c r="G3504">
        <v>-23.360240639774801</v>
      </c>
      <c r="H3504">
        <v>-5.2692713443236601</v>
      </c>
      <c r="I3504">
        <v>-97.724288802119602</v>
      </c>
      <c r="J3504">
        <v>0.77751651591868598</v>
      </c>
      <c r="K3504">
        <v>1.3522300078066301</v>
      </c>
      <c r="L3504">
        <v>2.8345891256070401</v>
      </c>
      <c r="M3504">
        <v>55.986104320277597</v>
      </c>
      <c r="N3504">
        <v>2.4323937438869301</v>
      </c>
      <c r="O3504">
        <v>908.130081300813</v>
      </c>
      <c r="P3504">
        <v>23</v>
      </c>
      <c r="Q3504">
        <v>3.7729143890731003E-2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629</v>
      </c>
      <c r="E3505">
        <v>41.6725341</v>
      </c>
      <c r="F3505">
        <v>71</v>
      </c>
      <c r="G3505">
        <v>-38.732985761875703</v>
      </c>
      <c r="H3505">
        <v>-2.0715280439005399</v>
      </c>
      <c r="I3505">
        <v>-39.025214728045498</v>
      </c>
      <c r="J3505">
        <v>-4.6774080325449301</v>
      </c>
      <c r="K3505">
        <v>74.282856934723299</v>
      </c>
      <c r="L3505">
        <v>82.670270749805795</v>
      </c>
      <c r="M3505">
        <v>41.889432885279298</v>
      </c>
      <c r="N3505">
        <v>0.61691128538992701</v>
      </c>
      <c r="O3505">
        <v>95.704225352112601</v>
      </c>
      <c r="P3505">
        <v>15.729421352893199</v>
      </c>
      <c r="Q3505">
        <v>2.4691118779360002E-2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526</v>
      </c>
      <c r="E3506">
        <v>41.665599999999998</v>
      </c>
      <c r="F3506">
        <v>80</v>
      </c>
      <c r="G3506">
        <v>-63.041237891443501</v>
      </c>
      <c r="H3506">
        <v>18.6076517325994</v>
      </c>
      <c r="I3506">
        <v>-50.280286053788203</v>
      </c>
      <c r="J3506">
        <v>3.0342761497274902</v>
      </c>
      <c r="M3506">
        <v>62.099850614055299</v>
      </c>
      <c r="O3506">
        <v>67.124999999999901</v>
      </c>
      <c r="P3506">
        <v>39.737991266375502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E3507">
        <v>41.645299999999999</v>
      </c>
      <c r="F3507">
        <v>79.400000000000006</v>
      </c>
      <c r="G3507">
        <v>-8.2131818162454397</v>
      </c>
      <c r="H3507">
        <v>-5.73761255297822</v>
      </c>
      <c r="I3507">
        <v>-10.5550553008927</v>
      </c>
      <c r="J3507">
        <v>-0.86182774637639603</v>
      </c>
      <c r="K3507">
        <v>78.508073625676602</v>
      </c>
      <c r="L3507">
        <v>74.481569571746206</v>
      </c>
      <c r="M3507">
        <v>56.494979839340203</v>
      </c>
      <c r="N3507">
        <v>0.34764309764309698</v>
      </c>
      <c r="O3507">
        <v>2.3929471032745502</v>
      </c>
      <c r="P3507">
        <v>17.647058823529399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713</v>
      </c>
      <c r="E3508">
        <v>41.638247819999997</v>
      </c>
      <c r="F3508">
        <v>153.97999999999999</v>
      </c>
      <c r="G3508">
        <v>12.2188149853369</v>
      </c>
      <c r="H3508">
        <v>0.54202460967099098</v>
      </c>
      <c r="I3508">
        <v>5.2467261083407104</v>
      </c>
      <c r="J3508">
        <v>1.30281858371551</v>
      </c>
      <c r="K3508">
        <v>145.279522464965</v>
      </c>
      <c r="L3508">
        <v>134.444749736462</v>
      </c>
      <c r="M3508">
        <v>54.966471854101101</v>
      </c>
      <c r="N3508">
        <v>0.49396140664485999</v>
      </c>
      <c r="O3508">
        <v>0.27276269645408702</v>
      </c>
      <c r="P3508">
        <v>39.235012207251998</v>
      </c>
      <c r="Q3508">
        <v>4.2502533627336997E-2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1407</v>
      </c>
      <c r="E3509">
        <v>41.566024800000001</v>
      </c>
      <c r="F3509">
        <v>78.84</v>
      </c>
      <c r="G3509">
        <v>-51.552983335344997</v>
      </c>
      <c r="H3509">
        <v>-12.9204908565187</v>
      </c>
      <c r="I3509">
        <v>-23.822876164819199</v>
      </c>
      <c r="J3509">
        <v>-2.9231454241324402</v>
      </c>
      <c r="K3509">
        <v>79.069863743229405</v>
      </c>
      <c r="L3509">
        <v>88.317254568299703</v>
      </c>
      <c r="M3509">
        <v>70.402107480674701</v>
      </c>
      <c r="N3509">
        <v>1.4961342760578</v>
      </c>
      <c r="O3509">
        <v>52.308472856418</v>
      </c>
      <c r="P3509">
        <v>21.292307692307698</v>
      </c>
      <c r="Q3509">
        <v>9.7845968159915003E-2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629</v>
      </c>
      <c r="E3510">
        <v>41.485683000000002</v>
      </c>
      <c r="F3510">
        <v>56.13</v>
      </c>
      <c r="G3510">
        <v>90.0243747448405</v>
      </c>
      <c r="H3510">
        <v>4.8317107469530498</v>
      </c>
      <c r="I3510">
        <v>44.7910065565301</v>
      </c>
      <c r="J3510">
        <v>0.49531511076645601</v>
      </c>
      <c r="K3510">
        <v>54.4326289892348</v>
      </c>
      <c r="L3510">
        <v>45.600128745478102</v>
      </c>
      <c r="M3510">
        <v>51.237756845459799</v>
      </c>
      <c r="N3510">
        <v>1.3911634130024899</v>
      </c>
      <c r="O3510">
        <v>15.624443256725399</v>
      </c>
      <c r="P3510">
        <v>136.336842105263</v>
      </c>
      <c r="Q3510">
        <v>5.1387380194066003E-2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41.303619489999903</v>
      </c>
      <c r="F3511">
        <v>68.569999999999993</v>
      </c>
      <c r="G3511">
        <v>-57.928796217345699</v>
      </c>
      <c r="H3511">
        <v>33.808240617398802</v>
      </c>
      <c r="I3511">
        <v>-14.819225737765301</v>
      </c>
      <c r="J3511">
        <v>34.311231187206303</v>
      </c>
      <c r="K3511">
        <v>58.412396604302899</v>
      </c>
      <c r="L3511">
        <v>65.447668958473201</v>
      </c>
      <c r="M3511">
        <v>68.881687665333303</v>
      </c>
      <c r="N3511">
        <v>4.8044807228954198</v>
      </c>
      <c r="O3511">
        <v>54.586553886539299</v>
      </c>
      <c r="P3511">
        <v>62.219067896853502</v>
      </c>
      <c r="Q3511">
        <v>7.4488294338022995E-2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E3512">
        <v>41.25</v>
      </c>
      <c r="F3512">
        <v>125</v>
      </c>
      <c r="G3512">
        <v>-9.9047675414446292</v>
      </c>
      <c r="H3512">
        <v>-4.4692713443236602</v>
      </c>
      <c r="I3512">
        <v>-10.564632088150301</v>
      </c>
      <c r="J3512">
        <v>-0.86182774637639603</v>
      </c>
      <c r="K3512">
        <v>124.656102641318</v>
      </c>
      <c r="L3512">
        <v>114.151029069972</v>
      </c>
      <c r="M3512">
        <v>99.999999993730199</v>
      </c>
      <c r="O3512">
        <v>0</v>
      </c>
      <c r="P3512">
        <v>37.362637362637301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41.235225</v>
      </c>
      <c r="F3513">
        <v>99.22</v>
      </c>
      <c r="G3513">
        <v>-16.8272736068078</v>
      </c>
      <c r="H3513">
        <v>-4.4692713443236602</v>
      </c>
      <c r="I3513">
        <v>-8.6571835389617497</v>
      </c>
      <c r="J3513">
        <v>-0.86182774637639603</v>
      </c>
      <c r="K3513">
        <v>95.713928039283701</v>
      </c>
      <c r="L3513">
        <v>94.585359428988596</v>
      </c>
      <c r="M3513">
        <v>1.5372440029999999E-6</v>
      </c>
      <c r="N3513">
        <v>0</v>
      </c>
      <c r="O3513">
        <v>0.78613182826043904</v>
      </c>
      <c r="P3513">
        <v>9.9390581717451401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130</v>
      </c>
      <c r="E3514">
        <v>41.226279499999997</v>
      </c>
      <c r="F3514">
        <v>77.209999999999994</v>
      </c>
      <c r="G3514">
        <v>175.15340458439599</v>
      </c>
      <c r="H3514">
        <v>-12.313882873145699</v>
      </c>
      <c r="I3514">
        <v>110.697812647155</v>
      </c>
      <c r="J3514">
        <v>-3.13425299554582</v>
      </c>
      <c r="K3514">
        <v>69.984386358620398</v>
      </c>
      <c r="L3514">
        <v>53.638690404836197</v>
      </c>
      <c r="M3514">
        <v>60.081413029194799</v>
      </c>
      <c r="N3514">
        <v>0.87605049594229001</v>
      </c>
      <c r="O3514">
        <v>21.732936148167301</v>
      </c>
      <c r="P3514">
        <v>257.45370370370301</v>
      </c>
      <c r="Q3514">
        <v>0.17596556397788601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E3515">
        <v>41.214532499999997</v>
      </c>
      <c r="F3515">
        <v>6.45</v>
      </c>
      <c r="G3515">
        <v>-35.776441757093302</v>
      </c>
      <c r="H3515">
        <v>-30.9046780428882</v>
      </c>
      <c r="I3515">
        <v>-5.5992888021196396</v>
      </c>
      <c r="J3515">
        <v>-7.2545218103033298</v>
      </c>
      <c r="K3515">
        <v>7.0453709295367801</v>
      </c>
      <c r="L3515">
        <v>5.4220623466042399</v>
      </c>
      <c r="M3515">
        <v>45.261206539085002</v>
      </c>
      <c r="N3515">
        <v>1.6298514208891499</v>
      </c>
      <c r="O3515">
        <v>51.007751937984501</v>
      </c>
      <c r="P3515">
        <v>9.3220338983050794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242</v>
      </c>
      <c r="E3516">
        <v>41.176420719999903</v>
      </c>
      <c r="F3516">
        <v>74.05</v>
      </c>
      <c r="G3516">
        <v>14.8122517614409</v>
      </c>
      <c r="H3516">
        <v>-0.95538245543477296</v>
      </c>
      <c r="I3516">
        <v>-2.7251644914921398</v>
      </c>
      <c r="J3516">
        <v>-7.0662073084201804</v>
      </c>
      <c r="K3516">
        <v>79.946385118305301</v>
      </c>
      <c r="L3516">
        <v>75.024508318975094</v>
      </c>
      <c r="M3516">
        <v>44.229064259712302</v>
      </c>
      <c r="N3516">
        <v>1.17778791233182</v>
      </c>
      <c r="O3516">
        <v>53.950033760972303</v>
      </c>
      <c r="P3516">
        <v>69.257142857142796</v>
      </c>
      <c r="Q3516">
        <v>3.2490770789882002E-2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E3517">
        <v>41.094000000000001</v>
      </c>
      <c r="F3517">
        <v>7.61</v>
      </c>
      <c r="G3517">
        <v>40.660547106395697</v>
      </c>
      <c r="H3517">
        <v>0.11293889826393499</v>
      </c>
      <c r="I3517">
        <v>33.246865044034202</v>
      </c>
      <c r="J3517">
        <v>-4.8222237859803601</v>
      </c>
      <c r="K3517">
        <v>6.6388271872733204</v>
      </c>
      <c r="L3517">
        <v>5.2636167974228103</v>
      </c>
      <c r="M3517">
        <v>45.042680525634999</v>
      </c>
      <c r="N3517">
        <v>1.2928756597291899</v>
      </c>
      <c r="O3517">
        <v>8.2785808147174809</v>
      </c>
      <c r="P3517">
        <v>145.48387096774101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252</v>
      </c>
      <c r="E3518">
        <v>41.075339999999997</v>
      </c>
      <c r="F3518">
        <v>27.4</v>
      </c>
      <c r="G3518">
        <v>-6.7298058571661796</v>
      </c>
      <c r="H3518">
        <v>-2.3400496115776899</v>
      </c>
      <c r="I3518">
        <v>-24.4261496435435</v>
      </c>
      <c r="J3518">
        <v>0.37543571796130198</v>
      </c>
      <c r="K3518">
        <v>27.746983634498601</v>
      </c>
      <c r="L3518">
        <v>27.996878105704901</v>
      </c>
      <c r="M3518">
        <v>45.0453960653645</v>
      </c>
      <c r="N3518">
        <v>0.73823536850802396</v>
      </c>
      <c r="O3518">
        <v>29.562043795620401</v>
      </c>
      <c r="P3518">
        <v>36.999999999999901</v>
      </c>
      <c r="Q3518">
        <v>-5.6451702540350002E-3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E3519">
        <v>40.950000000000003</v>
      </c>
      <c r="F3519">
        <v>13.65</v>
      </c>
      <c r="G3519">
        <v>67.228616906064303</v>
      </c>
      <c r="H3519">
        <v>7.7354530651251601</v>
      </c>
      <c r="I3519">
        <v>-50.912500647222103</v>
      </c>
      <c r="J3519">
        <v>2.3990418188409799</v>
      </c>
      <c r="K3519">
        <v>13.1274461999996</v>
      </c>
      <c r="L3519">
        <v>12.3957714323895</v>
      </c>
      <c r="M3519">
        <v>49.908760505695902</v>
      </c>
      <c r="N3519">
        <v>2.1541806001174901</v>
      </c>
      <c r="O3519">
        <v>64.029304029304001</v>
      </c>
      <c r="P3519">
        <v>100.735294117647</v>
      </c>
      <c r="Q3519">
        <v>7.8066533827489001E-2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21</v>
      </c>
      <c r="E3520">
        <v>40.916391681999997</v>
      </c>
      <c r="F3520">
        <v>51.62</v>
      </c>
      <c r="G3520">
        <v>47.7107075781134</v>
      </c>
      <c r="H3520">
        <v>-13.239692668485301</v>
      </c>
      <c r="I3520">
        <v>-19.8045120083368</v>
      </c>
      <c r="J3520">
        <v>-4.4072822918309402</v>
      </c>
      <c r="K3520">
        <v>55.7440136227804</v>
      </c>
      <c r="L3520">
        <v>51.388328224703102</v>
      </c>
      <c r="M3520">
        <v>32.456212023010401</v>
      </c>
      <c r="N3520">
        <v>1.5187765938945601</v>
      </c>
      <c r="O3520">
        <v>79.775280898876403</v>
      </c>
      <c r="P3520">
        <v>81.632653061224403</v>
      </c>
      <c r="Q3520">
        <v>0.17000619975494999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E3521">
        <v>40.727139596000001</v>
      </c>
      <c r="F3521">
        <v>7.54</v>
      </c>
      <c r="G3521">
        <v>-15.3951243607051</v>
      </c>
      <c r="H3521">
        <v>-2.72430490137064</v>
      </c>
      <c r="I3521">
        <v>-28.380187678524099</v>
      </c>
      <c r="J3521">
        <v>-0.72972735007520995</v>
      </c>
      <c r="K3521">
        <v>7.6595518347840601</v>
      </c>
      <c r="L3521">
        <v>8.4130174780279798</v>
      </c>
      <c r="M3521">
        <v>45.9466365052415</v>
      </c>
      <c r="N3521">
        <v>1.1294917910283899</v>
      </c>
      <c r="O3521">
        <v>37.7984084880636</v>
      </c>
      <c r="P3521">
        <v>18.740157480314899</v>
      </c>
      <c r="Q3521">
        <v>-5.2994493948187997E-2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E3522">
        <v>40.682400000000001</v>
      </c>
      <c r="F3522">
        <v>50.6</v>
      </c>
      <c r="G3522">
        <v>-73.802627471050599</v>
      </c>
      <c r="H3522">
        <v>-5.7990073242812601</v>
      </c>
      <c r="I3522">
        <v>-15.8290081408355</v>
      </c>
      <c r="J3522">
        <v>-0.469670883631293</v>
      </c>
      <c r="K3522">
        <v>51.496767811104299</v>
      </c>
      <c r="L3522">
        <v>56.889691319579498</v>
      </c>
      <c r="M3522">
        <v>49.992449481433802</v>
      </c>
      <c r="N3522">
        <v>0.65360838159692802</v>
      </c>
      <c r="O3522">
        <v>95.7509881422924</v>
      </c>
      <c r="P3522">
        <v>17.374159127812501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140</v>
      </c>
      <c r="E3523">
        <v>40.626332986000001</v>
      </c>
      <c r="F3523">
        <v>7.06</v>
      </c>
      <c r="G3523">
        <v>29.963935184400899</v>
      </c>
      <c r="H3523">
        <v>-8.5901504652027807</v>
      </c>
      <c r="I3523">
        <v>-4.48390418673503</v>
      </c>
      <c r="J3523">
        <v>5.3786593160284699</v>
      </c>
      <c r="K3523">
        <v>6.7332016153366201</v>
      </c>
      <c r="L3523">
        <v>6.50942252041673</v>
      </c>
      <c r="M3523">
        <v>64.747969151292693</v>
      </c>
      <c r="N3523">
        <v>1.4856444274471099</v>
      </c>
      <c r="O3523">
        <v>52.266288951841297</v>
      </c>
      <c r="P3523">
        <v>62.298850574712603</v>
      </c>
      <c r="Q3523">
        <v>-7.3565331217971999E-2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D3524" t="s">
        <v>46</v>
      </c>
      <c r="E3524">
        <v>40.524139044999998</v>
      </c>
      <c r="F3524">
        <v>75.650000000000006</v>
      </c>
      <c r="G3524">
        <v>-40.089265583085499</v>
      </c>
      <c r="H3524">
        <v>-11.850223725276001</v>
      </c>
      <c r="I3524">
        <v>-27.3283137454303</v>
      </c>
      <c r="J3524">
        <v>-13.199855915390399</v>
      </c>
      <c r="M3524">
        <v>16.7463131857576</v>
      </c>
      <c r="O3524">
        <v>21.414408460013199</v>
      </c>
      <c r="P3524">
        <v>4.4889502762430897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1407</v>
      </c>
      <c r="E3525">
        <v>40.501240000000003</v>
      </c>
      <c r="F3525">
        <v>73.84</v>
      </c>
      <c r="G3525">
        <v>9.6259978923352207</v>
      </c>
      <c r="H3525">
        <v>11.2379654977815</v>
      </c>
      <c r="I3525">
        <v>7.8507521479213098</v>
      </c>
      <c r="J3525">
        <v>-7.0618277463763999</v>
      </c>
      <c r="K3525">
        <v>66.259790435417599</v>
      </c>
      <c r="L3525">
        <v>60.003844472018002</v>
      </c>
      <c r="M3525">
        <v>62.218976696343603</v>
      </c>
      <c r="N3525">
        <v>1.88100813677531</v>
      </c>
      <c r="O3525">
        <v>6.5817984832069198</v>
      </c>
      <c r="P3525">
        <v>52.404540763673801</v>
      </c>
      <c r="Q3525">
        <v>7.5292242790584996E-2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D3526" t="s">
        <v>29</v>
      </c>
      <c r="E3526">
        <v>40.441379839999897</v>
      </c>
      <c r="F3526">
        <v>37.82</v>
      </c>
      <c r="G3526">
        <v>37.8528395290014</v>
      </c>
      <c r="H3526">
        <v>7.9944967716183504</v>
      </c>
      <c r="I3526">
        <v>12.548551729441799</v>
      </c>
      <c r="J3526">
        <v>-9.5247279347003104</v>
      </c>
      <c r="K3526">
        <v>37.067403409351101</v>
      </c>
      <c r="L3526">
        <v>33.791836200083203</v>
      </c>
      <c r="M3526">
        <v>39.643985074879502</v>
      </c>
      <c r="N3526">
        <v>1.6092443061689701</v>
      </c>
      <c r="O3526">
        <v>50.581702802749803</v>
      </c>
      <c r="P3526">
        <v>85.392156862745097</v>
      </c>
      <c r="Q3526">
        <v>7.2456350421901003E-2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21</v>
      </c>
      <c r="E3527">
        <v>40.436512499999999</v>
      </c>
      <c r="F3527">
        <v>128.75</v>
      </c>
      <c r="G3527">
        <v>-4.34065593000612</v>
      </c>
      <c r="H3527">
        <v>-9.7700232240229106</v>
      </c>
      <c r="I3527">
        <v>31.563632546194899</v>
      </c>
      <c r="J3527">
        <v>-3.9772123617610098</v>
      </c>
      <c r="K3527">
        <v>124.34968745271399</v>
      </c>
      <c r="L3527">
        <v>110.77346564691</v>
      </c>
      <c r="M3527">
        <v>56.946823587310703</v>
      </c>
      <c r="N3527">
        <v>0.20009975647683501</v>
      </c>
      <c r="O3527">
        <v>38.213592233009699</v>
      </c>
      <c r="P3527">
        <v>74.694708276797797</v>
      </c>
      <c r="Q3527">
        <v>6.7834113280715994E-2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1151</v>
      </c>
      <c r="E3528">
        <v>40.232500000000002</v>
      </c>
      <c r="F3528">
        <v>7.7</v>
      </c>
      <c r="G3528">
        <v>9.9422284960275906</v>
      </c>
      <c r="H3528">
        <v>-15.038377035380501</v>
      </c>
      <c r="I3528">
        <v>5.3622496594188096</v>
      </c>
      <c r="J3528">
        <v>-5.56479804340609</v>
      </c>
      <c r="K3528">
        <v>8.1956862538410498</v>
      </c>
      <c r="L3528">
        <v>7.5186980692951799</v>
      </c>
      <c r="M3528">
        <v>39.294934404112702</v>
      </c>
      <c r="N3528">
        <v>0.61464932859841204</v>
      </c>
      <c r="O3528">
        <v>40.9090909090908</v>
      </c>
      <c r="P3528">
        <v>61.087866108786599</v>
      </c>
      <c r="Q3528">
        <v>0.14985836695132401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539</v>
      </c>
      <c r="E3529">
        <v>40.185605991999999</v>
      </c>
      <c r="F3529">
        <v>50.33</v>
      </c>
      <c r="G3529">
        <v>-0.95925054076497296</v>
      </c>
      <c r="H3529">
        <v>-12.772842772895</v>
      </c>
      <c r="I3529">
        <v>-3.6624547077513099</v>
      </c>
      <c r="J3529">
        <v>-1.5388103382525999</v>
      </c>
      <c r="K3529">
        <v>51.372876509400797</v>
      </c>
      <c r="L3529">
        <v>51.028747628052002</v>
      </c>
      <c r="M3529">
        <v>41.800439409699599</v>
      </c>
      <c r="N3529">
        <v>1.01707064929459</v>
      </c>
      <c r="O3529">
        <v>21.200079475461902</v>
      </c>
      <c r="P3529">
        <v>39.8444012225618</v>
      </c>
      <c r="Q3529">
        <v>4.0902628112539002E-2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E3530">
        <v>40.179276029999997</v>
      </c>
      <c r="F3530">
        <v>32.15</v>
      </c>
      <c r="G3530">
        <v>-43.424343203877399</v>
      </c>
      <c r="H3530">
        <v>-6.2032025849813701</v>
      </c>
      <c r="I3530">
        <v>-31.1884607766419</v>
      </c>
      <c r="J3530">
        <v>-0.95301315671074605</v>
      </c>
      <c r="K3530">
        <v>33.302589145616103</v>
      </c>
      <c r="L3530">
        <v>36.627284368448301</v>
      </c>
      <c r="M3530">
        <v>47.909790014843502</v>
      </c>
      <c r="N3530">
        <v>1.6194802209588099</v>
      </c>
      <c r="O3530">
        <v>53.779160186625099</v>
      </c>
      <c r="P3530">
        <v>8.4317032040472206</v>
      </c>
      <c r="Q3530">
        <v>0.13753211884924901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E3531">
        <v>40.123199999999997</v>
      </c>
      <c r="F3531">
        <v>12.86</v>
      </c>
      <c r="G3531">
        <v>-20.5367353162695</v>
      </c>
      <c r="H3531">
        <v>-14.922487718592601</v>
      </c>
      <c r="I3531">
        <v>-26.383172821000201</v>
      </c>
      <c r="J3531">
        <v>14.3780593655709</v>
      </c>
      <c r="K3531">
        <v>11.557665054718999</v>
      </c>
      <c r="M3531">
        <v>72.823483008414598</v>
      </c>
      <c r="N3531">
        <v>0.55601419161263599</v>
      </c>
      <c r="O3531">
        <v>21.0730948678071</v>
      </c>
      <c r="P3531">
        <v>39.630836047774103</v>
      </c>
    </row>
    <row r="3532" spans="1:17" hidden="1" x14ac:dyDescent="0.3">
      <c r="A3532" t="s">
        <v>7228</v>
      </c>
      <c r="B3532" t="s">
        <v>6700</v>
      </c>
      <c r="C3532" t="str">
        <f>IFERROR(VLOOKUP(Table1[[#This Row],[Ticker]],[1]!Table1[[Symbol]:[Industry]],2,FALSE),"-")</f>
        <v>-</v>
      </c>
      <c r="D3532" t="s">
        <v>21</v>
      </c>
      <c r="E3532">
        <v>39.894568620000001</v>
      </c>
      <c r="F3532">
        <v>43.8</v>
      </c>
      <c r="G3532">
        <v>-79.264495958923803</v>
      </c>
      <c r="H3532">
        <v>-10.137720542184599</v>
      </c>
      <c r="I3532">
        <v>-61.4483454058932</v>
      </c>
      <c r="J3532">
        <v>-0.291702318782326</v>
      </c>
      <c r="K3532">
        <v>45.211172046228398</v>
      </c>
      <c r="L3532">
        <v>63.548171224088797</v>
      </c>
      <c r="M3532">
        <v>50.708593530785102</v>
      </c>
      <c r="N3532">
        <v>0.99930603747397595</v>
      </c>
      <c r="O3532">
        <v>207.07762557077601</v>
      </c>
      <c r="P3532">
        <v>18.059299191374599</v>
      </c>
      <c r="Q3532">
        <v>3.0520495700804E-2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125</v>
      </c>
      <c r="E3533">
        <v>39.882856239320702</v>
      </c>
      <c r="F3533">
        <v>31.7</v>
      </c>
      <c r="M3533">
        <v>8.5813433096764804</v>
      </c>
      <c r="N3533">
        <v>1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D3534" t="s">
        <v>629</v>
      </c>
      <c r="E3534">
        <v>39.807272623999999</v>
      </c>
      <c r="F3534">
        <v>1.36</v>
      </c>
      <c r="G3534">
        <v>27.080935830813299</v>
      </c>
      <c r="H3534">
        <v>24.243599942805002</v>
      </c>
      <c r="I3534">
        <v>-4.29928880211963</v>
      </c>
      <c r="J3534">
        <v>12.1816505144931</v>
      </c>
      <c r="K3534">
        <v>1.1127823141687501</v>
      </c>
      <c r="L3534">
        <v>1.1210499443070401</v>
      </c>
      <c r="M3534">
        <v>89.949812552555301</v>
      </c>
      <c r="N3534">
        <v>2.6095373087418001</v>
      </c>
      <c r="O3534">
        <v>54.411764705882298</v>
      </c>
      <c r="P3534">
        <v>70</v>
      </c>
      <c r="Q3534">
        <v>3.5398309873655998E-2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E3535">
        <v>39.78</v>
      </c>
      <c r="F3535">
        <v>39</v>
      </c>
      <c r="G3535">
        <v>-8.6727406397748794</v>
      </c>
      <c r="H3535">
        <v>-6.5044472237206303</v>
      </c>
      <c r="I3535">
        <v>-14.9860812549498</v>
      </c>
      <c r="J3535">
        <v>10.5381722536236</v>
      </c>
      <c r="K3535">
        <v>38.135395919913897</v>
      </c>
      <c r="L3535">
        <v>38.427024905477403</v>
      </c>
      <c r="M3535">
        <v>69.735400110592906</v>
      </c>
      <c r="N3535">
        <v>1.0340370529943901</v>
      </c>
      <c r="O3535">
        <v>38.205128205128197</v>
      </c>
      <c r="P3535">
        <v>39.3354769560557</v>
      </c>
      <c r="Q3535">
        <v>4.0294345844992002E-2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E3536">
        <v>39.776349887999999</v>
      </c>
      <c r="F3536">
        <v>23.76</v>
      </c>
      <c r="G3536">
        <v>-5.8602406397748696</v>
      </c>
      <c r="H3536">
        <v>4.36861928067633</v>
      </c>
      <c r="I3536">
        <v>-31.168254319361001</v>
      </c>
      <c r="J3536">
        <v>6.8193316739134504</v>
      </c>
      <c r="K3536">
        <v>21.171611908678901</v>
      </c>
      <c r="L3536">
        <v>23.131085752923099</v>
      </c>
      <c r="M3536">
        <v>92.368179519383702</v>
      </c>
      <c r="N3536">
        <v>1.41649356510797</v>
      </c>
      <c r="O3536">
        <v>34.6801346801346</v>
      </c>
      <c r="P3536">
        <v>36.945244956772299</v>
      </c>
      <c r="Q3536">
        <v>2.9488491268664999E-2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629</v>
      </c>
      <c r="E3537">
        <v>39.756754800000003</v>
      </c>
      <c r="F3537">
        <v>39.479999999999997</v>
      </c>
      <c r="G3537">
        <v>-64.996100879986997</v>
      </c>
      <c r="H3537">
        <v>-21.722064062569402</v>
      </c>
      <c r="I3537">
        <v>-53.262974767563698</v>
      </c>
      <c r="J3537">
        <v>-12.949739834288399</v>
      </c>
      <c r="K3537">
        <v>46.557773148133002</v>
      </c>
      <c r="L3537">
        <v>55.796670438217497</v>
      </c>
      <c r="M3537">
        <v>31.927031008141402</v>
      </c>
      <c r="N3537">
        <v>4.2919807170600404</v>
      </c>
      <c r="O3537">
        <v>92.755825734549106</v>
      </c>
      <c r="P3537">
        <v>9.2116182572613994</v>
      </c>
      <c r="Q3537">
        <v>1.0028395263346999E-2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E3538">
        <v>39.7348</v>
      </c>
      <c r="F3538">
        <v>92</v>
      </c>
      <c r="G3538">
        <v>-25.203785497542899</v>
      </c>
      <c r="H3538">
        <v>-4.8424056726818598</v>
      </c>
      <c r="I3538">
        <v>-15.765391214307501</v>
      </c>
      <c r="J3538">
        <v>-6.5250621497682797</v>
      </c>
      <c r="K3538">
        <v>95.841639028230603</v>
      </c>
      <c r="L3538">
        <v>95.233734960136104</v>
      </c>
      <c r="M3538">
        <v>38.211340667771701</v>
      </c>
      <c r="N3538">
        <v>0.73225498542860701</v>
      </c>
      <c r="O3538">
        <v>55.326086956521699</v>
      </c>
      <c r="P3538">
        <v>21.052631578947299</v>
      </c>
      <c r="Q3538">
        <v>9.8357110892842006E-2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E3539">
        <v>39.709099999999999</v>
      </c>
      <c r="F3539">
        <v>82.9</v>
      </c>
      <c r="G3539">
        <v>-95.241588746884702</v>
      </c>
      <c r="H3539">
        <v>21.9620263655999</v>
      </c>
      <c r="I3539">
        <v>-82.480636909229503</v>
      </c>
      <c r="J3539">
        <v>-6.2189706035192502</v>
      </c>
      <c r="M3539">
        <v>53.633264452079601</v>
      </c>
      <c r="O3539">
        <v>260.97708082026497</v>
      </c>
      <c r="P3539">
        <v>35.657011945671698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629</v>
      </c>
      <c r="E3540">
        <v>39.705232500000001</v>
      </c>
      <c r="F3540">
        <v>38.700000000000003</v>
      </c>
      <c r="G3540">
        <v>28.445979455918899</v>
      </c>
      <c r="H3540">
        <v>5.2458283707760396</v>
      </c>
      <c r="I3540">
        <v>14.497150367019801</v>
      </c>
      <c r="J3540">
        <v>-0.70578093233219596</v>
      </c>
      <c r="K3540">
        <v>36.315511954175797</v>
      </c>
      <c r="L3540">
        <v>34.049948092689199</v>
      </c>
      <c r="M3540">
        <v>73.193398554322798</v>
      </c>
      <c r="N3540">
        <v>1.3766561598741001</v>
      </c>
      <c r="O3540">
        <v>13.178294573643299</v>
      </c>
      <c r="P3540">
        <v>75.113122171945705</v>
      </c>
      <c r="Q3540">
        <v>2.8239932810905002E-2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171</v>
      </c>
      <c r="E3541">
        <v>39.640858399999999</v>
      </c>
      <c r="F3541">
        <v>62.92</v>
      </c>
      <c r="G3541">
        <v>45.088105902996297</v>
      </c>
      <c r="H3541">
        <v>-1.9359380109903199</v>
      </c>
      <c r="I3541">
        <v>-7.7233048798285697</v>
      </c>
      <c r="J3541">
        <v>0.74015408681931805</v>
      </c>
      <c r="K3541">
        <v>59.820628802687402</v>
      </c>
      <c r="L3541">
        <v>54.737644535654297</v>
      </c>
      <c r="M3541">
        <v>67.533995055636296</v>
      </c>
      <c r="N3541">
        <v>1.78615783283227</v>
      </c>
      <c r="O3541">
        <v>14.272091544818799</v>
      </c>
      <c r="P3541">
        <v>102.902289584005</v>
      </c>
      <c r="Q3541">
        <v>3.0168029192910999E-2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E3542">
        <v>39.621079999999999</v>
      </c>
      <c r="F3542">
        <v>148</v>
      </c>
      <c r="G3542">
        <v>-49.767695652628298</v>
      </c>
      <c r="H3542">
        <v>-3.09940833062503</v>
      </c>
      <c r="I3542">
        <v>-60.242145944976699</v>
      </c>
      <c r="J3542">
        <v>-5.9596154988611598</v>
      </c>
      <c r="K3542">
        <v>160.46267927328699</v>
      </c>
      <c r="L3542">
        <v>205.15158594216101</v>
      </c>
      <c r="M3542">
        <v>35.916868747216299</v>
      </c>
      <c r="N3542">
        <v>0.125252525252525</v>
      </c>
      <c r="O3542">
        <v>122.29729729729701</v>
      </c>
      <c r="P3542">
        <v>19.018898271009199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D3543" t="s">
        <v>445</v>
      </c>
      <c r="E3543">
        <v>39.6122364</v>
      </c>
      <c r="F3543">
        <v>2.58</v>
      </c>
      <c r="G3543">
        <v>6.4474516679174299</v>
      </c>
      <c r="H3543">
        <v>4.8924307833359002</v>
      </c>
      <c r="I3543">
        <v>-36.084363428985299</v>
      </c>
      <c r="J3543">
        <v>-1.2494246456012099</v>
      </c>
      <c r="K3543">
        <v>2.5044482283747098</v>
      </c>
      <c r="L3543">
        <v>2.3958484780593499</v>
      </c>
      <c r="M3543">
        <v>56.123529228460903</v>
      </c>
      <c r="N3543">
        <v>1.3681871091164399</v>
      </c>
      <c r="O3543">
        <v>41.472868217054199</v>
      </c>
      <c r="P3543">
        <v>56.363636363636303</v>
      </c>
      <c r="Q3543">
        <v>2.9170047816095002E-2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140</v>
      </c>
      <c r="E3544">
        <v>39.610188000000001</v>
      </c>
      <c r="F3544">
        <v>30</v>
      </c>
      <c r="G3544">
        <v>-36.308001833804703</v>
      </c>
      <c r="H3544">
        <v>-20.845675838705599</v>
      </c>
      <c r="I3544">
        <v>-24.603713580880701</v>
      </c>
      <c r="J3544">
        <v>-0.86182774637639603</v>
      </c>
      <c r="K3544">
        <v>31.186528065171299</v>
      </c>
      <c r="L3544">
        <v>32.082975431612802</v>
      </c>
      <c r="M3544">
        <v>43.218507473774601</v>
      </c>
      <c r="N3544">
        <v>2.2861400894187698</v>
      </c>
      <c r="O3544">
        <v>35</v>
      </c>
      <c r="P3544">
        <v>24.481327800829799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1535</v>
      </c>
      <c r="E3545">
        <v>39.59928</v>
      </c>
      <c r="F3545">
        <v>126</v>
      </c>
      <c r="G3545">
        <v>-56.150697071310098</v>
      </c>
      <c r="H3545">
        <v>-29.842405672681799</v>
      </c>
      <c r="I3545">
        <v>-43.389745233654899</v>
      </c>
      <c r="J3545">
        <v>-1.6251865250023501</v>
      </c>
      <c r="K3545">
        <v>174.51225080443399</v>
      </c>
      <c r="M3545">
        <v>29.270867960281301</v>
      </c>
      <c r="N3545">
        <v>0.49261116242248298</v>
      </c>
      <c r="O3545">
        <v>128.730158730158</v>
      </c>
      <c r="P3545">
        <v>0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6723</v>
      </c>
      <c r="E3546">
        <v>39.527712000000001</v>
      </c>
      <c r="F3546">
        <v>176.4</v>
      </c>
      <c r="G3546">
        <v>17.554393506566502</v>
      </c>
      <c r="H3546">
        <v>43.649223451512903</v>
      </c>
      <c r="I3546">
        <v>44.400711197880298</v>
      </c>
      <c r="J3546">
        <v>36.175209290660597</v>
      </c>
      <c r="K3546">
        <v>132.75569588189899</v>
      </c>
      <c r="L3546">
        <v>118.186896001726</v>
      </c>
      <c r="M3546">
        <v>69.680515813986602</v>
      </c>
      <c r="N3546">
        <v>2.3250000000000002</v>
      </c>
      <c r="O3546">
        <v>17.5453514739228</v>
      </c>
      <c r="P3546">
        <v>76.223776223776198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130</v>
      </c>
      <c r="E3547">
        <v>39.522928485000001</v>
      </c>
      <c r="F3547">
        <v>4.17</v>
      </c>
      <c r="G3547">
        <v>62.776122996588697</v>
      </c>
      <c r="H3547">
        <v>6.9063900313377102</v>
      </c>
      <c r="I3547">
        <v>-18.326561529392301</v>
      </c>
      <c r="J3547">
        <v>2.3244467634275199</v>
      </c>
      <c r="K3547">
        <v>4.3044416216425496</v>
      </c>
      <c r="L3547">
        <v>4.0889590674057104</v>
      </c>
      <c r="M3547">
        <v>42.363324792306102</v>
      </c>
      <c r="N3547">
        <v>1.7419068980596299</v>
      </c>
      <c r="O3547">
        <v>81.055155875299704</v>
      </c>
      <c r="Q3547">
        <v>-1.8402540427E-5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403</v>
      </c>
      <c r="E3548">
        <v>39.515000000000001</v>
      </c>
      <c r="F3548">
        <v>112.9</v>
      </c>
      <c r="G3548">
        <v>209.87117422833001</v>
      </c>
      <c r="H3548">
        <v>28.895815581134698</v>
      </c>
      <c r="I3548">
        <v>46.386514277411301</v>
      </c>
      <c r="J3548">
        <v>-11.5832306957586</v>
      </c>
      <c r="K3548">
        <v>97.932728330785395</v>
      </c>
      <c r="L3548">
        <v>65.963838260476905</v>
      </c>
      <c r="M3548">
        <v>40.392353338214598</v>
      </c>
      <c r="N3548">
        <v>2.4616193086425202</v>
      </c>
      <c r="O3548">
        <v>34.623560673162103</v>
      </c>
      <c r="P3548">
        <v>238.53073463268299</v>
      </c>
      <c r="Q3548">
        <v>0.21866856741749799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E3549">
        <v>39.513599999999997</v>
      </c>
      <c r="F3549">
        <v>20.58</v>
      </c>
      <c r="G3549">
        <v>142.987095425798</v>
      </c>
      <c r="H3549">
        <v>-25.152236031944899</v>
      </c>
      <c r="I3549">
        <v>-3.5229187451432402</v>
      </c>
      <c r="J3549">
        <v>4.44471527268594</v>
      </c>
      <c r="K3549">
        <v>32.721834639677503</v>
      </c>
      <c r="L3549">
        <v>28.149374563281601</v>
      </c>
      <c r="M3549">
        <v>45.248864662512297</v>
      </c>
      <c r="N3549">
        <v>2.87129575518692</v>
      </c>
      <c r="O3549">
        <v>253.498542274052</v>
      </c>
      <c r="P3549">
        <v>246.55044326680201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610</v>
      </c>
      <c r="E3550">
        <v>39.504579419999999</v>
      </c>
      <c r="F3550">
        <v>3.94</v>
      </c>
      <c r="G3550">
        <v>-46.103155619531897</v>
      </c>
      <c r="H3550">
        <v>-2.9268548918814998</v>
      </c>
      <c r="I3550">
        <v>-40.8057108204682</v>
      </c>
      <c r="J3550">
        <v>3.0855406746762402</v>
      </c>
      <c r="K3550">
        <v>4.0332400384229796</v>
      </c>
      <c r="L3550">
        <v>4.6832008915253498</v>
      </c>
      <c r="M3550">
        <v>56.1458435779792</v>
      </c>
      <c r="N3550">
        <v>0.90864821434733201</v>
      </c>
      <c r="O3550">
        <v>108.121827411167</v>
      </c>
      <c r="P3550">
        <v>4.7872340425531901</v>
      </c>
      <c r="Q3550">
        <v>0.116949127720731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39.466252799999999</v>
      </c>
      <c r="F3551">
        <v>148.19999999999999</v>
      </c>
      <c r="G3551">
        <v>79.431350993415293</v>
      </c>
      <c r="H3551">
        <v>25.638739456756401</v>
      </c>
      <c r="I3551">
        <v>126.319127999172</v>
      </c>
      <c r="J3551">
        <v>22.1594488493682</v>
      </c>
      <c r="K3551">
        <v>109.85440622519999</v>
      </c>
      <c r="L3551">
        <v>83.837615224457096</v>
      </c>
      <c r="M3551">
        <v>90.058001334540606</v>
      </c>
      <c r="N3551">
        <v>2.2317114282503598</v>
      </c>
      <c r="O3551">
        <v>0.40485829959515601</v>
      </c>
      <c r="P3551">
        <v>196.4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39.425643749999999</v>
      </c>
      <c r="F3552">
        <v>44.25</v>
      </c>
      <c r="G3552">
        <v>-10.3852928318416</v>
      </c>
      <c r="H3552">
        <v>-3.1721015330028899</v>
      </c>
      <c r="I3552">
        <v>-21.198977275639798</v>
      </c>
      <c r="J3552">
        <v>-3.79968085372102</v>
      </c>
      <c r="K3552">
        <v>44.022358153197402</v>
      </c>
      <c r="L3552">
        <v>43.780735662940003</v>
      </c>
      <c r="M3552">
        <v>58.994211912231101</v>
      </c>
      <c r="N3552">
        <v>0.74064479697801</v>
      </c>
      <c r="O3552">
        <v>34.463276836158101</v>
      </c>
      <c r="P3552">
        <v>24.6478873239436</v>
      </c>
      <c r="Q3552">
        <v>8.5317672347606996E-2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7271</v>
      </c>
      <c r="E3553">
        <v>39.261193069999997</v>
      </c>
      <c r="F3553">
        <v>42.65</v>
      </c>
      <c r="G3553">
        <v>-26.789392788439201</v>
      </c>
      <c r="H3553">
        <v>-1.9051687802210899</v>
      </c>
      <c r="I3553">
        <v>-27.4567185209951</v>
      </c>
      <c r="J3553">
        <v>17.334128707744899</v>
      </c>
      <c r="K3553">
        <v>34.759357557040097</v>
      </c>
      <c r="M3553">
        <v>86.135834127079704</v>
      </c>
      <c r="N3553">
        <v>2.12962962962962</v>
      </c>
      <c r="O3553">
        <v>34.935521688159398</v>
      </c>
      <c r="P3553">
        <v>59.141791044776099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21</v>
      </c>
      <c r="E3554">
        <v>39.202987499999999</v>
      </c>
      <c r="F3554">
        <v>155</v>
      </c>
      <c r="G3554">
        <v>61.4735761356662</v>
      </c>
      <c r="H3554">
        <v>-14.9759990855203</v>
      </c>
      <c r="I3554">
        <v>8.4693386488607398</v>
      </c>
      <c r="J3554">
        <v>-2.55994095392355</v>
      </c>
      <c r="K3554">
        <v>162.34463898367099</v>
      </c>
      <c r="L3554">
        <v>131.32060075413699</v>
      </c>
      <c r="M3554">
        <v>29.948742711775498</v>
      </c>
      <c r="N3554">
        <v>0.18252190869997401</v>
      </c>
      <c r="O3554">
        <v>57.387096774193502</v>
      </c>
      <c r="P3554">
        <v>120.76627261073899</v>
      </c>
      <c r="Q3554">
        <v>0.127036681520388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713</v>
      </c>
      <c r="E3555">
        <v>39.201162959999998</v>
      </c>
      <c r="F3555">
        <v>53.61</v>
      </c>
      <c r="G3555">
        <v>-8.1048701882185394</v>
      </c>
      <c r="H3555">
        <v>0.98812951943762595</v>
      </c>
      <c r="I3555">
        <v>-2.0825151429769599</v>
      </c>
      <c r="J3555">
        <v>-0.13053204039477101</v>
      </c>
      <c r="K3555">
        <v>51.183227510966702</v>
      </c>
      <c r="L3555">
        <v>48.161505115920598</v>
      </c>
      <c r="M3555">
        <v>73.375507359077204</v>
      </c>
      <c r="N3555">
        <v>0.261724530672584</v>
      </c>
      <c r="O3555">
        <v>2.1078157060249998</v>
      </c>
      <c r="P3555">
        <v>30.756097560975601</v>
      </c>
      <c r="Q3555">
        <v>8.5918559496748995E-2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542</v>
      </c>
      <c r="E3556">
        <v>39.195</v>
      </c>
      <c r="F3556">
        <v>130.65</v>
      </c>
      <c r="G3556">
        <v>75.635749489774696</v>
      </c>
      <c r="H3556">
        <v>-9.3240114054857397</v>
      </c>
      <c r="I3556">
        <v>45.6877797443071</v>
      </c>
      <c r="J3556">
        <v>0.31703404224149101</v>
      </c>
      <c r="K3556">
        <v>125.52298048097001</v>
      </c>
      <c r="L3556">
        <v>105.098522604674</v>
      </c>
      <c r="M3556">
        <v>59.653471267802097</v>
      </c>
      <c r="N3556">
        <v>0.49646651541730702</v>
      </c>
      <c r="O3556">
        <v>10.8687332567929</v>
      </c>
      <c r="P3556">
        <v>123.715753424657</v>
      </c>
      <c r="Q3556">
        <v>7.6116982790760998E-2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E3557">
        <v>39.167752249999999</v>
      </c>
      <c r="F3557">
        <v>12.65</v>
      </c>
      <c r="G3557">
        <v>-11.5874312450142</v>
      </c>
      <c r="H3557">
        <v>-7.4767901413161404</v>
      </c>
      <c r="I3557">
        <v>38.943980428649503</v>
      </c>
      <c r="J3557">
        <v>-2.086942600894</v>
      </c>
      <c r="K3557">
        <v>11.0863882460258</v>
      </c>
      <c r="L3557">
        <v>9.1544090650602108</v>
      </c>
      <c r="M3557">
        <v>11.844497414422101</v>
      </c>
      <c r="N3557">
        <v>0.39645816032907799</v>
      </c>
      <c r="O3557">
        <v>7.4308300395256897</v>
      </c>
      <c r="P3557">
        <v>105.35714285714199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100</v>
      </c>
      <c r="E3558">
        <v>39.145607099999999</v>
      </c>
      <c r="F3558">
        <v>8.49</v>
      </c>
      <c r="G3558">
        <v>-50.285019400836802</v>
      </c>
      <c r="H3558">
        <v>-6.97211548539304</v>
      </c>
      <c r="I3558">
        <v>-40.597153874707097</v>
      </c>
      <c r="J3558">
        <v>-3.1423294567526701</v>
      </c>
      <c r="K3558">
        <v>8.9988885046171205</v>
      </c>
      <c r="L3558">
        <v>10.3411270073104</v>
      </c>
      <c r="M3558">
        <v>33.604218901295397</v>
      </c>
      <c r="N3558">
        <v>0.42417300080704701</v>
      </c>
      <c r="O3558">
        <v>69.0223792697291</v>
      </c>
      <c r="P3558">
        <v>6.52446675031368</v>
      </c>
      <c r="Q3558">
        <v>-9.5483465626910007E-3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39.130847533999997</v>
      </c>
      <c r="F3559">
        <v>56.18</v>
      </c>
      <c r="G3559">
        <v>-17.404642184176399</v>
      </c>
      <c r="H3559">
        <v>-6.2061134495868204</v>
      </c>
      <c r="I3559">
        <v>-32.5544859347361</v>
      </c>
      <c r="J3559">
        <v>0.97453588998723495</v>
      </c>
      <c r="K3559">
        <v>56.665251061955303</v>
      </c>
      <c r="L3559">
        <v>57.034214776080503</v>
      </c>
      <c r="M3559">
        <v>51.785281864469702</v>
      </c>
      <c r="N3559">
        <v>0.44244760263233701</v>
      </c>
      <c r="O3559">
        <v>53.079387682449202</v>
      </c>
      <c r="P3559">
        <v>46.607515657619999</v>
      </c>
      <c r="Q3559">
        <v>0.11622890950025799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65</v>
      </c>
      <c r="E3560">
        <v>39.1</v>
      </c>
      <c r="F3560">
        <v>39.1</v>
      </c>
      <c r="G3560">
        <v>18.9009589159452</v>
      </c>
      <c r="H3560">
        <v>-15.275089861987</v>
      </c>
      <c r="I3560">
        <v>-33.740652715251301</v>
      </c>
      <c r="J3560">
        <v>-3.4834561809617202</v>
      </c>
      <c r="K3560">
        <v>38.6188451766348</v>
      </c>
      <c r="L3560">
        <v>37.8223576187631</v>
      </c>
      <c r="M3560">
        <v>50.814012427366499</v>
      </c>
      <c r="N3560">
        <v>2.2067476668100601</v>
      </c>
      <c r="O3560">
        <v>57.289002557544698</v>
      </c>
      <c r="P3560">
        <v>52.973395931142399</v>
      </c>
      <c r="Q3560">
        <v>1.3843692966907E-2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E3561">
        <v>39.039910650000003</v>
      </c>
      <c r="F3561">
        <v>15.63</v>
      </c>
      <c r="G3561">
        <v>24.4282208986866</v>
      </c>
      <c r="H3561">
        <v>2.5855231762242799</v>
      </c>
      <c r="I3561">
        <v>19.921987793625</v>
      </c>
      <c r="J3561">
        <v>3.3381722536236</v>
      </c>
      <c r="K3561">
        <v>14.2193941954538</v>
      </c>
      <c r="L3561">
        <v>12.7991318563696</v>
      </c>
      <c r="M3561">
        <v>50.717746280280601</v>
      </c>
      <c r="N3561">
        <v>2.9524603836530399</v>
      </c>
      <c r="O3561">
        <v>36.148432501599402</v>
      </c>
      <c r="P3561">
        <v>73.281596452328102</v>
      </c>
      <c r="Q3561">
        <v>1.0979632550071E-2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E3562">
        <v>38.977060215999998</v>
      </c>
      <c r="F3562">
        <v>0.92</v>
      </c>
      <c r="G3562">
        <v>-18.801417110363101</v>
      </c>
      <c r="H3562">
        <v>10.8248463027351</v>
      </c>
      <c r="I3562">
        <v>-40.658343920229797</v>
      </c>
      <c r="J3562">
        <v>13.091660625716599</v>
      </c>
      <c r="K3562">
        <v>0.88353042458421005</v>
      </c>
      <c r="L3562">
        <v>0.939678434702646</v>
      </c>
      <c r="M3562">
        <v>60.8025511204577</v>
      </c>
      <c r="N3562">
        <v>1.98150070312055</v>
      </c>
      <c r="O3562">
        <v>46.739130434782602</v>
      </c>
      <c r="P3562">
        <v>16.455696202531598</v>
      </c>
      <c r="Q3562">
        <v>1.17613429012E-4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46</v>
      </c>
      <c r="E3563">
        <v>38.969880000000003</v>
      </c>
      <c r="F3563">
        <v>1.48</v>
      </c>
      <c r="G3563">
        <v>-47.553362332896498</v>
      </c>
      <c r="H3563">
        <v>-15.5803824554347</v>
      </c>
      <c r="I3563">
        <v>-65.357353318248599</v>
      </c>
      <c r="J3563">
        <v>5.8048389202902504</v>
      </c>
      <c r="K3563">
        <v>1.60544353315154</v>
      </c>
      <c r="L3563">
        <v>1.9583641351932199</v>
      </c>
      <c r="M3563">
        <v>56.950766814027503</v>
      </c>
      <c r="N3563">
        <v>1.5748132237233501</v>
      </c>
      <c r="O3563">
        <v>143.243243243243</v>
      </c>
      <c r="P3563">
        <v>14.7286821705426</v>
      </c>
      <c r="Q3563">
        <v>1.3868647037165E-2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E3564">
        <v>38.882569920000002</v>
      </c>
      <c r="F3564">
        <v>5.01</v>
      </c>
      <c r="G3564">
        <v>39.156261010390097</v>
      </c>
      <c r="H3564">
        <v>-4.6623215373738498</v>
      </c>
      <c r="I3564">
        <v>-20.834095431953799</v>
      </c>
      <c r="J3564">
        <v>-4.9434603994376101</v>
      </c>
      <c r="K3564">
        <v>5.3481943954451996</v>
      </c>
      <c r="L3564">
        <v>4.9521632620879501</v>
      </c>
      <c r="M3564">
        <v>37.637028224975701</v>
      </c>
      <c r="N3564">
        <v>3.2559246806006299</v>
      </c>
      <c r="O3564">
        <v>46.506986027944102</v>
      </c>
      <c r="P3564">
        <v>173.77049180327799</v>
      </c>
      <c r="Q3564">
        <v>7.1922709620088995E-2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E3565">
        <v>38.877327999999999</v>
      </c>
      <c r="F3565">
        <v>19.88</v>
      </c>
      <c r="G3565">
        <v>-67.731585669014606</v>
      </c>
      <c r="H3565">
        <v>13.4580663566888</v>
      </c>
      <c r="I3565">
        <v>-40.834657758862598</v>
      </c>
      <c r="J3565">
        <v>-1.8618277463763899</v>
      </c>
      <c r="K3565">
        <v>18.871127643067101</v>
      </c>
      <c r="L3565">
        <v>22.127482423751001</v>
      </c>
      <c r="M3565">
        <v>55.211484424726301</v>
      </c>
      <c r="N3565">
        <v>1.52924004041721</v>
      </c>
      <c r="O3565">
        <v>95.171026156941593</v>
      </c>
      <c r="P3565">
        <v>32.268795741849601</v>
      </c>
      <c r="Q3565">
        <v>5.7686400572802998E-2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140</v>
      </c>
      <c r="E3566">
        <v>38.852111999999998</v>
      </c>
      <c r="F3566">
        <v>27.12</v>
      </c>
      <c r="G3566">
        <v>148.07915329961901</v>
      </c>
      <c r="H3566">
        <v>-13.8883720991644</v>
      </c>
      <c r="I3566">
        <v>22.5007111978803</v>
      </c>
      <c r="J3566">
        <v>-8.8004534968767203</v>
      </c>
      <c r="K3566">
        <v>31.1483146967336</v>
      </c>
      <c r="L3566">
        <v>26.401381718489901</v>
      </c>
      <c r="M3566">
        <v>21.522575334292402</v>
      </c>
      <c r="N3566">
        <v>1.46887624294351</v>
      </c>
      <c r="O3566">
        <v>65.744837758112098</v>
      </c>
      <c r="P3566">
        <v>201.333333333333</v>
      </c>
      <c r="Q3566">
        <v>0.124720513485684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49</v>
      </c>
      <c r="E3567">
        <v>38.747954399999998</v>
      </c>
      <c r="F3567">
        <v>55.73</v>
      </c>
      <c r="G3567">
        <v>-9.6102406397748794</v>
      </c>
      <c r="H3567">
        <v>-8.4009236336401898</v>
      </c>
      <c r="I3567">
        <v>4.0543794762070204</v>
      </c>
      <c r="J3567">
        <v>-0.148784268115533</v>
      </c>
      <c r="K3567">
        <v>60.127493173819097</v>
      </c>
      <c r="L3567">
        <v>56.725535236455201</v>
      </c>
      <c r="M3567">
        <v>33.887666570811497</v>
      </c>
      <c r="N3567">
        <v>0.78953940446127902</v>
      </c>
      <c r="O3567">
        <v>40.8577068006459</v>
      </c>
      <c r="P3567">
        <v>37.604938271604901</v>
      </c>
      <c r="Q3567">
        <v>8.6702980678714001E-2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D3568" t="s">
        <v>505</v>
      </c>
      <c r="E3568">
        <v>38.71116</v>
      </c>
      <c r="F3568">
        <v>55.05</v>
      </c>
      <c r="G3568">
        <v>19.0081804128566</v>
      </c>
      <c r="H3568">
        <v>-4.3783622534145703</v>
      </c>
      <c r="I3568">
        <v>-6.2060849186244997</v>
      </c>
      <c r="J3568">
        <v>9.0184117745816703</v>
      </c>
      <c r="K3568">
        <v>56.365332218243999</v>
      </c>
      <c r="L3568">
        <v>54.779319074486096</v>
      </c>
      <c r="M3568">
        <v>62.447980439284699</v>
      </c>
      <c r="N3568">
        <v>1.63888888888888</v>
      </c>
      <c r="O3568">
        <v>36.239782016348698</v>
      </c>
      <c r="P3568">
        <v>62.869822485207102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46</v>
      </c>
      <c r="E3569">
        <v>38.660129999999903</v>
      </c>
      <c r="F3569">
        <v>30.75</v>
      </c>
      <c r="K3569">
        <v>26.2695652130257</v>
      </c>
      <c r="L3569">
        <v>18.751713502708899</v>
      </c>
      <c r="M3569">
        <v>99.999990516182706</v>
      </c>
      <c r="N3569">
        <v>1</v>
      </c>
      <c r="Q3569">
        <v>6.2078155048784001E-2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E3570">
        <v>38.639084400000002</v>
      </c>
      <c r="F3570">
        <v>1.89</v>
      </c>
      <c r="G3570">
        <v>16.2450225181198</v>
      </c>
      <c r="H3570">
        <v>38.6076517325994</v>
      </c>
      <c r="I3570">
        <v>8.8361950688480793</v>
      </c>
      <c r="J3570">
        <v>11.865444980896299</v>
      </c>
      <c r="K3570">
        <v>1.4991247073848399</v>
      </c>
      <c r="L3570">
        <v>1.5731653020839</v>
      </c>
      <c r="M3570">
        <v>87.036764110217007</v>
      </c>
      <c r="N3570">
        <v>1.67153790407446</v>
      </c>
      <c r="O3570">
        <v>4.7619047619047601</v>
      </c>
      <c r="P3570">
        <v>71.818181818181799</v>
      </c>
      <c r="Q3570">
        <v>-8.5170261522047E-2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D3571" t="s">
        <v>403</v>
      </c>
      <c r="E3571">
        <v>38.634712</v>
      </c>
      <c r="F3571">
        <v>0.97</v>
      </c>
      <c r="G3571">
        <v>-22.702345902932699</v>
      </c>
      <c r="H3571">
        <v>-4.4692713443236602</v>
      </c>
      <c r="I3571">
        <v>-24.917470620301401</v>
      </c>
      <c r="J3571">
        <v>-9.6853571581411</v>
      </c>
      <c r="K3571">
        <v>0.97320053507764903</v>
      </c>
      <c r="L3571">
        <v>0.94344844979079201</v>
      </c>
      <c r="M3571">
        <v>42.054441403828598</v>
      </c>
      <c r="N3571">
        <v>2.81618579730889</v>
      </c>
      <c r="O3571">
        <v>26.8041237113402</v>
      </c>
      <c r="P3571">
        <v>32.876712328767098</v>
      </c>
      <c r="Q3571">
        <v>0.11903862570330399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D3572" t="s">
        <v>95</v>
      </c>
      <c r="E3572">
        <v>38.624256000000003</v>
      </c>
      <c r="F3572">
        <v>38.4</v>
      </c>
      <c r="G3572">
        <v>-46.684982907816099</v>
      </c>
      <c r="H3572">
        <v>13.023712752963499</v>
      </c>
      <c r="I3572">
        <v>-21.518082028926202</v>
      </c>
      <c r="J3572">
        <v>4.0963895238185897</v>
      </c>
      <c r="K3572">
        <v>36.632194329940198</v>
      </c>
      <c r="L3572">
        <v>39.373145231870701</v>
      </c>
      <c r="M3572">
        <v>57.467669384858802</v>
      </c>
      <c r="N3572">
        <v>0.451377367863603</v>
      </c>
      <c r="O3572">
        <v>46.6927083333333</v>
      </c>
      <c r="P3572">
        <v>41.072740631888301</v>
      </c>
      <c r="Q3572">
        <v>2.8032391663467E-2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713</v>
      </c>
      <c r="E3573">
        <v>38.618346535999997</v>
      </c>
      <c r="F3573">
        <v>150.56</v>
      </c>
      <c r="G3573">
        <v>35.789882105448697</v>
      </c>
      <c r="H3573">
        <v>0.63844234573887504</v>
      </c>
      <c r="I3573">
        <v>22.785187732176301</v>
      </c>
      <c r="J3573">
        <v>1.0449233653336201</v>
      </c>
      <c r="K3573">
        <v>141.127787579276</v>
      </c>
      <c r="L3573">
        <v>121.848302557837</v>
      </c>
      <c r="M3573">
        <v>44.752496423100702</v>
      </c>
      <c r="N3573">
        <v>0.99895520336773602</v>
      </c>
      <c r="O3573">
        <v>2.4508501594048901</v>
      </c>
      <c r="P3573">
        <v>87.496886674968806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38.592376616000003</v>
      </c>
      <c r="F3574">
        <v>46.12</v>
      </c>
      <c r="G3574">
        <v>736.19583412658005</v>
      </c>
      <c r="H3574">
        <v>0.52849750886687996</v>
      </c>
      <c r="I3574">
        <v>53.519208307706897</v>
      </c>
      <c r="J3574">
        <v>-8.6054074366332003</v>
      </c>
      <c r="K3574">
        <v>46.600770796517899</v>
      </c>
      <c r="L3574">
        <v>35.728586302808303</v>
      </c>
      <c r="M3574">
        <v>28.288030241537999</v>
      </c>
      <c r="N3574">
        <v>6.4341165520405294E-2</v>
      </c>
      <c r="O3574">
        <v>37.163920208152597</v>
      </c>
      <c r="P3574">
        <v>948.18181818181802</v>
      </c>
      <c r="Q3574">
        <v>0.16084080040870399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38.533690499999999</v>
      </c>
      <c r="F3575">
        <v>168.9</v>
      </c>
      <c r="G3575">
        <v>38.759642401160797</v>
      </c>
      <c r="H3575">
        <v>16.456654581602201</v>
      </c>
      <c r="I3575">
        <v>54.128433970157502</v>
      </c>
      <c r="J3575">
        <v>16.1632618593583</v>
      </c>
      <c r="K3575">
        <v>138.06979844576301</v>
      </c>
      <c r="L3575">
        <v>114.430860962624</v>
      </c>
      <c r="M3575">
        <v>74.868853295696098</v>
      </c>
      <c r="N3575">
        <v>1.23377489331436</v>
      </c>
      <c r="O3575">
        <v>3.6116044997039598</v>
      </c>
      <c r="P3575">
        <v>98.705882352941103</v>
      </c>
      <c r="Q3575">
        <v>0.13171589793087701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1329</v>
      </c>
      <c r="E3576">
        <v>38.503000550000003</v>
      </c>
      <c r="F3576">
        <v>33.950000000000003</v>
      </c>
      <c r="G3576">
        <v>-63.279595478484502</v>
      </c>
      <c r="H3576">
        <v>-2.7045654619707098</v>
      </c>
      <c r="I3576">
        <v>-50.518643640829303</v>
      </c>
      <c r="J3576">
        <v>-2.8448305792375699</v>
      </c>
      <c r="K3576">
        <v>35.928655366121802</v>
      </c>
      <c r="M3576">
        <v>40.353589127306797</v>
      </c>
      <c r="N3576">
        <v>0.97770154373927898</v>
      </c>
      <c r="O3576">
        <v>73.195876288659704</v>
      </c>
      <c r="P3576">
        <v>16.068376068376001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713</v>
      </c>
      <c r="E3577">
        <v>38.500961535999998</v>
      </c>
      <c r="F3577">
        <v>21.54</v>
      </c>
      <c r="G3577">
        <v>34.198930957858202</v>
      </c>
      <c r="H3577">
        <v>2.1512820153601302</v>
      </c>
      <c r="I3577">
        <v>9.9161309580173995</v>
      </c>
      <c r="J3577">
        <v>1.5100887621625001</v>
      </c>
      <c r="K3577">
        <v>20.1317600370257</v>
      </c>
      <c r="L3577">
        <v>17.848885265094001</v>
      </c>
      <c r="M3577">
        <v>45.204362990631097</v>
      </c>
      <c r="N3577">
        <v>1.30064277652358</v>
      </c>
      <c r="O3577">
        <v>2.1355617455895901</v>
      </c>
      <c r="P3577">
        <v>61.954887218045002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D3578" t="s">
        <v>100</v>
      </c>
      <c r="E3578">
        <v>38.356999999999999</v>
      </c>
      <c r="F3578">
        <v>1.21</v>
      </c>
      <c r="G3578">
        <v>25.389759360225099</v>
      </c>
      <c r="H3578">
        <v>33.625966750914401</v>
      </c>
      <c r="I3578">
        <v>-3.0992888021196499</v>
      </c>
      <c r="J3578">
        <v>18.725801119602899</v>
      </c>
      <c r="K3578">
        <v>0.91555734317756099</v>
      </c>
      <c r="L3578">
        <v>0.96702637583261197</v>
      </c>
      <c r="M3578">
        <v>92.917591342064696</v>
      </c>
      <c r="N3578">
        <v>1.4208085485975599</v>
      </c>
      <c r="O3578">
        <v>0</v>
      </c>
      <c r="P3578">
        <v>72.857142857142804</v>
      </c>
      <c r="Q3578">
        <v>2.6087850494509999E-3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E3579">
        <v>38.299999999999997</v>
      </c>
      <c r="F3579">
        <v>192</v>
      </c>
      <c r="G3579">
        <v>-12.919064169186599</v>
      </c>
      <c r="H3579">
        <v>-5.5001991793752101</v>
      </c>
      <c r="I3579">
        <v>-20.791596494427299</v>
      </c>
      <c r="J3579">
        <v>-0.33826753695231299</v>
      </c>
      <c r="K3579">
        <v>196.782992632298</v>
      </c>
      <c r="L3579">
        <v>192.55039897192199</v>
      </c>
      <c r="M3579">
        <v>10.746944628874299</v>
      </c>
      <c r="N3579">
        <v>0.17302052785923699</v>
      </c>
      <c r="O3579">
        <v>26.0416666666666</v>
      </c>
      <c r="P3579">
        <v>27.872127872127798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E3580">
        <v>38.208521599999997</v>
      </c>
      <c r="F3580">
        <v>13.24</v>
      </c>
      <c r="G3580">
        <v>-76.713989711786695</v>
      </c>
      <c r="H3580">
        <v>3.5041505825866399</v>
      </c>
      <c r="I3580">
        <v>-64.988823685840501</v>
      </c>
      <c r="J3580">
        <v>-8.0046848892335394</v>
      </c>
      <c r="K3580">
        <v>13.278882306801799</v>
      </c>
      <c r="L3580">
        <v>18.050344463553898</v>
      </c>
      <c r="M3580">
        <v>47.457463143942199</v>
      </c>
      <c r="N3580">
        <v>0.88111503558012905</v>
      </c>
      <c r="O3580">
        <v>243.27794561933499</v>
      </c>
      <c r="P3580">
        <v>32.665330661322599</v>
      </c>
      <c r="Q3580">
        <v>0.228069867654422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E3581">
        <v>38.178848674999998</v>
      </c>
      <c r="F3581">
        <v>11.59</v>
      </c>
      <c r="G3581">
        <v>24.139759360225099</v>
      </c>
      <c r="H3581">
        <v>2.7307286556763399</v>
      </c>
      <c r="I3581">
        <v>-1.65698110981196</v>
      </c>
      <c r="J3581">
        <v>5.8638359704377496</v>
      </c>
      <c r="K3581">
        <v>11.0636564895856</v>
      </c>
      <c r="L3581">
        <v>10.176028246445901</v>
      </c>
      <c r="M3581">
        <v>64.685278890049105</v>
      </c>
      <c r="N3581">
        <v>1.42441837141396</v>
      </c>
      <c r="O3581">
        <v>25.970664365832601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414</v>
      </c>
      <c r="E3582">
        <v>38.163659447999997</v>
      </c>
      <c r="F3582">
        <v>94.74</v>
      </c>
      <c r="G3582">
        <v>-26.0814096761098</v>
      </c>
      <c r="H3582">
        <v>3.34682060969932</v>
      </c>
      <c r="I3582">
        <v>-21.651412354243199</v>
      </c>
      <c r="J3582">
        <v>5.7290813445326902</v>
      </c>
      <c r="K3582">
        <v>90.282817506600395</v>
      </c>
      <c r="L3582">
        <v>91.775394201925806</v>
      </c>
      <c r="M3582">
        <v>64.123334273118402</v>
      </c>
      <c r="N3582">
        <v>0.91001586156117298</v>
      </c>
      <c r="O3582">
        <v>21.384842727464601</v>
      </c>
      <c r="P3582">
        <v>21.4615384615384</v>
      </c>
      <c r="Q3582">
        <v>-2.8765726666604E-2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38.083407999999999</v>
      </c>
      <c r="F3583">
        <v>12.08</v>
      </c>
      <c r="G3583">
        <v>-44.183431985278503</v>
      </c>
      <c r="H3583">
        <v>-8.1873193691106501</v>
      </c>
      <c r="I3583">
        <v>-45.004587561984302</v>
      </c>
      <c r="J3583">
        <v>2.8078970242658001</v>
      </c>
      <c r="K3583">
        <v>12.977727094094501</v>
      </c>
      <c r="L3583">
        <v>15.1064119179548</v>
      </c>
      <c r="M3583">
        <v>46.258736038391902</v>
      </c>
      <c r="N3583">
        <v>2.0504033067287302</v>
      </c>
      <c r="O3583">
        <v>107.36754966887401</v>
      </c>
      <c r="P3583">
        <v>9.8181818181818095</v>
      </c>
      <c r="Q3583">
        <v>9.6167701666329E-2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403</v>
      </c>
      <c r="E3584">
        <v>38.030660787999999</v>
      </c>
      <c r="F3584">
        <v>0.73</v>
      </c>
      <c r="G3584">
        <v>20.139759360225099</v>
      </c>
      <c r="H3584">
        <v>-11.1359380109903</v>
      </c>
      <c r="I3584">
        <v>-50.706126408957203</v>
      </c>
      <c r="J3584">
        <v>-7.5284944130430604</v>
      </c>
      <c r="K3584">
        <v>0.92802206470158599</v>
      </c>
      <c r="L3584">
        <v>0.84398325841036703</v>
      </c>
      <c r="M3584">
        <v>64.299698754986295</v>
      </c>
      <c r="N3584">
        <v>1.45900176120301</v>
      </c>
      <c r="O3584">
        <v>75.342465753424605</v>
      </c>
      <c r="P3584">
        <v>58.695652173912997</v>
      </c>
      <c r="Q3584">
        <v>9.6362931722638004E-2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D3585" t="s">
        <v>1675</v>
      </c>
      <c r="E3585">
        <v>37.961044999999999</v>
      </c>
      <c r="F3585">
        <v>38.299999999999997</v>
      </c>
      <c r="G3585">
        <v>73.826933499953896</v>
      </c>
      <c r="H3585">
        <v>34.298051777485199</v>
      </c>
      <c r="I3585">
        <v>49.051430926923501</v>
      </c>
      <c r="J3585">
        <v>3.44190032379904</v>
      </c>
      <c r="K3585">
        <v>31.075162788113801</v>
      </c>
      <c r="L3585">
        <v>27.204403210391799</v>
      </c>
      <c r="M3585">
        <v>81.428856203931801</v>
      </c>
      <c r="N3585">
        <v>1.7730622563802301</v>
      </c>
      <c r="O3585">
        <v>4.3864229765013096</v>
      </c>
      <c r="P3585">
        <v>118.85714285714199</v>
      </c>
      <c r="Q3585">
        <v>0.12737447121101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E3586">
        <v>37.806600000000003</v>
      </c>
      <c r="F3586">
        <v>170.3</v>
      </c>
      <c r="G3586">
        <v>37.889759360225099</v>
      </c>
      <c r="H3586">
        <v>-11.9733496477494</v>
      </c>
      <c r="I3586">
        <v>31.222745096185399</v>
      </c>
      <c r="J3586">
        <v>-4.7329777887612403</v>
      </c>
      <c r="K3586">
        <v>148.33316480173599</v>
      </c>
      <c r="L3586">
        <v>124.668485372039</v>
      </c>
      <c r="M3586">
        <v>41.2646960366163</v>
      </c>
      <c r="N3586">
        <v>0.82092831639659403</v>
      </c>
      <c r="O3586">
        <v>16.881972988843199</v>
      </c>
      <c r="P3586">
        <v>101.30023640661901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37.799999999999997</v>
      </c>
      <c r="F3587">
        <v>54</v>
      </c>
      <c r="G3587">
        <v>284.78614719292398</v>
      </c>
      <c r="H3587">
        <v>-16.7639611864541</v>
      </c>
      <c r="I3587">
        <v>7.1411921598042101</v>
      </c>
      <c r="J3587">
        <v>-5.3259583699650701</v>
      </c>
      <c r="K3587">
        <v>60.007487990637998</v>
      </c>
      <c r="L3587">
        <v>50.661227231741201</v>
      </c>
      <c r="M3587">
        <v>44.6663104332738</v>
      </c>
      <c r="N3587">
        <v>1.4099875910783</v>
      </c>
      <c r="O3587">
        <v>65.703703703703695</v>
      </c>
      <c r="P3587">
        <v>418.73198847262199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D3588" t="s">
        <v>46</v>
      </c>
      <c r="E3588">
        <v>37.703879999999998</v>
      </c>
      <c r="F3588">
        <v>7.29</v>
      </c>
      <c r="G3588">
        <v>-17.184033126357999</v>
      </c>
      <c r="H3588">
        <v>6.9593000842477597</v>
      </c>
      <c r="I3588">
        <v>9.2161474394910901</v>
      </c>
      <c r="J3588">
        <v>-2.6800095645582198</v>
      </c>
      <c r="K3588">
        <v>6.4662205800421999</v>
      </c>
      <c r="L3588">
        <v>6.3605516087174001</v>
      </c>
      <c r="M3588">
        <v>67.739065172721794</v>
      </c>
      <c r="N3588">
        <v>2.4386939080985801</v>
      </c>
      <c r="O3588">
        <v>38.271604938271501</v>
      </c>
      <c r="P3588">
        <v>66.438356164383507</v>
      </c>
      <c r="Q3588">
        <v>2.6786816337570001E-2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37.652630479999999</v>
      </c>
      <c r="F3589">
        <v>25.1</v>
      </c>
      <c r="G3589">
        <v>-34.2544012237164</v>
      </c>
      <c r="H3589">
        <v>14.0329312988481</v>
      </c>
      <c r="I3589">
        <v>6.4245207216898796</v>
      </c>
      <c r="J3589">
        <v>1.07072246203587</v>
      </c>
      <c r="K3589">
        <v>24.066270987278902</v>
      </c>
      <c r="L3589">
        <v>21.912377870751602</v>
      </c>
      <c r="M3589">
        <v>42.506810128818699</v>
      </c>
      <c r="N3589">
        <v>1.75668054250033</v>
      </c>
      <c r="O3589">
        <v>9.5617529880478003</v>
      </c>
      <c r="P3589">
        <v>67.3333333333333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E3590">
        <v>37.637999999999998</v>
      </c>
      <c r="F3590">
        <v>36.9</v>
      </c>
      <c r="G3590">
        <v>-39.036711228010098</v>
      </c>
      <c r="H3590">
        <v>4.1607829707034902</v>
      </c>
      <c r="I3590">
        <v>-19.681567283132299</v>
      </c>
      <c r="J3590">
        <v>0.26176775924157603</v>
      </c>
      <c r="K3590">
        <v>37.311407437691798</v>
      </c>
      <c r="L3590">
        <v>41.920698971566402</v>
      </c>
      <c r="M3590">
        <v>63.295152312828598</v>
      </c>
      <c r="N3590">
        <v>0.88661899897854901</v>
      </c>
      <c r="O3590">
        <v>56.910569105691003</v>
      </c>
      <c r="P3590">
        <v>24.451939291736899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D3591" t="s">
        <v>287</v>
      </c>
      <c r="E3591">
        <v>37.570892960000002</v>
      </c>
      <c r="F3591">
        <v>37.64</v>
      </c>
      <c r="G3591">
        <v>25.547643511472099</v>
      </c>
      <c r="H3591">
        <v>2.3231814858650002</v>
      </c>
      <c r="I3591">
        <v>-49.987283436593103</v>
      </c>
      <c r="J3591">
        <v>-19.372728610218399</v>
      </c>
      <c r="K3591">
        <v>38.293255925892097</v>
      </c>
      <c r="L3591">
        <v>35.659873595679699</v>
      </c>
      <c r="M3591">
        <v>40.036637585762001</v>
      </c>
      <c r="N3591">
        <v>3.5817780637496299</v>
      </c>
      <c r="O3591">
        <v>71.360255047821397</v>
      </c>
      <c r="P3591">
        <v>67.214571301643701</v>
      </c>
      <c r="Q3591">
        <v>1.1266609386983E-2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E3592">
        <v>37.521707599999999</v>
      </c>
      <c r="F3592">
        <v>26</v>
      </c>
      <c r="G3592">
        <v>-12.816762378905301</v>
      </c>
      <c r="H3592">
        <v>-8.1729750480273609</v>
      </c>
      <c r="I3592">
        <v>-26.432622135452899</v>
      </c>
      <c r="J3592">
        <v>-4.5655314500801003</v>
      </c>
      <c r="K3592">
        <v>27.207842751586799</v>
      </c>
      <c r="L3592">
        <v>27.6568898060927</v>
      </c>
      <c r="M3592">
        <v>20.805007762973101</v>
      </c>
      <c r="N3592">
        <v>1.19191919191919</v>
      </c>
      <c r="O3592">
        <v>38.461538461538403</v>
      </c>
      <c r="P3592">
        <v>42.076502732240399</v>
      </c>
      <c r="Q3592">
        <v>1.8616653299212998E-2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E3593">
        <v>37.463999999999999</v>
      </c>
      <c r="F3593">
        <v>31.22</v>
      </c>
      <c r="G3593">
        <v>-14.240648219324299</v>
      </c>
      <c r="H3593">
        <v>-16.503734935207401</v>
      </c>
      <c r="I3593">
        <v>-16.202951123658998</v>
      </c>
      <c r="J3593">
        <v>-8.8560137928880192</v>
      </c>
      <c r="K3593">
        <v>33.277682030797898</v>
      </c>
      <c r="M3593">
        <v>34.943079527048504</v>
      </c>
      <c r="N3593">
        <v>1.2498505926425301</v>
      </c>
      <c r="O3593">
        <v>52.978859705317099</v>
      </c>
      <c r="P3593">
        <v>17.456734386756899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624</v>
      </c>
      <c r="E3594">
        <v>37.369819749999998</v>
      </c>
      <c r="F3594">
        <v>15.1</v>
      </c>
      <c r="G3594">
        <v>-72.877784499423996</v>
      </c>
      <c r="H3594">
        <v>2.77710546727053</v>
      </c>
      <c r="I3594">
        <v>-36.643592599587997</v>
      </c>
      <c r="J3594">
        <v>-0.86182774637639603</v>
      </c>
      <c r="K3594">
        <v>15.190362186211299</v>
      </c>
      <c r="M3594">
        <v>57.717663142486202</v>
      </c>
      <c r="N3594">
        <v>0.97472924187725596</v>
      </c>
      <c r="O3594">
        <v>98.675496688741703</v>
      </c>
      <c r="P3594">
        <v>13.9622641509433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713</v>
      </c>
      <c r="E3595">
        <v>37.354653050000003</v>
      </c>
      <c r="F3595">
        <v>263.33999999999997</v>
      </c>
      <c r="G3595">
        <v>1.6517326561469201</v>
      </c>
      <c r="H3595">
        <v>0.164194791134502</v>
      </c>
      <c r="I3595">
        <v>0.85631291149841104</v>
      </c>
      <c r="J3595">
        <v>0.42630523214185401</v>
      </c>
      <c r="K3595">
        <v>250.895900391444</v>
      </c>
      <c r="L3595">
        <v>234.12262709326399</v>
      </c>
      <c r="M3595">
        <v>62.782489239617902</v>
      </c>
      <c r="N3595">
        <v>0.70229850763809498</v>
      </c>
      <c r="O3595">
        <v>4.4277360066833804</v>
      </c>
      <c r="P3595">
        <v>33.067205659423898</v>
      </c>
      <c r="Q3595">
        <v>1.5022786694405E-2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130</v>
      </c>
      <c r="E3596">
        <v>37.251369599999997</v>
      </c>
      <c r="F3596">
        <v>46.77</v>
      </c>
      <c r="G3596">
        <v>26.187873794555401</v>
      </c>
      <c r="H3596">
        <v>12.9091537359034</v>
      </c>
      <c r="I3596">
        <v>37.625815935231302</v>
      </c>
      <c r="J3596">
        <v>-1.34714367263468E-2</v>
      </c>
      <c r="K3596">
        <v>45.862175226409398</v>
      </c>
      <c r="L3596">
        <v>40.988974678167502</v>
      </c>
      <c r="M3596">
        <v>42.745822770821597</v>
      </c>
      <c r="N3596">
        <v>0.28864816086707001</v>
      </c>
      <c r="O3596">
        <v>31.280735514218499</v>
      </c>
      <c r="P3596">
        <v>77.3606370875995</v>
      </c>
      <c r="Q3596">
        <v>0.100760743252683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37.247909999999997</v>
      </c>
      <c r="F3597">
        <v>83</v>
      </c>
      <c r="G3597">
        <v>32.991434001373399</v>
      </c>
      <c r="H3597">
        <v>-5.9264662441415004</v>
      </c>
      <c r="I3597">
        <v>-8.0359976628791401</v>
      </c>
      <c r="J3597">
        <v>-0.96031352749174603</v>
      </c>
      <c r="K3597">
        <v>81.507160701772506</v>
      </c>
      <c r="L3597">
        <v>70.367957624454903</v>
      </c>
      <c r="M3597">
        <v>47.852161818043299</v>
      </c>
      <c r="N3597">
        <v>0.86555926075980905</v>
      </c>
      <c r="O3597">
        <v>16.3132530120482</v>
      </c>
      <c r="P3597">
        <v>67.203867848509205</v>
      </c>
      <c r="Q3597">
        <v>0.15113716225186299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1474</v>
      </c>
      <c r="E3598">
        <v>37.241034233999997</v>
      </c>
      <c r="F3598">
        <v>23.77</v>
      </c>
      <c r="G3598">
        <v>21.344728304324398</v>
      </c>
      <c r="H3598">
        <v>-3.8108351303318901</v>
      </c>
      <c r="I3598">
        <v>-36.297996395011403</v>
      </c>
      <c r="J3598">
        <v>-6.7849046694533097</v>
      </c>
      <c r="K3598">
        <v>24.5536759852254</v>
      </c>
      <c r="L3598">
        <v>24.4129614090965</v>
      </c>
      <c r="M3598">
        <v>44.058190760750598</v>
      </c>
      <c r="N3598">
        <v>1.20601493882236</v>
      </c>
      <c r="O3598">
        <v>85.107278081615405</v>
      </c>
      <c r="P3598">
        <v>69.181494661921604</v>
      </c>
      <c r="Q3598">
        <v>6.0672133111196999E-2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E3599">
        <v>37.206932000000002</v>
      </c>
      <c r="F3599">
        <v>54.5</v>
      </c>
      <c r="G3599">
        <v>98.696825697266704</v>
      </c>
      <c r="H3599">
        <v>38.0897621537543</v>
      </c>
      <c r="I3599">
        <v>32.8958893387858</v>
      </c>
      <c r="J3599">
        <v>-5.7876655050286496</v>
      </c>
      <c r="K3599">
        <v>43.895621038944903</v>
      </c>
      <c r="L3599">
        <v>35.5766242978913</v>
      </c>
      <c r="M3599">
        <v>62.6495228035851</v>
      </c>
      <c r="N3599">
        <v>0.80797275943831504</v>
      </c>
      <c r="O3599">
        <v>12.990825688073301</v>
      </c>
      <c r="P3599">
        <v>139.98238661382601</v>
      </c>
      <c r="Q3599">
        <v>4.5200725684917002E-2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E3600">
        <v>37.202287200000001</v>
      </c>
      <c r="F3600">
        <v>26.76</v>
      </c>
      <c r="G3600">
        <v>49.0417201445388</v>
      </c>
      <c r="H3600">
        <v>1.74855043785455</v>
      </c>
      <c r="I3600">
        <v>-8.8124610546527595</v>
      </c>
      <c r="J3600">
        <v>0.34571942343492401</v>
      </c>
      <c r="K3600">
        <v>26.0053686786291</v>
      </c>
      <c r="L3600">
        <v>23.046060339679698</v>
      </c>
      <c r="M3600">
        <v>55.978891942209401</v>
      </c>
      <c r="N3600">
        <v>0.92303109244541404</v>
      </c>
      <c r="O3600">
        <v>8.3707025411061196</v>
      </c>
      <c r="P3600">
        <v>128.71794871794799</v>
      </c>
      <c r="Q3600">
        <v>-1.8652184869175002E-2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E3601">
        <v>37.152504999999998</v>
      </c>
      <c r="F3601">
        <v>650</v>
      </c>
      <c r="G3601">
        <v>83.986409884841706</v>
      </c>
      <c r="H3601">
        <v>-12.331437307755399</v>
      </c>
      <c r="I3601">
        <v>-46.671082363693401</v>
      </c>
      <c r="J3601">
        <v>-1.6042519888006299</v>
      </c>
      <c r="K3601">
        <v>699.27736454717001</v>
      </c>
      <c r="L3601">
        <v>742.73696258816005</v>
      </c>
      <c r="M3601">
        <v>45.539399148079902</v>
      </c>
      <c r="N3601">
        <v>0.61730477314892895</v>
      </c>
      <c r="O3601">
        <v>94.469230769230705</v>
      </c>
      <c r="P3601">
        <v>116.666666666666</v>
      </c>
      <c r="Q3601">
        <v>8.6784310513174007E-2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E3602">
        <v>36.99</v>
      </c>
      <c r="F3602">
        <v>68.5</v>
      </c>
      <c r="G3602">
        <v>-44.747155974292298</v>
      </c>
      <c r="H3602">
        <v>4.0885733466430496</v>
      </c>
      <c r="I3602">
        <v>-28.5313875675517</v>
      </c>
      <c r="J3602">
        <v>2.9260510415023901</v>
      </c>
      <c r="K3602">
        <v>69.028327203204299</v>
      </c>
      <c r="L3602">
        <v>79.137150351269995</v>
      </c>
      <c r="M3602">
        <v>65.277249311561903</v>
      </c>
      <c r="N3602">
        <v>1.3652091852783801</v>
      </c>
      <c r="O3602">
        <v>59.051094890510903</v>
      </c>
      <c r="P3602">
        <v>15.126050420167999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E3603">
        <v>36.886713999999998</v>
      </c>
      <c r="F3603">
        <v>117.8</v>
      </c>
      <c r="G3603">
        <v>6.7974170178827702</v>
      </c>
      <c r="H3603">
        <v>-17.045028920081201</v>
      </c>
      <c r="I3603">
        <v>-9.0908127293666894</v>
      </c>
      <c r="J3603">
        <v>-3.06521757688486</v>
      </c>
      <c r="K3603">
        <v>128.184636037187</v>
      </c>
      <c r="L3603">
        <v>118.62198018290501</v>
      </c>
      <c r="M3603">
        <v>43.577781701903298</v>
      </c>
      <c r="N3603">
        <v>0.83293435550878603</v>
      </c>
      <c r="O3603">
        <v>43.378607809847203</v>
      </c>
      <c r="P3603">
        <v>72.9809104258443</v>
      </c>
      <c r="Q3603">
        <v>8.6446773644550001E-2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336</v>
      </c>
      <c r="E3604">
        <v>36.823866768000002</v>
      </c>
      <c r="F3604">
        <v>64.08</v>
      </c>
      <c r="G3604">
        <v>43.216276510620901</v>
      </c>
      <c r="H3604">
        <v>15.530728655676301</v>
      </c>
      <c r="I3604">
        <v>74.984068990659907</v>
      </c>
      <c r="J3604">
        <v>19.138172253623601</v>
      </c>
      <c r="K3604">
        <v>46.105470498372</v>
      </c>
      <c r="L3604">
        <v>42.882833739578501</v>
      </c>
      <c r="M3604">
        <v>98.686754188845299</v>
      </c>
      <c r="N3604">
        <v>1.7112299465240599</v>
      </c>
      <c r="O3604">
        <v>0</v>
      </c>
      <c r="P3604">
        <v>132.173913043478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E3605">
        <v>36.816067820000001</v>
      </c>
      <c r="F3605">
        <v>35.15</v>
      </c>
      <c r="G3605">
        <v>-14.590851592608001</v>
      </c>
      <c r="H3605">
        <v>-22.438932954592001</v>
      </c>
      <c r="I3605">
        <v>-18.099288802119599</v>
      </c>
      <c r="J3605">
        <v>-7.8724097569584002</v>
      </c>
      <c r="K3605">
        <v>38.171591457349301</v>
      </c>
      <c r="L3605">
        <v>37.385947162751798</v>
      </c>
      <c r="M3605">
        <v>27.6449821842366</v>
      </c>
      <c r="N3605">
        <v>0.64872117678240104</v>
      </c>
      <c r="O3605">
        <v>57.325746799431002</v>
      </c>
      <c r="P3605">
        <v>29.848540820096002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713</v>
      </c>
      <c r="E3606">
        <v>36.765885388999997</v>
      </c>
      <c r="F3606">
        <v>257.56</v>
      </c>
      <c r="G3606">
        <v>39.847070165826999</v>
      </c>
      <c r="H3606">
        <v>-3.5512308724117898</v>
      </c>
      <c r="I3606">
        <v>25.2919851756354</v>
      </c>
      <c r="J3606">
        <v>-0.65624202100790396</v>
      </c>
      <c r="K3606">
        <v>245.21109564913701</v>
      </c>
      <c r="L3606">
        <v>209.16319281939499</v>
      </c>
      <c r="M3606">
        <v>30.790198502182001</v>
      </c>
      <c r="N3606">
        <v>0.78704057508631298</v>
      </c>
      <c r="O3606">
        <v>2.68675260133561</v>
      </c>
      <c r="P3606">
        <v>67.464239271781494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986</v>
      </c>
      <c r="E3607">
        <v>36.750749999999996</v>
      </c>
      <c r="F3607">
        <v>77.37</v>
      </c>
      <c r="G3607">
        <v>23.791596884402999</v>
      </c>
      <c r="H3607">
        <v>2.7406320701777598</v>
      </c>
      <c r="I3607">
        <v>22.637553303143498</v>
      </c>
      <c r="J3607">
        <v>-0.84913739104644104</v>
      </c>
      <c r="K3607">
        <v>74.089910322770294</v>
      </c>
      <c r="L3607">
        <v>65.676008028111795</v>
      </c>
      <c r="M3607">
        <v>43.124355304643501</v>
      </c>
      <c r="N3607">
        <v>1.2237082478966601</v>
      </c>
      <c r="O3607">
        <v>23.109732454439701</v>
      </c>
      <c r="P3607">
        <v>68.195652173913004</v>
      </c>
      <c r="Q3607">
        <v>0.106305630229972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211</v>
      </c>
      <c r="E3608">
        <v>36.6096</v>
      </c>
      <c r="F3608">
        <v>58</v>
      </c>
      <c r="G3608">
        <v>12.2349974554632</v>
      </c>
      <c r="H3608">
        <v>-4.9615357606387098</v>
      </c>
      <c r="I3608">
        <v>-14.7942040563569</v>
      </c>
      <c r="J3608">
        <v>7.9843260997774497</v>
      </c>
      <c r="K3608">
        <v>59.119461091527</v>
      </c>
      <c r="L3608">
        <v>62.2023847647962</v>
      </c>
      <c r="M3608">
        <v>70.710087283526093</v>
      </c>
      <c r="N3608">
        <v>1.7443448570209099</v>
      </c>
      <c r="O3608">
        <v>75.241379310344797</v>
      </c>
      <c r="P3608">
        <v>56.756756756756701</v>
      </c>
      <c r="Q3608">
        <v>-5.4436034829202E-2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934</v>
      </c>
      <c r="E3609">
        <v>36.587230433999999</v>
      </c>
      <c r="F3609">
        <v>71.42</v>
      </c>
      <c r="G3609">
        <v>-27.836633722399</v>
      </c>
      <c r="H3609">
        <v>1.1788631491138699</v>
      </c>
      <c r="I3609">
        <v>-26.697159598151501</v>
      </c>
      <c r="J3609">
        <v>6.8512980993610704</v>
      </c>
      <c r="K3609">
        <v>71.512700218892405</v>
      </c>
      <c r="L3609">
        <v>74.524650544424603</v>
      </c>
      <c r="M3609">
        <v>46.4380242456171</v>
      </c>
      <c r="N3609">
        <v>0.60290243659721299</v>
      </c>
      <c r="O3609">
        <v>22.5847101652198</v>
      </c>
      <c r="P3609">
        <v>15.193548387096699</v>
      </c>
      <c r="Q3609">
        <v>-2.8615909369503E-2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403</v>
      </c>
      <c r="E3610">
        <v>36.550800000000002</v>
      </c>
      <c r="F3610">
        <v>1</v>
      </c>
      <c r="G3610">
        <v>19.067295592109101</v>
      </c>
      <c r="H3610">
        <v>3.13942430785024</v>
      </c>
      <c r="I3610">
        <v>-20.506696209527</v>
      </c>
      <c r="J3610">
        <v>0.15858041688891</v>
      </c>
      <c r="K3610">
        <v>0.98792832388392504</v>
      </c>
      <c r="L3610">
        <v>0.96663509427313299</v>
      </c>
      <c r="M3610">
        <v>71.149106578322304</v>
      </c>
      <c r="N3610">
        <v>1.19353503759914</v>
      </c>
      <c r="O3610">
        <v>32</v>
      </c>
      <c r="P3610">
        <v>69.491525423728802</v>
      </c>
      <c r="Q3610">
        <v>3.1727343524984998E-2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E3611">
        <v>36.319360000000003</v>
      </c>
      <c r="F3611">
        <v>51.59</v>
      </c>
      <c r="G3611">
        <v>46.681565380292</v>
      </c>
      <c r="H3611">
        <v>2.7701529906087301</v>
      </c>
      <c r="I3611">
        <v>-23.966600481456201</v>
      </c>
      <c r="J3611">
        <v>-4.4304551973567898</v>
      </c>
      <c r="K3611">
        <v>50.178171703908902</v>
      </c>
      <c r="L3611">
        <v>48.306948128363899</v>
      </c>
      <c r="M3611">
        <v>60.216817976655598</v>
      </c>
      <c r="N3611">
        <v>0.78486603512949404</v>
      </c>
      <c r="O3611">
        <v>52.742779608451201</v>
      </c>
      <c r="P3611">
        <v>79.194164640500105</v>
      </c>
      <c r="Q3611">
        <v>3.2101199198220999E-2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542</v>
      </c>
      <c r="E3612">
        <v>36.316405944000003</v>
      </c>
      <c r="F3612">
        <v>60.84</v>
      </c>
      <c r="G3612">
        <v>50.385414053156701</v>
      </c>
      <c r="H3612">
        <v>-18.019995982004801</v>
      </c>
      <c r="I3612">
        <v>-13.962902945838</v>
      </c>
      <c r="J3612">
        <v>-6.7618119710175097</v>
      </c>
      <c r="K3612">
        <v>68.820965180704604</v>
      </c>
      <c r="L3612">
        <v>62.531308966094599</v>
      </c>
      <c r="M3612">
        <v>32.611252046682502</v>
      </c>
      <c r="N3612">
        <v>0.36697193719490601</v>
      </c>
      <c r="O3612">
        <v>61.012491781722503</v>
      </c>
      <c r="P3612">
        <v>84.307785519539493</v>
      </c>
      <c r="Q3612">
        <v>4.4863557997229997E-3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D3613" t="s">
        <v>242</v>
      </c>
      <c r="E3613">
        <v>36.297533199999997</v>
      </c>
      <c r="F3613">
        <v>18.52</v>
      </c>
      <c r="G3613">
        <v>71.161035955969794</v>
      </c>
      <c r="H3613">
        <v>-12.414342457614399</v>
      </c>
      <c r="I3613">
        <v>-25.575659312516599</v>
      </c>
      <c r="J3613">
        <v>-1.4970844959793601</v>
      </c>
      <c r="K3613">
        <v>18.259730417243102</v>
      </c>
      <c r="L3613">
        <v>16.751214683289302</v>
      </c>
      <c r="M3613">
        <v>48.4432342764187</v>
      </c>
      <c r="N3613">
        <v>1.06889305646564</v>
      </c>
      <c r="O3613">
        <v>28.1857451403887</v>
      </c>
      <c r="P3613">
        <v>101.304347826086</v>
      </c>
      <c r="Q3613">
        <v>4.7553219761487998E-2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304</v>
      </c>
      <c r="E3614">
        <v>36.273000000000003</v>
      </c>
      <c r="F3614">
        <v>10.7</v>
      </c>
      <c r="G3614">
        <v>-76.755146559921698</v>
      </c>
      <c r="H3614">
        <v>-11.8037972835007</v>
      </c>
      <c r="I3614">
        <v>-43.528417540741202</v>
      </c>
      <c r="J3614">
        <v>-2.1951610797097301</v>
      </c>
      <c r="K3614">
        <v>11.266094530047299</v>
      </c>
      <c r="L3614">
        <v>14.0136066021215</v>
      </c>
      <c r="M3614">
        <v>46.1907408653273</v>
      </c>
      <c r="N3614">
        <v>1.70912488234671</v>
      </c>
      <c r="O3614">
        <v>118.504672897196</v>
      </c>
      <c r="P3614">
        <v>12.3949579831932</v>
      </c>
      <c r="Q3614">
        <v>-5.3451115897780004E-3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403</v>
      </c>
      <c r="E3615">
        <v>36.252110193999997</v>
      </c>
      <c r="F3615">
        <v>14.27</v>
      </c>
      <c r="G3615">
        <v>-6.4460146983522799</v>
      </c>
      <c r="H3615">
        <v>0.91254683749451904</v>
      </c>
      <c r="I3615">
        <v>-42.699683474048598</v>
      </c>
      <c r="J3615">
        <v>5.5258374518614897</v>
      </c>
      <c r="K3615">
        <v>14.176014405344</v>
      </c>
      <c r="L3615">
        <v>14.795692980909701</v>
      </c>
      <c r="M3615">
        <v>49.168539574967703</v>
      </c>
      <c r="N3615">
        <v>2.5000484975142498</v>
      </c>
      <c r="O3615">
        <v>70.287316047652396</v>
      </c>
      <c r="P3615">
        <v>42.557442557442499</v>
      </c>
      <c r="Q3615">
        <v>0.103262575924586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1474</v>
      </c>
      <c r="E3616">
        <v>36.240192183999902</v>
      </c>
      <c r="F3616">
        <v>7.22</v>
      </c>
      <c r="G3616">
        <v>18.539759360225101</v>
      </c>
      <c r="H3616">
        <v>23.2618210926511</v>
      </c>
      <c r="I3616">
        <v>4.2990851816201801</v>
      </c>
      <c r="J3616">
        <v>-0.86182774637639603</v>
      </c>
      <c r="K3616">
        <v>6.4601449499186101</v>
      </c>
      <c r="L3616">
        <v>5.9283335071217804</v>
      </c>
      <c r="M3616">
        <v>42.826904283691498</v>
      </c>
      <c r="N3616">
        <v>1.8343640270750601</v>
      </c>
      <c r="O3616">
        <v>16.897506925207701</v>
      </c>
      <c r="P3616">
        <v>64.090909090908994</v>
      </c>
      <c r="Q3616">
        <v>7.9230819063829006E-2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1474</v>
      </c>
      <c r="E3617">
        <v>36.21228</v>
      </c>
      <c r="F3617">
        <v>36.14</v>
      </c>
      <c r="G3617">
        <v>54.3891359188286</v>
      </c>
      <c r="H3617">
        <v>-11.2061134495868</v>
      </c>
      <c r="I3617">
        <v>-13.043917816516</v>
      </c>
      <c r="J3617">
        <v>-3.28473523536318</v>
      </c>
      <c r="K3617">
        <v>38.506542637114102</v>
      </c>
      <c r="L3617">
        <v>35.450939445489901</v>
      </c>
      <c r="M3617">
        <v>42.401379426441203</v>
      </c>
      <c r="N3617">
        <v>0.79282848664233196</v>
      </c>
      <c r="O3617">
        <v>60.431654676258901</v>
      </c>
      <c r="P3617">
        <v>85.3333333333333</v>
      </c>
      <c r="Q3617">
        <v>2.6678908914215999E-2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100</v>
      </c>
      <c r="E3618">
        <v>36.159640000000003</v>
      </c>
      <c r="F3618">
        <v>34.1</v>
      </c>
      <c r="G3618">
        <v>-82.1422919218261</v>
      </c>
      <c r="H3618">
        <v>-20.366707241759499</v>
      </c>
      <c r="I3618">
        <v>-73.836191507934203</v>
      </c>
      <c r="J3618">
        <v>1.0015262908906599</v>
      </c>
      <c r="K3618">
        <v>44.399821641224499</v>
      </c>
      <c r="L3618">
        <v>65.876578932238701</v>
      </c>
      <c r="M3618">
        <v>48.7080542152082</v>
      </c>
      <c r="N3618">
        <v>0.22729124236252499</v>
      </c>
      <c r="O3618">
        <v>190.322580645161</v>
      </c>
      <c r="P3618">
        <v>9.1199999999999903</v>
      </c>
      <c r="Q3618">
        <v>8.1831250000659994E-2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629</v>
      </c>
      <c r="E3619">
        <v>36.149555960999997</v>
      </c>
      <c r="F3619">
        <v>13.71</v>
      </c>
      <c r="G3619">
        <v>-42.007029630600499</v>
      </c>
      <c r="H3619">
        <v>-7.1547837118148303</v>
      </c>
      <c r="I3619">
        <v>-35.3341158015524</v>
      </c>
      <c r="J3619">
        <v>1.3653437458284901</v>
      </c>
      <c r="K3619">
        <v>14.6480758586771</v>
      </c>
      <c r="L3619">
        <v>16.256727784212099</v>
      </c>
      <c r="M3619">
        <v>43.774989679251199</v>
      </c>
      <c r="N3619">
        <v>0.74697331769466402</v>
      </c>
      <c r="O3619">
        <v>60.466812545587104</v>
      </c>
      <c r="P3619">
        <v>17.682403433476399</v>
      </c>
      <c r="Q3619">
        <v>-2.2834283342932998E-2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103</v>
      </c>
      <c r="E3620">
        <v>36.147438000000001</v>
      </c>
      <c r="F3620">
        <v>27.81</v>
      </c>
      <c r="G3620">
        <v>347.904665663461</v>
      </c>
      <c r="H3620">
        <v>67.464061989009593</v>
      </c>
      <c r="I3620">
        <v>92.443948448434597</v>
      </c>
      <c r="J3620">
        <v>-8.7546848892335394</v>
      </c>
      <c r="K3620">
        <v>17.1978170417276</v>
      </c>
      <c r="L3620">
        <v>13.3973088774856</v>
      </c>
      <c r="M3620">
        <v>73.009472845423304</v>
      </c>
      <c r="N3620">
        <v>2.8021201413427499</v>
      </c>
      <c r="O3620">
        <v>6.0769507371449096</v>
      </c>
      <c r="P3620">
        <v>498.06451612903197</v>
      </c>
      <c r="Q3620">
        <v>5.5390911108572E-2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624</v>
      </c>
      <c r="E3621">
        <v>36.092700000000001</v>
      </c>
      <c r="F3621">
        <v>117.95</v>
      </c>
      <c r="G3621">
        <v>58.436634360225099</v>
      </c>
      <c r="H3621">
        <v>-7.4709160811657602</v>
      </c>
      <c r="I3621">
        <v>-9.9600792883036195</v>
      </c>
      <c r="J3621">
        <v>-3.8634724832184899</v>
      </c>
      <c r="K3621">
        <v>125.0228830682</v>
      </c>
      <c r="L3621">
        <v>111.920587576774</v>
      </c>
      <c r="M3621">
        <v>0.27449722277640398</v>
      </c>
      <c r="N3621">
        <v>0.76623376623376604</v>
      </c>
      <c r="O3621">
        <v>17.761763459092801</v>
      </c>
      <c r="P3621">
        <v>84.296875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140</v>
      </c>
      <c r="E3622">
        <v>36.030628268999997</v>
      </c>
      <c r="F3622">
        <v>69.91</v>
      </c>
      <c r="G3622">
        <v>60.915073279541097</v>
      </c>
      <c r="H3622">
        <v>32.919564984909996</v>
      </c>
      <c r="I3622">
        <v>-11.7363773913613</v>
      </c>
      <c r="J3622">
        <v>14.5386808359503</v>
      </c>
      <c r="K3622">
        <v>56.060915371014801</v>
      </c>
      <c r="L3622">
        <v>50.513846376662499</v>
      </c>
      <c r="M3622">
        <v>67.425471389357398</v>
      </c>
      <c r="N3622">
        <v>4.7355252101043597</v>
      </c>
      <c r="O3622">
        <v>9.85552853669002</v>
      </c>
      <c r="P3622">
        <v>124.07051282051199</v>
      </c>
      <c r="Q3622">
        <v>5.3464755869773999E-2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934</v>
      </c>
      <c r="E3623">
        <v>36.028896000000003</v>
      </c>
      <c r="F3623">
        <v>63.12</v>
      </c>
      <c r="G3623">
        <v>-3.8892261470212599</v>
      </c>
      <c r="H3623">
        <v>-1.8004610549346001</v>
      </c>
      <c r="I3623">
        <v>-16.732876588379099</v>
      </c>
      <c r="J3623">
        <v>-2.61567390022255</v>
      </c>
      <c r="K3623">
        <v>63.4938785716719</v>
      </c>
      <c r="L3623">
        <v>61.735711035065599</v>
      </c>
      <c r="M3623">
        <v>43.481589230104099</v>
      </c>
      <c r="N3623">
        <v>0.75381407740892004</v>
      </c>
      <c r="O3623">
        <v>22.750316856780699</v>
      </c>
      <c r="P3623">
        <v>25.9628816603472</v>
      </c>
      <c r="Q3623">
        <v>9.8342260434540005E-3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873</v>
      </c>
      <c r="E3624">
        <v>36.018749999999997</v>
      </c>
      <c r="F3624">
        <v>85</v>
      </c>
      <c r="G3624">
        <v>18.329750878460899</v>
      </c>
      <c r="I3624">
        <v>0.76541314027820195</v>
      </c>
      <c r="K3624">
        <v>72.921358859577893</v>
      </c>
      <c r="M3624">
        <v>86.249356129260704</v>
      </c>
      <c r="N3624">
        <v>1</v>
      </c>
      <c r="O3624">
        <v>15.294117647058799</v>
      </c>
      <c r="P3624">
        <v>44.189991518235701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E3625">
        <v>36.008334581999897</v>
      </c>
      <c r="F3625">
        <v>46.86</v>
      </c>
      <c r="G3625">
        <v>-47.050957087807099</v>
      </c>
      <c r="H3625">
        <v>-5.9125703133958298</v>
      </c>
      <c r="I3625">
        <v>22.334237209441</v>
      </c>
      <c r="J3625">
        <v>-6.1708610268835198</v>
      </c>
      <c r="K3625">
        <v>48.3884349460427</v>
      </c>
      <c r="L3625">
        <v>47.076367788564603</v>
      </c>
      <c r="M3625">
        <v>31.1470761013329</v>
      </c>
      <c r="N3625">
        <v>0.70455245741786698</v>
      </c>
      <c r="O3625">
        <v>58.770806658130603</v>
      </c>
      <c r="P3625">
        <v>67.896811178788894</v>
      </c>
      <c r="Q3625">
        <v>0.16477533281724999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539</v>
      </c>
      <c r="E3626">
        <v>35.91870093</v>
      </c>
      <c r="F3626">
        <v>33.9</v>
      </c>
      <c r="G3626">
        <v>261.568330788796</v>
      </c>
      <c r="H3626">
        <v>-15.164458510098999</v>
      </c>
      <c r="I3626">
        <v>172.01425198845999</v>
      </c>
      <c r="J3626">
        <v>1.97068456889454</v>
      </c>
      <c r="K3626">
        <v>33.551210361800401</v>
      </c>
      <c r="L3626">
        <v>25.5282609362058</v>
      </c>
      <c r="M3626">
        <v>61.3401960955634</v>
      </c>
      <c r="N3626">
        <v>0.60959123230374401</v>
      </c>
      <c r="O3626">
        <v>26.843657817109101</v>
      </c>
      <c r="P3626">
        <v>344.88188976377899</v>
      </c>
      <c r="Q3626">
        <v>0.23731222411582001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E3627">
        <v>35.795892600000002</v>
      </c>
      <c r="F3627">
        <v>85.86</v>
      </c>
      <c r="G3627">
        <v>72.983689996063205</v>
      </c>
      <c r="H3627">
        <v>-11.242524017976001</v>
      </c>
      <c r="I3627">
        <v>-5.0721121539062599</v>
      </c>
      <c r="J3627">
        <v>0.667584018329482</v>
      </c>
      <c r="K3627">
        <v>86.850654757574105</v>
      </c>
      <c r="L3627">
        <v>74.924774136135895</v>
      </c>
      <c r="M3627">
        <v>47.371962492569303</v>
      </c>
      <c r="N3627">
        <v>0.25688350375129299</v>
      </c>
      <c r="O3627">
        <v>52.410901467505198</v>
      </c>
      <c r="P3627">
        <v>117.257085020242</v>
      </c>
      <c r="Q3627">
        <v>7.9360779249889005E-2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D3628" t="s">
        <v>388</v>
      </c>
      <c r="E3628">
        <v>35.760060000000003</v>
      </c>
      <c r="F3628">
        <v>28.1</v>
      </c>
      <c r="G3628">
        <v>-35.215079349452203</v>
      </c>
      <c r="H3628">
        <v>-3.39784277289509</v>
      </c>
      <c r="I3628">
        <v>-52.078659051848099</v>
      </c>
      <c r="J3628">
        <v>-0.86182774637639603</v>
      </c>
      <c r="K3628">
        <v>30.590036837217099</v>
      </c>
      <c r="M3628">
        <v>34.939795339547203</v>
      </c>
      <c r="N3628">
        <v>0.7</v>
      </c>
      <c r="O3628">
        <v>83.096085409252595</v>
      </c>
      <c r="P3628">
        <v>2.93040293040294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65</v>
      </c>
      <c r="E3629">
        <v>35.685242887999998</v>
      </c>
      <c r="F3629">
        <v>21.88</v>
      </c>
      <c r="G3629">
        <v>22.7810637080512</v>
      </c>
      <c r="H3629">
        <v>32.957285647450703</v>
      </c>
      <c r="I3629">
        <v>13.3016355190819</v>
      </c>
      <c r="J3629">
        <v>21.0881201159802</v>
      </c>
      <c r="K3629">
        <v>19.167009915131999</v>
      </c>
      <c r="L3629">
        <v>17.902915106689399</v>
      </c>
      <c r="M3629">
        <v>66.648362292117795</v>
      </c>
      <c r="N3629">
        <v>2.8536297419117398</v>
      </c>
      <c r="O3629">
        <v>14.213893967093201</v>
      </c>
      <c r="P3629">
        <v>83.865546218487296</v>
      </c>
      <c r="Q3629">
        <v>6.8996733189852E-2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D3630" t="s">
        <v>75</v>
      </c>
      <c r="E3630">
        <v>35.653799999999997</v>
      </c>
      <c r="F3630">
        <v>2.73</v>
      </c>
      <c r="G3630">
        <v>-44.123713693667</v>
      </c>
      <c r="H3630">
        <v>26.047160580558899</v>
      </c>
      <c r="I3630">
        <v>-31.362761856011801</v>
      </c>
      <c r="J3630">
        <v>-7.5732371423495497</v>
      </c>
      <c r="M3630">
        <v>25.500821303637</v>
      </c>
      <c r="O3630">
        <v>31.5018315018315</v>
      </c>
      <c r="P3630">
        <v>0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D3631" t="s">
        <v>629</v>
      </c>
      <c r="E3631">
        <v>35.553032000000002</v>
      </c>
      <c r="F3631">
        <v>84.64</v>
      </c>
      <c r="G3631">
        <v>126.41993819778099</v>
      </c>
      <c r="H3631">
        <v>54.543561824481799</v>
      </c>
      <c r="I3631">
        <v>48.489103714107898</v>
      </c>
      <c r="J3631">
        <v>26.9794420948934</v>
      </c>
      <c r="K3631">
        <v>55.655024911899197</v>
      </c>
      <c r="L3631">
        <v>46.9574691778204</v>
      </c>
      <c r="M3631">
        <v>95.135901291853401</v>
      </c>
      <c r="N3631">
        <v>3.4111980993761599</v>
      </c>
      <c r="O3631">
        <v>5.0330812854442399</v>
      </c>
      <c r="P3631">
        <v>164.33479075577699</v>
      </c>
      <c r="Q3631">
        <v>0.194211780779767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D3632" t="s">
        <v>80</v>
      </c>
      <c r="E3632">
        <v>35.489307541999999</v>
      </c>
      <c r="F3632">
        <v>12.07</v>
      </c>
      <c r="G3632">
        <v>72.008611819241494</v>
      </c>
      <c r="H3632">
        <v>5.5682521078339304</v>
      </c>
      <c r="I3632">
        <v>5.2340445312136996</v>
      </c>
      <c r="J3632">
        <v>6.2614599248564904</v>
      </c>
      <c r="K3632">
        <v>10.380121915684899</v>
      </c>
      <c r="L3632">
        <v>9.3596553416996393</v>
      </c>
      <c r="M3632">
        <v>74.123421835073103</v>
      </c>
      <c r="N3632">
        <v>1.63531513328388</v>
      </c>
      <c r="O3632">
        <v>19.7183098591549</v>
      </c>
      <c r="P3632">
        <v>134.368932038834</v>
      </c>
      <c r="Q3632">
        <v>-5.1281857943400004E-3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46</v>
      </c>
      <c r="E3633">
        <v>35.468481199999999</v>
      </c>
      <c r="F3633">
        <v>1.48</v>
      </c>
      <c r="G3633">
        <v>71.473092693558399</v>
      </c>
      <c r="H3633">
        <v>37.348910473858098</v>
      </c>
      <c r="I3633">
        <v>51.345155642324698</v>
      </c>
      <c r="J3633">
        <v>-3.3618277463763899</v>
      </c>
      <c r="K3633">
        <v>1.26655061987235</v>
      </c>
      <c r="L3633">
        <v>1.05448515779259</v>
      </c>
      <c r="M3633">
        <v>42.563986501742299</v>
      </c>
      <c r="N3633">
        <v>1.59432910759931</v>
      </c>
      <c r="O3633">
        <v>11.486486486486401</v>
      </c>
      <c r="P3633">
        <v>169.09090909090901</v>
      </c>
      <c r="Q3633">
        <v>7.1103482570337995E-2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E3634">
        <v>35.391513080000003</v>
      </c>
      <c r="F3634">
        <v>53.48</v>
      </c>
      <c r="G3634">
        <v>-81.181878066675395</v>
      </c>
      <c r="H3634">
        <v>3.9228855184214302</v>
      </c>
      <c r="I3634">
        <v>-68.420926229020196</v>
      </c>
      <c r="J3634">
        <v>0.56936491417406299</v>
      </c>
      <c r="M3634">
        <v>40.613700270597398</v>
      </c>
      <c r="O3634">
        <v>123.821989528795</v>
      </c>
      <c r="P3634">
        <v>16.9984686064318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1308</v>
      </c>
      <c r="E3635">
        <v>35.335546641000001</v>
      </c>
      <c r="F3635">
        <v>1000</v>
      </c>
      <c r="G3635">
        <v>-25.8592406297747</v>
      </c>
      <c r="H3635">
        <v>-4.4702713443236597</v>
      </c>
      <c r="I3635">
        <v>-13.099288802119601</v>
      </c>
      <c r="J3635">
        <v>-0.86282774637639603</v>
      </c>
      <c r="K3635">
        <v>999.99440786189598</v>
      </c>
      <c r="L3635">
        <v>999.992990407153</v>
      </c>
      <c r="M3635">
        <v>45.349584451913898</v>
      </c>
      <c r="N3635">
        <v>1.1141054590869299</v>
      </c>
      <c r="O3635">
        <v>4.4999999999999902</v>
      </c>
      <c r="P3635">
        <v>0.88272383354350803</v>
      </c>
      <c r="Q3635">
        <v>-0.10191173764686701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140</v>
      </c>
      <c r="E3636">
        <v>35.300699999999999</v>
      </c>
      <c r="F3636">
        <v>30.5</v>
      </c>
      <c r="G3636">
        <v>-34.1309173315042</v>
      </c>
      <c r="I3636">
        <v>-21.369965493848898</v>
      </c>
      <c r="M3636">
        <v>0</v>
      </c>
      <c r="N3636">
        <v>1.03448275862068</v>
      </c>
      <c r="O3636">
        <v>9.01639344262294</v>
      </c>
      <c r="P3636">
        <v>0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E3637">
        <v>35.211428435999998</v>
      </c>
      <c r="F3637">
        <v>9.48</v>
      </c>
      <c r="G3637">
        <v>-86.813795921320207</v>
      </c>
      <c r="H3637">
        <v>-11.653737363741101</v>
      </c>
      <c r="I3637">
        <v>-39.724675799023601</v>
      </c>
      <c r="J3637">
        <v>-0.75711570449158205</v>
      </c>
      <c r="K3637">
        <v>9.9494179320066802</v>
      </c>
      <c r="L3637">
        <v>12.5737637688982</v>
      </c>
      <c r="M3637">
        <v>48.056723649628999</v>
      </c>
      <c r="N3637">
        <v>0.80471851846306197</v>
      </c>
      <c r="O3637">
        <v>240.61181434599101</v>
      </c>
      <c r="P3637">
        <v>6.5168539325842696</v>
      </c>
      <c r="Q3637">
        <v>5.5601601171944001E-2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403</v>
      </c>
      <c r="E3638">
        <v>35.200000000000003</v>
      </c>
      <c r="F3638">
        <v>3.52</v>
      </c>
      <c r="G3638">
        <v>9.5243747448405003</v>
      </c>
      <c r="H3638">
        <v>19.060140420382201</v>
      </c>
      <c r="I3638">
        <v>28.266173045269898</v>
      </c>
      <c r="J3638">
        <v>19.138172253623601</v>
      </c>
      <c r="K3638">
        <v>2.8244099348067802</v>
      </c>
      <c r="L3638">
        <v>2.7809569038582902</v>
      </c>
      <c r="M3638">
        <v>93.033567037469794</v>
      </c>
      <c r="N3638">
        <v>1.40560989416987</v>
      </c>
      <c r="O3638">
        <v>61.647727272727202</v>
      </c>
      <c r="P3638">
        <v>76</v>
      </c>
      <c r="Q3638">
        <v>7.3950962936941006E-2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E3639">
        <v>35.088000000000001</v>
      </c>
      <c r="F3639">
        <v>65.28</v>
      </c>
      <c r="G3639">
        <v>93.200162044788897</v>
      </c>
      <c r="H3639">
        <v>2.4352929710290199</v>
      </c>
      <c r="I3639">
        <v>-33.586499520755403</v>
      </c>
      <c r="J3639">
        <v>-1.07871388115563</v>
      </c>
      <c r="K3639">
        <v>65.3941401265335</v>
      </c>
      <c r="L3639">
        <v>63.853660151978197</v>
      </c>
      <c r="M3639">
        <v>61.841327610049703</v>
      </c>
      <c r="N3639">
        <v>0.622006424858083</v>
      </c>
      <c r="O3639">
        <v>45.327818627450903</v>
      </c>
      <c r="P3639">
        <v>132.561453509084</v>
      </c>
      <c r="Q3639">
        <v>9.7165972492950003E-2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65</v>
      </c>
      <c r="E3640">
        <v>35.083178400000001</v>
      </c>
      <c r="F3640">
        <v>47.28</v>
      </c>
      <c r="G3640">
        <v>51.950966580984797</v>
      </c>
      <c r="H3640">
        <v>-11.305550233428299</v>
      </c>
      <c r="I3640">
        <v>39.466054857125201</v>
      </c>
      <c r="J3640">
        <v>-3.3618277463764001</v>
      </c>
      <c r="K3640">
        <v>51.630624542931898</v>
      </c>
      <c r="L3640">
        <v>41.596535705485302</v>
      </c>
      <c r="M3640">
        <v>45.14193319788</v>
      </c>
      <c r="N3640">
        <v>0.74520993410207503</v>
      </c>
      <c r="O3640">
        <v>49.9788494077834</v>
      </c>
      <c r="P3640">
        <v>183.96396396396401</v>
      </c>
      <c r="Q3640">
        <v>0.144621228617726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403</v>
      </c>
      <c r="E3641">
        <v>35.057499999999997</v>
      </c>
      <c r="F3641">
        <v>189.5</v>
      </c>
      <c r="G3641">
        <v>22.825518481449102</v>
      </c>
      <c r="H3641">
        <v>-13.317516524748701</v>
      </c>
      <c r="I3641">
        <v>74.617402629281997</v>
      </c>
      <c r="J3641">
        <v>-3.80919616742902</v>
      </c>
      <c r="K3641">
        <v>169.129970047759</v>
      </c>
      <c r="L3641">
        <v>130.48612929381599</v>
      </c>
      <c r="M3641">
        <v>54.625866208648802</v>
      </c>
      <c r="N3641">
        <v>0.43479920234335401</v>
      </c>
      <c r="O3641">
        <v>18.3113456464379</v>
      </c>
      <c r="P3641">
        <v>139.570164348925</v>
      </c>
      <c r="Q3641">
        <v>0.16120867088926299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414</v>
      </c>
      <c r="E3642">
        <v>35.049736799999998</v>
      </c>
      <c r="F3642">
        <v>58.32</v>
      </c>
      <c r="G3642">
        <v>25.6202788407446</v>
      </c>
      <c r="H3642">
        <v>19.300038645377601</v>
      </c>
      <c r="I3642">
        <v>-10.0604195441691</v>
      </c>
      <c r="J3642">
        <v>16.3412149686616</v>
      </c>
      <c r="K3642">
        <v>52.436023403250601</v>
      </c>
      <c r="L3642">
        <v>53.199585926446098</v>
      </c>
      <c r="M3642">
        <v>73.932091959108803</v>
      </c>
      <c r="N3642">
        <v>1.7312265973854899</v>
      </c>
      <c r="O3642">
        <v>61.8655692729766</v>
      </c>
      <c r="Q3642">
        <v>6.5886173587659996E-2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629</v>
      </c>
      <c r="E3643">
        <v>34.970147139999902</v>
      </c>
      <c r="F3643">
        <v>16.3</v>
      </c>
      <c r="G3643">
        <v>-85.008110313960302</v>
      </c>
      <c r="H3643">
        <v>-6.5100876708542597</v>
      </c>
      <c r="I3643">
        <v>-61.9218947675827</v>
      </c>
      <c r="J3643">
        <v>0.95635407180542498</v>
      </c>
      <c r="K3643">
        <v>18.452169722838299</v>
      </c>
      <c r="M3643">
        <v>33.906654719662399</v>
      </c>
      <c r="N3643">
        <v>0.73493975903614395</v>
      </c>
      <c r="O3643">
        <v>157.66871165644099</v>
      </c>
      <c r="P3643">
        <v>5.1612903225806503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E3644">
        <v>34.941000000000003</v>
      </c>
      <c r="F3644">
        <v>570</v>
      </c>
      <c r="G3644">
        <v>67.360098343275894</v>
      </c>
      <c r="H3644">
        <v>-9.2311761062284194</v>
      </c>
      <c r="I3644">
        <v>-12.0354590148856</v>
      </c>
      <c r="J3644">
        <v>-0.86182774637639603</v>
      </c>
      <c r="K3644">
        <v>564.74311323077097</v>
      </c>
      <c r="L3644">
        <v>515.21789588255399</v>
      </c>
      <c r="M3644">
        <v>30.915554732558299</v>
      </c>
      <c r="N3644">
        <v>0.99788583509513695</v>
      </c>
      <c r="O3644">
        <v>28.622807017543799</v>
      </c>
      <c r="P3644">
        <v>93.220338983050794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629</v>
      </c>
      <c r="E3645">
        <v>34.930175300000002</v>
      </c>
      <c r="F3645">
        <v>68.87</v>
      </c>
      <c r="G3645">
        <v>70.9111879316537</v>
      </c>
      <c r="H3645">
        <v>21.198120389906101</v>
      </c>
      <c r="I3645">
        <v>28.900711197880302</v>
      </c>
      <c r="J3645">
        <v>3.31850012247605</v>
      </c>
      <c r="K3645">
        <v>56.404996381822698</v>
      </c>
      <c r="L3645">
        <v>49.823493895106203</v>
      </c>
      <c r="M3645">
        <v>73.503520466223804</v>
      </c>
      <c r="N3645">
        <v>1.9400334429994699</v>
      </c>
      <c r="O3645">
        <v>1.49557136634239</v>
      </c>
      <c r="P3645">
        <v>115.21875</v>
      </c>
      <c r="Q3645">
        <v>3.6346058950362997E-2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539</v>
      </c>
      <c r="E3646">
        <v>34.92004</v>
      </c>
      <c r="F3646">
        <v>68</v>
      </c>
      <c r="G3646">
        <v>-38.658394012434499</v>
      </c>
      <c r="H3646">
        <v>-1.9914493804203199</v>
      </c>
      <c r="I3646">
        <v>-19.0076878612036</v>
      </c>
      <c r="J3646">
        <v>7.65777056914028</v>
      </c>
      <c r="K3646">
        <v>65.712280058682097</v>
      </c>
      <c r="L3646">
        <v>68.195889129127806</v>
      </c>
      <c r="M3646">
        <v>61.4821950520342</v>
      </c>
      <c r="N3646">
        <v>2.1468673396768398</v>
      </c>
      <c r="O3646">
        <v>37.264705882352899</v>
      </c>
      <c r="P3646">
        <v>24.656278643446299</v>
      </c>
      <c r="Q3646">
        <v>0.135868548923777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21</v>
      </c>
      <c r="E3647">
        <v>34.891511899999998</v>
      </c>
      <c r="F3647">
        <v>11.63</v>
      </c>
      <c r="G3647">
        <v>335.64769586816101</v>
      </c>
      <c r="H3647">
        <v>119.36911249406</v>
      </c>
      <c r="I3647">
        <v>80.090079968644503</v>
      </c>
      <c r="J3647">
        <v>20.363555185789899</v>
      </c>
      <c r="K3647">
        <v>6.3319579468241196</v>
      </c>
      <c r="L3647">
        <v>4.9357328497153601</v>
      </c>
      <c r="M3647">
        <v>97.751463262484606</v>
      </c>
      <c r="N3647">
        <v>3.42947455298851</v>
      </c>
      <c r="O3647">
        <v>0</v>
      </c>
      <c r="P3647">
        <v>414.60176991150399</v>
      </c>
      <c r="Q3647">
        <v>0.17665690773282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242</v>
      </c>
      <c r="E3648">
        <v>34.772128049999999</v>
      </c>
      <c r="F3648">
        <v>46.5</v>
      </c>
      <c r="G3648">
        <v>-3.6847282908521302</v>
      </c>
      <c r="H3648">
        <v>0.6560892059315</v>
      </c>
      <c r="I3648">
        <v>-20.5619753692838</v>
      </c>
      <c r="J3648">
        <v>-6.76053678311919</v>
      </c>
      <c r="K3648">
        <v>50.555854235195</v>
      </c>
      <c r="L3648">
        <v>49.636081185437902</v>
      </c>
      <c r="M3648">
        <v>34.376835445023602</v>
      </c>
      <c r="N3648">
        <v>0.51765031429849795</v>
      </c>
      <c r="O3648">
        <v>44.021505376344003</v>
      </c>
      <c r="P3648">
        <v>30.985915492957702</v>
      </c>
      <c r="Q3648">
        <v>2.6327547235654999E-2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140</v>
      </c>
      <c r="E3649">
        <v>34.726999999999997</v>
      </c>
      <c r="F3649">
        <v>31.57</v>
      </c>
      <c r="G3649">
        <v>-116.293573973108</v>
      </c>
      <c r="H3649">
        <v>-8.8810360502060099</v>
      </c>
      <c r="I3649">
        <v>-35.967600553890897</v>
      </c>
      <c r="J3649">
        <v>2.6743302657293602</v>
      </c>
      <c r="K3649">
        <v>31.887541214924902</v>
      </c>
      <c r="L3649">
        <v>90.352561894710306</v>
      </c>
      <c r="M3649">
        <v>51.3839508086511</v>
      </c>
      <c r="N3649">
        <v>0.87152104712055101</v>
      </c>
      <c r="O3649">
        <v>1052.35983528666</v>
      </c>
      <c r="P3649">
        <v>30.400660883932201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100</v>
      </c>
      <c r="E3650">
        <v>34.635347580000001</v>
      </c>
      <c r="F3650">
        <v>66.900000000000006</v>
      </c>
      <c r="G3650">
        <v>54.496419722289403</v>
      </c>
      <c r="H3650">
        <v>-8.1571166481910602</v>
      </c>
      <c r="I3650">
        <v>-6.5536605173609104</v>
      </c>
      <c r="J3650">
        <v>8.3130587418027204</v>
      </c>
      <c r="K3650">
        <v>69.1373035607118</v>
      </c>
      <c r="L3650">
        <v>64.522806278321099</v>
      </c>
      <c r="M3650">
        <v>46.649226054765499</v>
      </c>
      <c r="N3650">
        <v>1.92257442178702</v>
      </c>
      <c r="O3650">
        <v>49.162929745889301</v>
      </c>
      <c r="P3650">
        <v>134.32574430823101</v>
      </c>
      <c r="Q3650">
        <v>6.0644463739625003E-2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E3651">
        <v>34.547924999999999</v>
      </c>
      <c r="F3651">
        <v>41.89</v>
      </c>
      <c r="G3651">
        <v>8.8776171923254701</v>
      </c>
      <c r="H3651">
        <v>5.7675707609394902</v>
      </c>
      <c r="I3651">
        <v>-7.0754973569158901</v>
      </c>
      <c r="J3651">
        <v>-0.86182774637639603</v>
      </c>
      <c r="K3651">
        <v>35.844405644412802</v>
      </c>
      <c r="L3651">
        <v>29.166317339361299</v>
      </c>
      <c r="M3651">
        <v>87.052658370214502</v>
      </c>
      <c r="N3651">
        <v>0.70458135860979398</v>
      </c>
      <c r="O3651">
        <v>0</v>
      </c>
      <c r="P3651">
        <v>99.476190476190396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1535</v>
      </c>
      <c r="E3652">
        <v>34.523429999999998</v>
      </c>
      <c r="F3652">
        <v>58.44</v>
      </c>
      <c r="G3652">
        <v>9.8258517679335</v>
      </c>
      <c r="H3652">
        <v>7.2038055787532498</v>
      </c>
      <c r="I3652">
        <v>-24.580658084155299</v>
      </c>
      <c r="J3652">
        <v>-0.60284984582391299</v>
      </c>
      <c r="K3652">
        <v>57.0579509230732</v>
      </c>
      <c r="L3652">
        <v>55.276591013976301</v>
      </c>
      <c r="M3652">
        <v>61.023428134221</v>
      </c>
      <c r="N3652">
        <v>0.78238408348534305</v>
      </c>
      <c r="O3652">
        <v>28.336755646817199</v>
      </c>
      <c r="P3652">
        <v>37.5058823529411</v>
      </c>
      <c r="Q3652">
        <v>2.2751878584828002E-2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34.355625000000003</v>
      </c>
      <c r="F3653">
        <v>7.53</v>
      </c>
      <c r="G3653">
        <v>48.4453149157806</v>
      </c>
      <c r="H3653">
        <v>-9.3912401318386696</v>
      </c>
      <c r="I3653">
        <v>-14.6679162531</v>
      </c>
      <c r="J3653">
        <v>-0.86182774637639603</v>
      </c>
      <c r="K3653">
        <v>6.58296236891848</v>
      </c>
      <c r="L3653">
        <v>5.1808815898436196</v>
      </c>
      <c r="M3653">
        <v>0.80621941802986896</v>
      </c>
      <c r="N3653">
        <v>0.55317230487538405</v>
      </c>
      <c r="O3653">
        <v>16.334661354581598</v>
      </c>
      <c r="P3653">
        <v>74.3055555555555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1535</v>
      </c>
      <c r="E3654">
        <v>34.333199999999998</v>
      </c>
      <c r="F3654">
        <v>33.659999999999997</v>
      </c>
      <c r="G3654">
        <v>-38.431669211203399</v>
      </c>
      <c r="H3654">
        <v>-8.0823581153051602</v>
      </c>
      <c r="I3654">
        <v>-34.911135492015099</v>
      </c>
      <c r="J3654">
        <v>0.242320269141372</v>
      </c>
      <c r="K3654">
        <v>34.061590571253703</v>
      </c>
      <c r="L3654">
        <v>36.687737034987201</v>
      </c>
      <c r="M3654">
        <v>41.111981505561801</v>
      </c>
      <c r="N3654">
        <v>0.74387176219737605</v>
      </c>
      <c r="O3654">
        <v>64.884135472370701</v>
      </c>
      <c r="P3654">
        <v>13.7162162162161</v>
      </c>
      <c r="Q3654">
        <v>9.1833825745878006E-2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D3655" t="s">
        <v>403</v>
      </c>
      <c r="E3655">
        <v>34.285089999999997</v>
      </c>
      <c r="F3655">
        <v>65.8</v>
      </c>
      <c r="G3655">
        <v>-48.302484864197297</v>
      </c>
      <c r="H3655">
        <v>5.9777485232259897</v>
      </c>
      <c r="I3655">
        <v>-0.90832546026116501</v>
      </c>
      <c r="J3655">
        <v>9.4026350635409397</v>
      </c>
      <c r="K3655">
        <v>62.755173995289503</v>
      </c>
      <c r="L3655">
        <v>64.310154473607</v>
      </c>
      <c r="M3655">
        <v>68.237587953792797</v>
      </c>
      <c r="N3655">
        <v>3.39721122689012</v>
      </c>
      <c r="O3655">
        <v>43.465045592705103</v>
      </c>
      <c r="P3655">
        <v>25.5725190839694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34.282499999999999</v>
      </c>
      <c r="F3656">
        <v>32.65</v>
      </c>
      <c r="G3656">
        <v>-46.226094298311402</v>
      </c>
      <c r="H3656">
        <v>-2.4380213443236598</v>
      </c>
      <c r="I3656">
        <v>-56.806185353843702</v>
      </c>
      <c r="J3656">
        <v>-4.2641946102817103</v>
      </c>
      <c r="K3656">
        <v>35.682295125390397</v>
      </c>
      <c r="L3656">
        <v>42.295064798274403</v>
      </c>
      <c r="M3656">
        <v>46.034930539501801</v>
      </c>
      <c r="N3656">
        <v>0.119614358080505</v>
      </c>
      <c r="O3656">
        <v>88.973966309341506</v>
      </c>
      <c r="P3656">
        <v>20.925925925925899</v>
      </c>
      <c r="Q3656">
        <v>-0.17947859334973501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D3657" t="s">
        <v>242</v>
      </c>
      <c r="E3657">
        <v>34.28</v>
      </c>
      <c r="F3657">
        <v>85.7</v>
      </c>
      <c r="G3657">
        <v>78.820915319145598</v>
      </c>
      <c r="H3657">
        <v>21.1713971793532</v>
      </c>
      <c r="I3657">
        <v>90.366997997500505</v>
      </c>
      <c r="J3657">
        <v>7.0448708182169</v>
      </c>
      <c r="K3657">
        <v>76.766192609940703</v>
      </c>
      <c r="L3657">
        <v>64.840252753301201</v>
      </c>
      <c r="M3657">
        <v>53.639356338683299</v>
      </c>
      <c r="N3657">
        <v>3.2500181963752799</v>
      </c>
      <c r="O3657">
        <v>10.8518086347724</v>
      </c>
      <c r="P3657">
        <v>147.116493656286</v>
      </c>
      <c r="Q3657">
        <v>7.66514883515E-2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E3658">
        <v>34.277560260000001</v>
      </c>
      <c r="F3658">
        <v>193.45</v>
      </c>
      <c r="G3658">
        <v>88.964856528464907</v>
      </c>
      <c r="H3658">
        <v>-12.678573669904999</v>
      </c>
      <c r="I3658">
        <v>87.387808306389005</v>
      </c>
      <c r="J3658">
        <v>-8.5775163131287897</v>
      </c>
      <c r="K3658">
        <v>185.62021211914001</v>
      </c>
      <c r="L3658">
        <v>135.354396434634</v>
      </c>
      <c r="M3658">
        <v>20.959768332358301</v>
      </c>
      <c r="N3658">
        <v>0.81360675373017999</v>
      </c>
      <c r="O3658">
        <v>35.151201860945903</v>
      </c>
      <c r="P3658">
        <v>147.69526248399399</v>
      </c>
      <c r="Q3658">
        <v>9.4868369445308007E-2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403</v>
      </c>
      <c r="E3659">
        <v>34.2181</v>
      </c>
      <c r="F3659">
        <v>17.5</v>
      </c>
      <c r="G3659">
        <v>87.554393506566598</v>
      </c>
      <c r="H3659">
        <v>-7.03910374655828</v>
      </c>
      <c r="I3659">
        <v>-18.8612704930189</v>
      </c>
      <c r="J3659">
        <v>-4.8794391938172303</v>
      </c>
      <c r="K3659">
        <v>18.1026964789178</v>
      </c>
      <c r="L3659">
        <v>15.9435431195425</v>
      </c>
      <c r="M3659">
        <v>43.520264457168999</v>
      </c>
      <c r="N3659">
        <v>2.3560085145269198</v>
      </c>
      <c r="O3659">
        <v>30.514285714285698</v>
      </c>
      <c r="P3659">
        <v>142.38227146814401</v>
      </c>
      <c r="Q3659">
        <v>9.9291690365226004E-2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D3660" t="s">
        <v>934</v>
      </c>
      <c r="E3660">
        <v>34.196954136000002</v>
      </c>
      <c r="F3660">
        <v>25.24</v>
      </c>
      <c r="G3660">
        <v>-3.0378562115510399</v>
      </c>
      <c r="H3660">
        <v>21.881056772788899</v>
      </c>
      <c r="I3660">
        <v>-2.63977020255729</v>
      </c>
      <c r="J3660">
        <v>11.1292237077623</v>
      </c>
      <c r="K3660">
        <v>21.8772034765712</v>
      </c>
      <c r="L3660">
        <v>22.085892333647099</v>
      </c>
      <c r="M3660">
        <v>92.989463973874294</v>
      </c>
      <c r="N3660">
        <v>3.3407661798373698</v>
      </c>
      <c r="O3660">
        <v>38.470681458003099</v>
      </c>
      <c r="P3660">
        <v>41.797752808988697</v>
      </c>
      <c r="Q3660">
        <v>5.7103474907996998E-2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E3661">
        <v>34.170431000000001</v>
      </c>
      <c r="F3661">
        <v>61</v>
      </c>
      <c r="G3661">
        <v>-18.9177441460862</v>
      </c>
      <c r="H3661">
        <v>-7.2470491221014299</v>
      </c>
      <c r="I3661">
        <v>-6.4372849552932703</v>
      </c>
      <c r="J3661">
        <v>5.9178332705727499</v>
      </c>
      <c r="K3661">
        <v>59.736165556104901</v>
      </c>
      <c r="L3661">
        <v>58.313350050789502</v>
      </c>
      <c r="M3661">
        <v>46.029591594974498</v>
      </c>
      <c r="N3661">
        <v>0.18112942363144899</v>
      </c>
      <c r="O3661">
        <v>29.180327868852402</v>
      </c>
      <c r="P3661">
        <v>42.690058479532098</v>
      </c>
      <c r="Q3661">
        <v>5.4395255132970001E-3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D3662" t="s">
        <v>65</v>
      </c>
      <c r="E3662">
        <v>34.040607699999903</v>
      </c>
      <c r="F3662">
        <v>5.5</v>
      </c>
      <c r="G3662">
        <v>-5.5931859894901201</v>
      </c>
      <c r="H3662">
        <v>-1.87035303188851</v>
      </c>
      <c r="I3662">
        <v>-12.2495918825592</v>
      </c>
      <c r="J3662">
        <v>1.0670674632677399</v>
      </c>
      <c r="K3662">
        <v>3.84060084798248</v>
      </c>
      <c r="L3662">
        <v>2.670549716824</v>
      </c>
      <c r="M3662">
        <v>38.443217552922597</v>
      </c>
      <c r="N3662">
        <v>1</v>
      </c>
      <c r="Q3662">
        <v>2.0202940921462999E-2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E3663">
        <v>33.911364749999997</v>
      </c>
      <c r="F3663">
        <v>107.65</v>
      </c>
      <c r="G3663">
        <v>59.743207636087199</v>
      </c>
      <c r="H3663">
        <v>-9.4560321563271792</v>
      </c>
      <c r="I3663">
        <v>-28.997726302119599</v>
      </c>
      <c r="J3663">
        <v>-5.8485885583799098</v>
      </c>
      <c r="K3663">
        <v>120.93641468875001</v>
      </c>
      <c r="L3663">
        <v>115.042945651895</v>
      </c>
      <c r="M3663">
        <v>0.286662679983678</v>
      </c>
      <c r="N3663">
        <v>7.2018890200708299E-2</v>
      </c>
      <c r="O3663">
        <v>85.322805387830897</v>
      </c>
      <c r="P3663">
        <v>138.69179600886901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D3664" t="s">
        <v>130</v>
      </c>
      <c r="E3664">
        <v>33.863700000000001</v>
      </c>
      <c r="F3664">
        <v>61.75</v>
      </c>
      <c r="G3664">
        <v>22.934940083116601</v>
      </c>
      <c r="H3664">
        <v>14.280728655676301</v>
      </c>
      <c r="I3664">
        <v>-25.323880131188499</v>
      </c>
      <c r="J3664">
        <v>-4.9767345786745398</v>
      </c>
      <c r="K3664">
        <v>58.223995054207201</v>
      </c>
      <c r="L3664">
        <v>61.986236134299197</v>
      </c>
      <c r="M3664">
        <v>54.966473532178298</v>
      </c>
      <c r="N3664">
        <v>1.1292929292929199</v>
      </c>
      <c r="O3664">
        <v>94.251012145749002</v>
      </c>
      <c r="P3664">
        <v>78.468208092485497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403</v>
      </c>
      <c r="E3665">
        <v>33.852600000000002</v>
      </c>
      <c r="F3665">
        <v>62.69</v>
      </c>
      <c r="G3665">
        <v>63.364027395238601</v>
      </c>
      <c r="H3665">
        <v>4.9711618686727297</v>
      </c>
      <c r="I3665">
        <v>62.5029520942388</v>
      </c>
      <c r="J3665">
        <v>3.3134299855823599</v>
      </c>
      <c r="K3665">
        <v>55.560137206856801</v>
      </c>
      <c r="L3665">
        <v>43.507430778818701</v>
      </c>
      <c r="M3665">
        <v>69.609356345549301</v>
      </c>
      <c r="N3665">
        <v>0.80535522453613795</v>
      </c>
      <c r="O3665">
        <v>35.6197160631679</v>
      </c>
      <c r="P3665">
        <v>205.20934761441001</v>
      </c>
      <c r="Q3665">
        <v>0.20862963721092201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E3666">
        <v>33.72</v>
      </c>
      <c r="F3666">
        <v>16.86</v>
      </c>
      <c r="G3666">
        <v>14.2893852953872</v>
      </c>
      <c r="H3666">
        <v>13.3164429413906</v>
      </c>
      <c r="I3666">
        <v>-14.271621744675301</v>
      </c>
      <c r="J3666">
        <v>0.61509533054666998</v>
      </c>
      <c r="K3666">
        <v>15.4979910758318</v>
      </c>
      <c r="L3666">
        <v>14.655177837613801</v>
      </c>
      <c r="M3666">
        <v>53.587065798496802</v>
      </c>
      <c r="N3666">
        <v>0.98816709499980604</v>
      </c>
      <c r="O3666">
        <v>24.555160142348701</v>
      </c>
      <c r="P3666">
        <v>57.570093457943898</v>
      </c>
      <c r="Q3666">
        <v>1.1306129833944E-2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539</v>
      </c>
      <c r="E3667">
        <v>33.566499999999998</v>
      </c>
      <c r="F3667">
        <v>110</v>
      </c>
      <c r="G3667">
        <v>69.002469723378297</v>
      </c>
      <c r="H3667">
        <v>54.017063624141599</v>
      </c>
      <c r="I3667">
        <v>40.746865044034202</v>
      </c>
      <c r="J3667">
        <v>24.4901287994611</v>
      </c>
      <c r="K3667">
        <v>84.132272831053101</v>
      </c>
      <c r="L3667">
        <v>73.552034631687903</v>
      </c>
      <c r="M3667">
        <v>93.039433850378998</v>
      </c>
      <c r="N3667">
        <v>1.2737700158284599</v>
      </c>
      <c r="O3667">
        <v>2.8</v>
      </c>
      <c r="Q3667">
        <v>0.114333419114197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33.434199999999997</v>
      </c>
      <c r="F3668">
        <v>4.45</v>
      </c>
      <c r="K3668">
        <v>4.2784012200506201</v>
      </c>
      <c r="L3668">
        <v>4.6367428745490402</v>
      </c>
      <c r="M3668">
        <v>37.211772227299498</v>
      </c>
      <c r="N3668">
        <v>1</v>
      </c>
      <c r="Q3668">
        <v>4.2811073451381999E-2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629</v>
      </c>
      <c r="E3669">
        <v>33.399974999999998</v>
      </c>
      <c r="F3669">
        <v>169.5</v>
      </c>
      <c r="G3669">
        <v>-5.0476960923764498</v>
      </c>
      <c r="H3669">
        <v>-8.2476804352327502</v>
      </c>
      <c r="I3669">
        <v>-13.539817436480799</v>
      </c>
      <c r="J3669">
        <v>5.8153376079542998</v>
      </c>
      <c r="K3669">
        <v>168.82147780119499</v>
      </c>
      <c r="L3669">
        <v>163.13372670614001</v>
      </c>
      <c r="M3669">
        <v>58.748174317891099</v>
      </c>
      <c r="N3669">
        <v>0.83501683501683499</v>
      </c>
      <c r="O3669">
        <v>28.908554572271299</v>
      </c>
      <c r="P3669">
        <v>33.569739952718599</v>
      </c>
      <c r="Q3669">
        <v>3.3101375329923001E-2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33.340580000000003</v>
      </c>
      <c r="F3670">
        <v>98</v>
      </c>
      <c r="G3670">
        <v>-7.81639578311382</v>
      </c>
      <c r="H3670">
        <v>14.3875347841383</v>
      </c>
      <c r="I3670">
        <v>-11.0159554687863</v>
      </c>
      <c r="J3670">
        <v>-3.0441749820698898</v>
      </c>
      <c r="K3670">
        <v>94.379623148679698</v>
      </c>
      <c r="L3670">
        <v>93.447957513611897</v>
      </c>
      <c r="M3670">
        <v>49.584675928846103</v>
      </c>
      <c r="N3670">
        <v>1.48060904412516</v>
      </c>
      <c r="O3670">
        <v>22.2448979591836</v>
      </c>
      <c r="P3670">
        <v>23.565754633715699</v>
      </c>
      <c r="Q3670">
        <v>1.3452796993629E-2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E3671">
        <v>33.293770379999998</v>
      </c>
      <c r="F3671">
        <v>48.9</v>
      </c>
      <c r="G3671">
        <v>-42.838169332474301</v>
      </c>
      <c r="H3671">
        <v>-8.0942713443236602</v>
      </c>
      <c r="I3671">
        <v>-46.432622135452903</v>
      </c>
      <c r="J3671">
        <v>-4.4868277463763997</v>
      </c>
      <c r="K3671">
        <v>50.529415307956398</v>
      </c>
      <c r="M3671">
        <v>56.721834463993403</v>
      </c>
      <c r="N3671">
        <v>0.86363636363636298</v>
      </c>
      <c r="O3671">
        <v>83.640081799590902</v>
      </c>
      <c r="P3671">
        <v>12.413793103448199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46</v>
      </c>
      <c r="E3672">
        <v>33.252302119999896</v>
      </c>
      <c r="F3672">
        <v>960.2</v>
      </c>
      <c r="G3672">
        <v>70.098943033694496</v>
      </c>
      <c r="H3672">
        <v>10.1493449087943</v>
      </c>
      <c r="I3672">
        <v>-10.950352631906799</v>
      </c>
      <c r="J3672">
        <v>17.920485178793601</v>
      </c>
      <c r="K3672">
        <v>759.13838122199297</v>
      </c>
      <c r="L3672">
        <v>726.23548916541995</v>
      </c>
      <c r="M3672">
        <v>91.083651593536999</v>
      </c>
      <c r="N3672">
        <v>2.20045740253178</v>
      </c>
      <c r="O3672">
        <v>10.914392834826</v>
      </c>
      <c r="P3672">
        <v>108.739130434782</v>
      </c>
      <c r="Q3672">
        <v>9.5732463878726998E-2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403</v>
      </c>
      <c r="E3673">
        <v>33.25</v>
      </c>
      <c r="F3673">
        <v>33.25</v>
      </c>
      <c r="G3673">
        <v>-4.06536884490309</v>
      </c>
      <c r="H3673">
        <v>-1.0984848274697101</v>
      </c>
      <c r="I3673">
        <v>11.9007111978803</v>
      </c>
      <c r="J3673">
        <v>-4.99996409648059</v>
      </c>
      <c r="K3673">
        <v>32.003516448195697</v>
      </c>
      <c r="L3673">
        <v>28.581870329806101</v>
      </c>
      <c r="M3673">
        <v>53.711427959412099</v>
      </c>
      <c r="N3673">
        <v>0.69235881714104697</v>
      </c>
      <c r="O3673">
        <v>24.842105263157801</v>
      </c>
      <c r="P3673">
        <v>80.706521739130395</v>
      </c>
      <c r="Q3673">
        <v>4.4926835914642999E-2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D3674" t="s">
        <v>484</v>
      </c>
      <c r="E3674">
        <v>33.130447109999999</v>
      </c>
      <c r="F3674">
        <v>119.85</v>
      </c>
      <c r="G3674">
        <v>-53.4870522339777</v>
      </c>
      <c r="H3674">
        <v>-9.9130583265721892</v>
      </c>
      <c r="I3674">
        <v>-42.557793805062502</v>
      </c>
      <c r="J3674">
        <v>1.96957508502643</v>
      </c>
      <c r="K3674">
        <v>122.077815582966</v>
      </c>
      <c r="L3674">
        <v>131.11389451897401</v>
      </c>
      <c r="M3674">
        <v>57.888795540653199</v>
      </c>
      <c r="N3674">
        <v>0.98897250865754704</v>
      </c>
      <c r="O3674">
        <v>66.875260742594904</v>
      </c>
      <c r="P3674">
        <v>16.077481840193698</v>
      </c>
      <c r="Q3674">
        <v>5.3912221540093001E-2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287</v>
      </c>
      <c r="E3675">
        <v>33.112580999999999</v>
      </c>
      <c r="F3675">
        <v>32.17</v>
      </c>
      <c r="G3675">
        <v>-6.6679471977593003</v>
      </c>
      <c r="H3675">
        <v>11.0492471741948</v>
      </c>
      <c r="I3675">
        <v>-20.974431986541099</v>
      </c>
      <c r="J3675">
        <v>3.1048389202902702</v>
      </c>
      <c r="K3675">
        <v>30.470484709287501</v>
      </c>
      <c r="L3675">
        <v>33.087244670263601</v>
      </c>
      <c r="M3675">
        <v>60.9080006314936</v>
      </c>
      <c r="N3675">
        <v>4.1515484263196996</v>
      </c>
      <c r="O3675">
        <v>53.870065278209502</v>
      </c>
      <c r="P3675">
        <v>28.68</v>
      </c>
      <c r="Q3675">
        <v>-3.2766900045820002E-3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629</v>
      </c>
      <c r="E3676">
        <v>33.016362456000003</v>
      </c>
      <c r="F3676">
        <v>83.71</v>
      </c>
      <c r="G3676">
        <v>9.2648602480378504</v>
      </c>
      <c r="H3676">
        <v>1.5060372976516401</v>
      </c>
      <c r="I3676">
        <v>-1.5157110895096699</v>
      </c>
      <c r="J3676">
        <v>2.5598590006115498</v>
      </c>
      <c r="K3676">
        <v>80.543246955632796</v>
      </c>
      <c r="L3676">
        <v>77.448509284212193</v>
      </c>
      <c r="M3676">
        <v>53.0956068478906</v>
      </c>
      <c r="N3676">
        <v>1.30965939673175</v>
      </c>
      <c r="O3676">
        <v>39.756301517142496</v>
      </c>
      <c r="P3676">
        <v>37.229508196721298</v>
      </c>
      <c r="Q3676">
        <v>1.29451181305E-2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403</v>
      </c>
      <c r="E3677">
        <v>32.863599999999998</v>
      </c>
      <c r="F3677">
        <v>3.08</v>
      </c>
      <c r="G3677">
        <v>-23.873485672887401</v>
      </c>
      <c r="H3677">
        <v>-10.1749770500293</v>
      </c>
      <c r="I3677">
        <v>21.398527791766799</v>
      </c>
      <c r="J3677">
        <v>5.5788502197252896</v>
      </c>
      <c r="K3677">
        <v>3.0892023976637701</v>
      </c>
      <c r="L3677">
        <v>2.7981391358528498</v>
      </c>
      <c r="M3677">
        <v>40.423811162527798</v>
      </c>
      <c r="N3677">
        <v>0.25082121228974202</v>
      </c>
      <c r="O3677">
        <v>46.103896103895998</v>
      </c>
      <c r="P3677">
        <v>79.069767441860407</v>
      </c>
      <c r="Q3677">
        <v>2.4091477573189E-2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E3678">
        <v>32.556137460000002</v>
      </c>
      <c r="F3678">
        <v>8.26</v>
      </c>
      <c r="G3678">
        <v>103.584203804669</v>
      </c>
      <c r="H3678">
        <v>-13.3581602332125</v>
      </c>
      <c r="I3678">
        <v>-30.416606119436899</v>
      </c>
      <c r="J3678">
        <v>-4.9553949978384004</v>
      </c>
      <c r="K3678">
        <v>8.8490353553019396</v>
      </c>
      <c r="L3678">
        <v>8.1578479618547206</v>
      </c>
      <c r="M3678">
        <v>45.007519960097099</v>
      </c>
      <c r="N3678">
        <v>0.79751713342588404</v>
      </c>
      <c r="O3678">
        <v>39.225181598062903</v>
      </c>
      <c r="P3678">
        <v>165.59485530546601</v>
      </c>
      <c r="Q3678">
        <v>6.9221813827406997E-2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32.5380234</v>
      </c>
      <c r="F3679">
        <v>73.180000000000007</v>
      </c>
      <c r="G3679">
        <v>36.606426026891697</v>
      </c>
      <c r="H3679">
        <v>-1.3233638710140601</v>
      </c>
      <c r="I3679">
        <v>-33.736963674693101</v>
      </c>
      <c r="J3679">
        <v>-6.7579316424803002</v>
      </c>
      <c r="K3679">
        <v>73.833090148666301</v>
      </c>
      <c r="L3679">
        <v>71.989541787298506</v>
      </c>
      <c r="M3679">
        <v>51.165754032903102</v>
      </c>
      <c r="N3679">
        <v>2.6052863271078799</v>
      </c>
      <c r="O3679">
        <v>55.889587318939498</v>
      </c>
      <c r="P3679">
        <v>72.107243650046996</v>
      </c>
      <c r="Q3679">
        <v>-4.8399185072169996E-3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247</v>
      </c>
      <c r="E3680">
        <v>32.534858700000001</v>
      </c>
      <c r="F3680">
        <v>25.79</v>
      </c>
      <c r="G3680">
        <v>-0.66606588249333798</v>
      </c>
      <c r="H3680">
        <v>10.0447675325661</v>
      </c>
      <c r="I3680">
        <v>33.434802106971198</v>
      </c>
      <c r="J3680">
        <v>-7.7462675075284704</v>
      </c>
      <c r="K3680">
        <v>22.6401333047774</v>
      </c>
      <c r="L3680">
        <v>19.829317848488099</v>
      </c>
      <c r="M3680">
        <v>52.219819312539798</v>
      </c>
      <c r="N3680">
        <v>2.08471120778451</v>
      </c>
      <c r="O3680">
        <v>15.897634742148099</v>
      </c>
      <c r="P3680">
        <v>82.907801418439703</v>
      </c>
      <c r="Q3680">
        <v>0.105162382230382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D3681" t="s">
        <v>130</v>
      </c>
      <c r="E3681">
        <v>32.446761875999997</v>
      </c>
      <c r="F3681">
        <v>3.69</v>
      </c>
      <c r="G3681">
        <v>1.38113867056994</v>
      </c>
      <c r="H3681">
        <v>-9.6640765391288603</v>
      </c>
      <c r="I3681">
        <v>-29.2356524384832</v>
      </c>
      <c r="J3681">
        <v>-0.86182774637639603</v>
      </c>
      <c r="K3681">
        <v>3.7270195284840999</v>
      </c>
      <c r="L3681">
        <v>3.8486560956548699</v>
      </c>
      <c r="M3681">
        <v>50.646671834787597</v>
      </c>
      <c r="N3681">
        <v>1.06830869044369</v>
      </c>
      <c r="O3681">
        <v>73.441734417344094</v>
      </c>
      <c r="P3681">
        <v>36.6666666666666</v>
      </c>
      <c r="Q3681">
        <v>9.7947489851649999E-2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E3682">
        <v>32.272693750000002</v>
      </c>
      <c r="F3682">
        <v>66.25</v>
      </c>
      <c r="G3682">
        <v>-44.472034251568402</v>
      </c>
      <c r="H3682">
        <v>-8.7755639902675604</v>
      </c>
      <c r="I3682">
        <v>-21.5431804549665</v>
      </c>
      <c r="J3682">
        <v>-3.0168665060663198</v>
      </c>
      <c r="K3682">
        <v>66.035850187213299</v>
      </c>
      <c r="L3682">
        <v>68.740646256876104</v>
      </c>
      <c r="M3682">
        <v>47.201895077181398</v>
      </c>
      <c r="N3682">
        <v>2.6257545271629699</v>
      </c>
      <c r="O3682">
        <v>49.403773584905601</v>
      </c>
      <c r="P3682">
        <v>32.499999999999901</v>
      </c>
      <c r="Q3682">
        <v>0.12971791389279599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E3683">
        <v>32.271999999999998</v>
      </c>
      <c r="F3683">
        <v>80.680000000000007</v>
      </c>
      <c r="G3683">
        <v>11.108077231746201</v>
      </c>
      <c r="H3683">
        <v>-0.47444264361260502</v>
      </c>
      <c r="I3683">
        <v>-2.5787408569141501</v>
      </c>
      <c r="J3683">
        <v>-3.0029469677875902</v>
      </c>
      <c r="K3683">
        <v>83.863320965562806</v>
      </c>
      <c r="L3683">
        <v>78.756843923684798</v>
      </c>
      <c r="M3683">
        <v>50.337634044933097</v>
      </c>
      <c r="N3683">
        <v>0.49821255319706098</v>
      </c>
      <c r="O3683">
        <v>42.538423401090697</v>
      </c>
      <c r="P3683">
        <v>59.762376237623698</v>
      </c>
      <c r="Q3683">
        <v>0.112929003060907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D3684" t="s">
        <v>247</v>
      </c>
      <c r="E3684">
        <v>32.140152</v>
      </c>
      <c r="F3684">
        <v>81</v>
      </c>
      <c r="G3684">
        <v>-26.595534757421898</v>
      </c>
      <c r="H3684">
        <v>-0.16001912632620999</v>
      </c>
      <c r="I3684">
        <v>-13.4069811098119</v>
      </c>
      <c r="J3684">
        <v>-2.6166325691052901</v>
      </c>
      <c r="K3684">
        <v>81.704846985177497</v>
      </c>
      <c r="L3684">
        <v>81.305614317460694</v>
      </c>
      <c r="M3684">
        <v>37.567150903916101</v>
      </c>
      <c r="N3684">
        <v>0.32653072723065701</v>
      </c>
      <c r="O3684">
        <v>33.518518518518498</v>
      </c>
      <c r="P3684">
        <v>11.5702479338843</v>
      </c>
      <c r="Q3684">
        <v>-0.115725768970666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E3685">
        <v>32.064458000000002</v>
      </c>
      <c r="F3685">
        <v>67</v>
      </c>
      <c r="G3685">
        <v>49.257375669686702</v>
      </c>
      <c r="H3685">
        <v>-11.212456423233199</v>
      </c>
      <c r="I3685">
        <v>11.4591793146306</v>
      </c>
      <c r="J3685">
        <v>-0.289338190442613</v>
      </c>
      <c r="K3685">
        <v>63.4797225318774</v>
      </c>
      <c r="L3685">
        <v>54.778704813965398</v>
      </c>
      <c r="M3685">
        <v>62.836847751424102</v>
      </c>
      <c r="N3685">
        <v>0.26383130437782798</v>
      </c>
      <c r="O3685">
        <v>17.164179104477601</v>
      </c>
      <c r="P3685">
        <v>104.268292682926</v>
      </c>
      <c r="Q3685">
        <v>7.8684998624427002E-2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629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713</v>
      </c>
      <c r="E3687">
        <v>31.948726656000002</v>
      </c>
      <c r="F3687">
        <v>314.45</v>
      </c>
      <c r="G3687">
        <v>9.5805621510429901</v>
      </c>
      <c r="H3687">
        <v>2.0031345433063099</v>
      </c>
      <c r="I3687">
        <v>2.9382033562625698</v>
      </c>
      <c r="J3687">
        <v>2.1237745161251902</v>
      </c>
      <c r="K3687">
        <v>300.90400958027999</v>
      </c>
      <c r="L3687">
        <v>276.796834032341</v>
      </c>
      <c r="M3687">
        <v>50.554369654686603</v>
      </c>
      <c r="N3687">
        <v>0.83026690436528505</v>
      </c>
      <c r="O3687">
        <v>2.9098425822865401</v>
      </c>
      <c r="P3687">
        <v>38.201555838790398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31.866905599999999</v>
      </c>
      <c r="F3688">
        <v>62.08</v>
      </c>
      <c r="G3688">
        <v>37.939231655739597</v>
      </c>
      <c r="H3688">
        <v>-9.7447148550613001</v>
      </c>
      <c r="I3688">
        <v>7.7729853411825296</v>
      </c>
      <c r="J3688">
        <v>-0.449422599560164</v>
      </c>
      <c r="K3688">
        <v>64.949139898310705</v>
      </c>
      <c r="L3688">
        <v>58.845685942817099</v>
      </c>
      <c r="M3688">
        <v>50.852374556102902</v>
      </c>
      <c r="N3688">
        <v>0.83305751027890096</v>
      </c>
      <c r="O3688">
        <v>57.425902061855602</v>
      </c>
      <c r="P3688">
        <v>86.146926536731598</v>
      </c>
      <c r="Q3688">
        <v>7.7221070124845997E-2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629</v>
      </c>
      <c r="E3689">
        <v>31.764705335999999</v>
      </c>
      <c r="F3689">
        <v>34.020000000000003</v>
      </c>
      <c r="G3689">
        <v>-14.319257033217401</v>
      </c>
      <c r="H3689">
        <v>5.6275028492247303</v>
      </c>
      <c r="I3689">
        <v>-9.9145754263234505</v>
      </c>
      <c r="J3689">
        <v>-6.1877639460989897</v>
      </c>
      <c r="K3689">
        <v>34.231014200022202</v>
      </c>
      <c r="L3689">
        <v>31.462024098434199</v>
      </c>
      <c r="M3689">
        <v>42.349749575459498</v>
      </c>
      <c r="N3689">
        <v>1.29724864415441</v>
      </c>
      <c r="O3689">
        <v>19.165196942974699</v>
      </c>
      <c r="P3689">
        <v>50.998668442077197</v>
      </c>
      <c r="Q3689">
        <v>5.3161870927371999E-2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D3690" t="s">
        <v>713</v>
      </c>
      <c r="E3690">
        <v>31.730069843999999</v>
      </c>
      <c r="F3690">
        <v>227.46</v>
      </c>
      <c r="G3690">
        <v>11.822230104585101</v>
      </c>
      <c r="H3690">
        <v>2.7229194651431401</v>
      </c>
      <c r="I3690">
        <v>4.3479152046960801</v>
      </c>
      <c r="J3690">
        <v>4.7164035461406097</v>
      </c>
      <c r="K3690">
        <v>213.454693033712</v>
      </c>
      <c r="L3690">
        <v>195.92541004551799</v>
      </c>
      <c r="M3690">
        <v>48.807085432446698</v>
      </c>
      <c r="N3690">
        <v>0.58001699362855597</v>
      </c>
      <c r="O3690">
        <v>2.3476655236085402</v>
      </c>
      <c r="P3690">
        <v>46.644316936367701</v>
      </c>
      <c r="Q3690">
        <v>5.0860317588420001E-3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D3691" t="s">
        <v>100</v>
      </c>
      <c r="E3691">
        <v>31.725872123999999</v>
      </c>
      <c r="F3691">
        <v>88.89</v>
      </c>
      <c r="G3691">
        <v>357.237585447181</v>
      </c>
      <c r="H3691">
        <v>7.4260498293480204</v>
      </c>
      <c r="I3691">
        <v>375.30730460447302</v>
      </c>
      <c r="J3691">
        <v>-2.2019978897163401</v>
      </c>
      <c r="K3691">
        <v>72.723993916710597</v>
      </c>
      <c r="L3691">
        <v>45.378476594969101</v>
      </c>
      <c r="M3691">
        <v>64.817619305370101</v>
      </c>
      <c r="N3691">
        <v>3.1391243905327899</v>
      </c>
      <c r="O3691">
        <v>1.3612329845876701</v>
      </c>
      <c r="P3691">
        <v>422.88235294117601</v>
      </c>
      <c r="Q3691">
        <v>0.212186402900153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31.652270999999999</v>
      </c>
      <c r="F3692">
        <v>5.89</v>
      </c>
      <c r="G3692">
        <v>25.553641108297001</v>
      </c>
      <c r="H3692">
        <v>22.167297504434799</v>
      </c>
      <c r="I3692">
        <v>-12.9292207749087</v>
      </c>
      <c r="J3692">
        <v>28.400845064683502</v>
      </c>
      <c r="K3692">
        <v>4.5686595483622598</v>
      </c>
      <c r="L3692">
        <v>4.5342857560965104</v>
      </c>
      <c r="M3692">
        <v>94.415862031265803</v>
      </c>
      <c r="N3692">
        <v>2.3785718013008599</v>
      </c>
      <c r="O3692">
        <v>10.3565365025466</v>
      </c>
      <c r="P3692">
        <v>63.157894736842103</v>
      </c>
      <c r="Q3692">
        <v>-5.2849216387351003E-2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297</v>
      </c>
      <c r="E3693">
        <v>31.648797399999999</v>
      </c>
      <c r="F3693">
        <v>63.29</v>
      </c>
      <c r="G3693">
        <v>-27.903268034914898</v>
      </c>
      <c r="H3693">
        <v>17.062986720192399</v>
      </c>
      <c r="I3693">
        <v>-48.1864682892991</v>
      </c>
      <c r="J3693">
        <v>-0.86182774637639603</v>
      </c>
      <c r="K3693">
        <v>73.499371979275793</v>
      </c>
      <c r="L3693">
        <v>95.421407918243204</v>
      </c>
      <c r="M3693">
        <v>98.763542612479498</v>
      </c>
      <c r="N3693">
        <v>1.52545348156816</v>
      </c>
      <c r="O3693">
        <v>54.052772949913098</v>
      </c>
      <c r="P3693">
        <v>27.8069466882067</v>
      </c>
      <c r="Q3693">
        <v>-9.8816157484294995E-2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D3694" t="s">
        <v>156</v>
      </c>
      <c r="E3694">
        <v>31.565239999999999</v>
      </c>
      <c r="F3694">
        <v>110.6</v>
      </c>
      <c r="G3694">
        <v>-8.20066617168977</v>
      </c>
      <c r="H3694">
        <v>-15.275722957226799</v>
      </c>
      <c r="I3694">
        <v>-5.72064802542062</v>
      </c>
      <c r="J3694">
        <v>-3.0290104089150902</v>
      </c>
      <c r="K3694">
        <v>118.34898304775901</v>
      </c>
      <c r="L3694">
        <v>111.405425342979</v>
      </c>
      <c r="M3694">
        <v>29.141591356795399</v>
      </c>
      <c r="N3694">
        <v>1.21350364963503</v>
      </c>
      <c r="O3694">
        <v>50.7233273056057</v>
      </c>
      <c r="P3694">
        <v>43.636363636363598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E3695">
        <v>31.56</v>
      </c>
      <c r="F3695">
        <v>39.450000000000003</v>
      </c>
      <c r="G3695">
        <v>-31.005708300270101</v>
      </c>
      <c r="H3695">
        <v>-5.8192713443236599</v>
      </c>
      <c r="I3695">
        <v>-29.0737296966883</v>
      </c>
      <c r="J3695">
        <v>-2.21182774637639</v>
      </c>
      <c r="K3695">
        <v>41.753096866562402</v>
      </c>
      <c r="L3695">
        <v>43.966408921763097</v>
      </c>
      <c r="M3695">
        <v>40.849859890066497</v>
      </c>
      <c r="N3695">
        <v>0.41154218775256302</v>
      </c>
      <c r="O3695">
        <v>48.795944233206498</v>
      </c>
      <c r="P3695">
        <v>9.5833333333333393</v>
      </c>
      <c r="Q3695">
        <v>3.0998899210226E-2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713</v>
      </c>
      <c r="E3696">
        <v>31.504857428999902</v>
      </c>
      <c r="F3696">
        <v>248.14</v>
      </c>
      <c r="G3696">
        <v>0.961797589807044</v>
      </c>
      <c r="H3696">
        <v>-3.5545628314364301</v>
      </c>
      <c r="I3696">
        <v>0.47632452633146899</v>
      </c>
      <c r="J3696">
        <v>-1.1630567607550599</v>
      </c>
      <c r="K3696">
        <v>237.47623677044501</v>
      </c>
      <c r="L3696">
        <v>221.47709982366101</v>
      </c>
      <c r="M3696">
        <v>51.891311594454301</v>
      </c>
      <c r="N3696">
        <v>0.85995986109775602</v>
      </c>
      <c r="O3696">
        <v>11.6305311517691</v>
      </c>
      <c r="P3696">
        <v>30.291415069572</v>
      </c>
      <c r="Q3696">
        <v>1.5187022887975E-2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E3697">
        <v>31.495668698999999</v>
      </c>
      <c r="F3697">
        <v>63.03</v>
      </c>
      <c r="G3697">
        <v>-47.804513085595303</v>
      </c>
      <c r="H3697">
        <v>15.9481515231899</v>
      </c>
      <c r="I3697">
        <v>-35.043561247939998</v>
      </c>
      <c r="J3697">
        <v>3.7581659464649602</v>
      </c>
      <c r="K3697">
        <v>68.295251882313394</v>
      </c>
      <c r="M3697">
        <v>42.865198888454799</v>
      </c>
      <c r="N3697">
        <v>0.22704022320390599</v>
      </c>
      <c r="O3697">
        <v>41.202601935586202</v>
      </c>
      <c r="P3697">
        <v>26.413959085439199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D3698" t="s">
        <v>1407</v>
      </c>
      <c r="E3698">
        <v>31.495305160000001</v>
      </c>
      <c r="F3698">
        <v>20.9</v>
      </c>
      <c r="G3698">
        <v>0.806426026891781</v>
      </c>
      <c r="H3698">
        <v>-2.8026046776569902</v>
      </c>
      <c r="I3698">
        <v>-13.099288802119601</v>
      </c>
      <c r="J3698">
        <v>1.2912823014704999</v>
      </c>
      <c r="K3698">
        <v>20.840020626774798</v>
      </c>
      <c r="L3698">
        <v>19.8993645827785</v>
      </c>
      <c r="M3698">
        <v>52.721301178078399</v>
      </c>
      <c r="N3698">
        <v>1.13324175824175</v>
      </c>
      <c r="O3698">
        <v>46.4114832535885</v>
      </c>
      <c r="P3698">
        <v>54.814814814814802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D3699" t="s">
        <v>629</v>
      </c>
      <c r="E3699">
        <v>31.432500000000001</v>
      </c>
      <c r="F3699">
        <v>209.55</v>
      </c>
      <c r="G3699">
        <v>24.462571411875</v>
      </c>
      <c r="H3699">
        <v>-10.4692713443236</v>
      </c>
      <c r="I3699">
        <v>-39.066432416322002</v>
      </c>
      <c r="J3699">
        <v>1.8080751662449599</v>
      </c>
      <c r="K3699">
        <v>235.38619639958901</v>
      </c>
      <c r="L3699">
        <v>229.51053804383699</v>
      </c>
      <c r="M3699">
        <v>35.518265981689098</v>
      </c>
      <c r="N3699">
        <v>1.3286464509571401</v>
      </c>
      <c r="O3699">
        <v>68.670961584347396</v>
      </c>
      <c r="P3699">
        <v>73.828287017834896</v>
      </c>
      <c r="Q3699">
        <v>8.3905446569380995E-2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E3700">
        <v>31.418244000000001</v>
      </c>
      <c r="F3700">
        <v>28.6</v>
      </c>
      <c r="G3700">
        <v>-18.379037632256001</v>
      </c>
      <c r="H3700">
        <v>-12.223976081507301</v>
      </c>
      <c r="I3700">
        <v>-45.5986987619969</v>
      </c>
      <c r="J3700">
        <v>1.5886227040740499</v>
      </c>
      <c r="K3700">
        <v>30.194577975421499</v>
      </c>
      <c r="L3700">
        <v>31.662326704437099</v>
      </c>
      <c r="M3700">
        <v>50.662742000377797</v>
      </c>
      <c r="N3700">
        <v>1.6229251457037699</v>
      </c>
      <c r="O3700">
        <v>58.986013986013901</v>
      </c>
      <c r="P3700">
        <v>14.859437751004</v>
      </c>
      <c r="Q3700">
        <v>-5.1507101620850003E-2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403</v>
      </c>
      <c r="E3701">
        <v>31.4181560399999</v>
      </c>
      <c r="F3701">
        <v>28.4</v>
      </c>
      <c r="G3701">
        <v>641.707326927792</v>
      </c>
      <c r="H3701">
        <v>5.4142159999913204</v>
      </c>
      <c r="I3701">
        <v>189.995695189342</v>
      </c>
      <c r="J3701">
        <v>-1.40728229183093</v>
      </c>
      <c r="K3701">
        <v>24.534176120322702</v>
      </c>
      <c r="L3701">
        <v>16.898142289543301</v>
      </c>
      <c r="M3701">
        <v>63.694040851321198</v>
      </c>
      <c r="N3701">
        <v>1.3850128241792099</v>
      </c>
      <c r="O3701">
        <v>5.4577464788732399</v>
      </c>
      <c r="P3701">
        <v>718.44380403458194</v>
      </c>
      <c r="Q3701">
        <v>0.15368819734210701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21</v>
      </c>
      <c r="E3702">
        <v>31.41</v>
      </c>
      <c r="F3702">
        <v>41.88</v>
      </c>
      <c r="G3702">
        <v>-2.3204176309253</v>
      </c>
      <c r="H3702">
        <v>2.7039353540017599</v>
      </c>
      <c r="I3702">
        <v>1.1708339809635799</v>
      </c>
      <c r="J3702">
        <v>0.50933064605860401</v>
      </c>
      <c r="K3702">
        <v>41.099985351003298</v>
      </c>
      <c r="L3702">
        <v>37.982752926173603</v>
      </c>
      <c r="M3702">
        <v>51.251676410549301</v>
      </c>
      <c r="N3702">
        <v>0.51795129893490599</v>
      </c>
      <c r="O3702">
        <v>25.835721107927402</v>
      </c>
      <c r="P3702">
        <v>57.978121463598598</v>
      </c>
      <c r="Q3702">
        <v>1.5083035281443001E-2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E3703">
        <v>31.3565744</v>
      </c>
      <c r="F3703">
        <v>24.8</v>
      </c>
      <c r="G3703">
        <v>-50.822419157172703</v>
      </c>
      <c r="H3703">
        <v>-12.8373268998792</v>
      </c>
      <c r="I3703">
        <v>-66.770127584110995</v>
      </c>
      <c r="J3703">
        <v>4.6137917580200902</v>
      </c>
      <c r="K3703">
        <v>28.974995551062602</v>
      </c>
      <c r="L3703">
        <v>37.063010809850098</v>
      </c>
      <c r="M3703">
        <v>26.560408063596999</v>
      </c>
      <c r="N3703">
        <v>1.3478535353535299</v>
      </c>
      <c r="O3703">
        <v>176.20967741935399</v>
      </c>
      <c r="P3703">
        <v>4.1579168416631704</v>
      </c>
      <c r="Q3703">
        <v>2.4593136634786E-2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E3704">
        <v>31.345403999999998</v>
      </c>
      <c r="F3704">
        <v>0.87</v>
      </c>
      <c r="G3704">
        <v>5.95794117840693</v>
      </c>
      <c r="H3704">
        <v>25.530728655676299</v>
      </c>
      <c r="I3704">
        <v>11.186425483594601</v>
      </c>
      <c r="J3704">
        <v>17.319990435441699</v>
      </c>
      <c r="K3704">
        <v>0.75810482295874904</v>
      </c>
      <c r="L3704">
        <v>0.74288817078629099</v>
      </c>
      <c r="M3704">
        <v>58.051712301932703</v>
      </c>
      <c r="N3704">
        <v>2.2351795370783898</v>
      </c>
      <c r="O3704">
        <v>27.586206896551701</v>
      </c>
      <c r="P3704">
        <v>64.150943396226396</v>
      </c>
      <c r="Q3704">
        <v>9.1708302511914003E-2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E3705">
        <v>31.272534149999998</v>
      </c>
      <c r="F3705">
        <v>20.9</v>
      </c>
      <c r="G3705">
        <v>40.331366644468901</v>
      </c>
      <c r="H3705">
        <v>-4.0406999157522296</v>
      </c>
      <c r="I3705">
        <v>-21.392399815722101</v>
      </c>
      <c r="J3705">
        <v>-0.28958168056809402</v>
      </c>
      <c r="K3705">
        <v>20.9197469274512</v>
      </c>
      <c r="L3705">
        <v>19.6685447932614</v>
      </c>
      <c r="M3705">
        <v>46.253366133809401</v>
      </c>
      <c r="N3705">
        <v>1.1112694212140899</v>
      </c>
      <c r="O3705">
        <v>57.894736842105203</v>
      </c>
      <c r="P3705">
        <v>81.581233709817496</v>
      </c>
      <c r="Q3705">
        <v>6.0103410388388998E-2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1308</v>
      </c>
      <c r="E3706">
        <v>31.257184429999999</v>
      </c>
      <c r="F3706">
        <v>56.45</v>
      </c>
      <c r="G3706">
        <v>-18.0871313960774</v>
      </c>
      <c r="H3706">
        <v>-3.6311828992452</v>
      </c>
      <c r="I3706">
        <v>-9.1398044558949501</v>
      </c>
      <c r="J3706">
        <v>-0.52470922260067299</v>
      </c>
      <c r="K3706">
        <v>55.956474689198203</v>
      </c>
      <c r="L3706">
        <v>54.712323992254298</v>
      </c>
      <c r="M3706">
        <v>56.093149880285502</v>
      </c>
      <c r="N3706">
        <v>1.3177833082950301</v>
      </c>
      <c r="O3706">
        <v>2.3029229406554301</v>
      </c>
      <c r="P3706">
        <v>10.577864838393699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E3707">
        <v>31.206374585999999</v>
      </c>
      <c r="F3707">
        <v>29.31</v>
      </c>
      <c r="G3707">
        <v>-47.6167809494385</v>
      </c>
      <c r="H3707">
        <v>-4.6072499576385901</v>
      </c>
      <c r="I3707">
        <v>-18.5509017053454</v>
      </c>
      <c r="J3707">
        <v>1.7977467217087</v>
      </c>
      <c r="K3707">
        <v>29.255543068643501</v>
      </c>
      <c r="L3707">
        <v>31.648110864286899</v>
      </c>
      <c r="M3707">
        <v>53.545267591453502</v>
      </c>
      <c r="N3707">
        <v>0.244313478985137</v>
      </c>
      <c r="O3707">
        <v>67.178437393381103</v>
      </c>
      <c r="P3707">
        <v>21.065675340768198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E3708">
        <v>31.08</v>
      </c>
      <c r="F3708">
        <v>74</v>
      </c>
      <c r="G3708">
        <v>68.876601465488207</v>
      </c>
      <c r="H3708">
        <v>-7.3946288151356798</v>
      </c>
      <c r="I3708">
        <v>47.700363522956302</v>
      </c>
      <c r="J3708">
        <v>-3.88895394215676</v>
      </c>
      <c r="K3708">
        <v>72.497298074856403</v>
      </c>
      <c r="L3708">
        <v>60.806848712305097</v>
      </c>
      <c r="M3708">
        <v>49.463706618959201</v>
      </c>
      <c r="N3708">
        <v>2.0168806048883399</v>
      </c>
      <c r="O3708">
        <v>26.635135135135101</v>
      </c>
      <c r="P3708">
        <v>155.172413793103</v>
      </c>
      <c r="Q3708">
        <v>0.10198005823216499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E3709">
        <v>31.043667299999999</v>
      </c>
      <c r="F3709">
        <v>41.19</v>
      </c>
      <c r="G3709">
        <v>34.7245546818625</v>
      </c>
      <c r="H3709">
        <v>0.47340381491199901</v>
      </c>
      <c r="I3709">
        <v>1.31737786454701</v>
      </c>
      <c r="J3709">
        <v>-0.86182774637639603</v>
      </c>
      <c r="K3709">
        <v>33.869359235215697</v>
      </c>
      <c r="L3709">
        <v>27.2961508942462</v>
      </c>
      <c r="M3709">
        <v>99.9993711473698</v>
      </c>
      <c r="N3709">
        <v>9.9206349206349201E-3</v>
      </c>
      <c r="O3709">
        <v>0</v>
      </c>
      <c r="P3709">
        <v>60.584795321637401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D3710" t="s">
        <v>1675</v>
      </c>
      <c r="E3710">
        <v>31.040322457999999</v>
      </c>
      <c r="F3710">
        <v>37.22</v>
      </c>
      <c r="G3710">
        <v>-57.977694588343098</v>
      </c>
      <c r="H3710">
        <v>-0.72610194541656703</v>
      </c>
      <c r="I3710">
        <v>-45.9030439925872</v>
      </c>
      <c r="J3710">
        <v>9.0368697934209994</v>
      </c>
      <c r="K3710">
        <v>38.231069425606599</v>
      </c>
      <c r="L3710">
        <v>45.2787120513388</v>
      </c>
      <c r="M3710">
        <v>55.343092240371902</v>
      </c>
      <c r="N3710">
        <v>0.95285561295482102</v>
      </c>
      <c r="O3710">
        <v>100.29554003224</v>
      </c>
      <c r="P3710">
        <v>19.678456591639801</v>
      </c>
      <c r="Q3710">
        <v>-2.9082603537189E-2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D3711" t="s">
        <v>629</v>
      </c>
      <c r="E3711">
        <v>30.859015439999901</v>
      </c>
      <c r="F3711">
        <v>38.94</v>
      </c>
      <c r="G3711">
        <v>-28.607493387027599</v>
      </c>
      <c r="H3711">
        <v>3.1077251124765501</v>
      </c>
      <c r="I3711">
        <v>-28.4655135358731</v>
      </c>
      <c r="J3711">
        <v>1.79096809237521</v>
      </c>
      <c r="K3711">
        <v>37.818709470712797</v>
      </c>
      <c r="L3711">
        <v>40.663196359566903</v>
      </c>
      <c r="M3711">
        <v>59.766316817117499</v>
      </c>
      <c r="N3711">
        <v>1.576777212643</v>
      </c>
      <c r="O3711">
        <v>30.970724191063098</v>
      </c>
      <c r="P3711">
        <v>21.687499999999901</v>
      </c>
      <c r="Q3711">
        <v>-3.6450788670918E-2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D3712" t="s">
        <v>109</v>
      </c>
      <c r="E3712">
        <v>30.79</v>
      </c>
      <c r="F3712">
        <v>323.25</v>
      </c>
      <c r="G3712">
        <v>-15.911261047938099</v>
      </c>
      <c r="H3712">
        <v>-4.4692713443236602</v>
      </c>
      <c r="I3712">
        <v>-3.1503092102829102</v>
      </c>
      <c r="J3712">
        <v>-0.86182774637639603</v>
      </c>
      <c r="K3712">
        <v>320.82350923364601</v>
      </c>
      <c r="L3712">
        <v>308.54874543173401</v>
      </c>
      <c r="M3712">
        <v>0.32897047686164199</v>
      </c>
      <c r="N3712">
        <v>0</v>
      </c>
      <c r="O3712">
        <v>0.26295436968291003</v>
      </c>
      <c r="P3712">
        <v>9.9489795918367303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E3713">
        <v>30.749315625000001</v>
      </c>
      <c r="F3713">
        <v>234.75</v>
      </c>
      <c r="G3713">
        <v>109.0541994683</v>
      </c>
      <c r="H3713">
        <v>67.596907955407005</v>
      </c>
      <c r="I3713">
        <v>128.636886668995</v>
      </c>
      <c r="J3713">
        <v>20.1338432492945</v>
      </c>
      <c r="K3713">
        <v>148.72745303545099</v>
      </c>
      <c r="L3713">
        <v>117.155934596878</v>
      </c>
      <c r="M3713">
        <v>98.391472957805306</v>
      </c>
      <c r="N3713">
        <v>1.50470219435736</v>
      </c>
      <c r="O3713">
        <v>0</v>
      </c>
      <c r="P3713">
        <v>211.960132890365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D3714" t="s">
        <v>75</v>
      </c>
      <c r="E3714">
        <v>30.691973697000002</v>
      </c>
      <c r="F3714">
        <v>48.93</v>
      </c>
      <c r="G3714">
        <v>-27.131427080452799</v>
      </c>
      <c r="H3714">
        <v>8.5586616165701805</v>
      </c>
      <c r="I3714">
        <v>-69.255202780614198</v>
      </c>
      <c r="J3714">
        <v>22.504025912160099</v>
      </c>
      <c r="K3714">
        <v>47.778095208583601</v>
      </c>
      <c r="L3714">
        <v>53.983399494996902</v>
      </c>
      <c r="M3714">
        <v>62.750754911759003</v>
      </c>
      <c r="N3714">
        <v>1.1406609982454801</v>
      </c>
      <c r="O3714">
        <v>165.17473942366601</v>
      </c>
      <c r="P3714">
        <v>31.638418079095999</v>
      </c>
      <c r="Q3714">
        <v>7.4584978214634001E-2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140</v>
      </c>
      <c r="E3715">
        <v>30.663150000000002</v>
      </c>
      <c r="F3715">
        <v>82.65</v>
      </c>
      <c r="G3715">
        <v>-34.725606170704403</v>
      </c>
      <c r="H3715">
        <v>-14.313830929815801</v>
      </c>
      <c r="I3715">
        <v>-14.6361008106971</v>
      </c>
      <c r="J3715">
        <v>-10.236827746376299</v>
      </c>
      <c r="K3715">
        <v>101.068366633053</v>
      </c>
      <c r="L3715">
        <v>68.992060497581903</v>
      </c>
      <c r="M3715">
        <v>11.8041677370669</v>
      </c>
      <c r="N3715">
        <v>1.5449210933359201</v>
      </c>
      <c r="O3715">
        <v>61.947973381730101</v>
      </c>
      <c r="P3715">
        <v>3.63636363636363</v>
      </c>
      <c r="Q3715">
        <v>9.3705995057557001E-2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D3716" t="s">
        <v>403</v>
      </c>
      <c r="E3716">
        <v>30.6182425199998</v>
      </c>
      <c r="F3716">
        <v>244.45</v>
      </c>
      <c r="G3716">
        <v>-25.860240639774801</v>
      </c>
      <c r="H3716">
        <v>-4.4692713443236602</v>
      </c>
      <c r="I3716">
        <v>-13.099288802119601</v>
      </c>
      <c r="J3716">
        <v>-0.86182774637639603</v>
      </c>
      <c r="K3716">
        <v>244.45</v>
      </c>
      <c r="L3716">
        <v>244.44999999999899</v>
      </c>
      <c r="M3716">
        <v>50</v>
      </c>
      <c r="O3716">
        <v>0</v>
      </c>
      <c r="P3716">
        <v>0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117</v>
      </c>
      <c r="E3717">
        <v>30.579806250000001</v>
      </c>
      <c r="F3717">
        <v>16.649999999999999</v>
      </c>
      <c r="G3717">
        <v>-32.373435474137601</v>
      </c>
      <c r="H3717">
        <v>-30.009633055836598</v>
      </c>
      <c r="I3717">
        <v>-19.1906593604952</v>
      </c>
      <c r="J3717">
        <v>1.4412025566539</v>
      </c>
      <c r="K3717">
        <v>19.2388924314712</v>
      </c>
      <c r="L3717">
        <v>18.594297339123901</v>
      </c>
      <c r="M3717">
        <v>39.1098656157994</v>
      </c>
      <c r="N3717">
        <v>0.62008744329284604</v>
      </c>
      <c r="O3717">
        <v>115.25525525525499</v>
      </c>
      <c r="P3717">
        <v>10.484406104844</v>
      </c>
      <c r="Q3717">
        <v>-5.6767055737009997E-3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D3718" t="s">
        <v>539</v>
      </c>
      <c r="E3718">
        <v>30.566704999999999</v>
      </c>
      <c r="F3718">
        <v>54.73</v>
      </c>
      <c r="G3718">
        <v>8.2161924812442209</v>
      </c>
      <c r="H3718">
        <v>6.5446451566703798</v>
      </c>
      <c r="I3718">
        <v>-17.0985871708268</v>
      </c>
      <c r="J3718">
        <v>-0.89763154157868097</v>
      </c>
      <c r="K3718">
        <v>56.898614848973203</v>
      </c>
      <c r="L3718">
        <v>55.078848583301898</v>
      </c>
      <c r="M3718">
        <v>46.077702517817002</v>
      </c>
      <c r="N3718">
        <v>0.74512566646195999</v>
      </c>
      <c r="O3718">
        <v>58.925634935136102</v>
      </c>
      <c r="P3718">
        <v>47.918918918918898</v>
      </c>
      <c r="Q3718">
        <v>5.0560059310307E-2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E3719">
        <v>30.54166373</v>
      </c>
      <c r="F3719">
        <v>15.7</v>
      </c>
      <c r="G3719">
        <v>101.675991244283</v>
      </c>
      <c r="H3719">
        <v>28.983003410359601</v>
      </c>
      <c r="I3719">
        <v>-43.010003087833901</v>
      </c>
      <c r="J3719">
        <v>-1.3937426399934001</v>
      </c>
      <c r="K3719">
        <v>13.473500004310001</v>
      </c>
      <c r="L3719">
        <v>11.6705753643805</v>
      </c>
      <c r="M3719">
        <v>59.103178957727401</v>
      </c>
      <c r="N3719">
        <v>1.57000333185943</v>
      </c>
      <c r="O3719">
        <v>43.757961783439399</v>
      </c>
      <c r="P3719">
        <v>161.666666666666</v>
      </c>
      <c r="Q3719">
        <v>0.13851456028286799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692</v>
      </c>
      <c r="E3720">
        <v>30.54</v>
      </c>
      <c r="F3720">
        <v>5.09</v>
      </c>
      <c r="G3720">
        <v>-70.262206778496804</v>
      </c>
      <c r="H3720">
        <v>-7.4322343072866204</v>
      </c>
      <c r="I3720">
        <v>-49.869475137523303</v>
      </c>
      <c r="J3720">
        <v>-1.0523039368525799</v>
      </c>
      <c r="K3720">
        <v>5.5474504555502504</v>
      </c>
      <c r="L3720">
        <v>6.7545552408923699</v>
      </c>
      <c r="M3720">
        <v>25.332281108964398</v>
      </c>
      <c r="N3720">
        <v>1.1356617598745899</v>
      </c>
      <c r="O3720">
        <v>134.381139489194</v>
      </c>
      <c r="P3720">
        <v>11.868131868131799</v>
      </c>
      <c r="Q3720">
        <v>4.8185197073853998E-2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130</v>
      </c>
      <c r="E3721">
        <v>30.4939</v>
      </c>
      <c r="F3721">
        <v>1.22</v>
      </c>
      <c r="G3721">
        <v>61.8320670525328</v>
      </c>
      <c r="H3721">
        <v>-2.73014090954105</v>
      </c>
      <c r="I3721">
        <v>-7.0123322803805097</v>
      </c>
      <c r="J3721">
        <v>2.6779952624731602</v>
      </c>
      <c r="K3721">
        <v>1.1349103693326901</v>
      </c>
      <c r="L3721">
        <v>1.0663635985651001</v>
      </c>
      <c r="M3721">
        <v>74.584715950816801</v>
      </c>
      <c r="N3721">
        <v>0.50880723940744699</v>
      </c>
      <c r="O3721">
        <v>14.7540983606557</v>
      </c>
      <c r="P3721">
        <v>144</v>
      </c>
      <c r="Q3721">
        <v>-3.4515145583652998E-2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403</v>
      </c>
      <c r="E3722">
        <v>30.324000000000002</v>
      </c>
      <c r="F3722">
        <v>0.38</v>
      </c>
      <c r="G3722">
        <v>-42.881517235519503</v>
      </c>
      <c r="H3722">
        <v>3.8640619890096701</v>
      </c>
      <c r="I3722">
        <v>-35.548268393956299</v>
      </c>
      <c r="J3722">
        <v>10.566743682195</v>
      </c>
      <c r="K3722">
        <v>0.36423613878939298</v>
      </c>
      <c r="L3722">
        <v>0.38743127366422098</v>
      </c>
      <c r="M3722">
        <v>60.638998616269298</v>
      </c>
      <c r="N3722">
        <v>1.6873919576173599</v>
      </c>
      <c r="O3722">
        <v>49.999999999999901</v>
      </c>
      <c r="P3722">
        <v>22.580645161290299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629</v>
      </c>
      <c r="E3723">
        <v>30.281297381000002</v>
      </c>
      <c r="F3723">
        <v>10.81</v>
      </c>
      <c r="G3723">
        <v>217.31436253482801</v>
      </c>
      <c r="H3723">
        <v>35.666783077444997</v>
      </c>
      <c r="I3723">
        <v>56.869264656999803</v>
      </c>
      <c r="J3723">
        <v>4.1330754136643799</v>
      </c>
      <c r="K3723">
        <v>6.4273248929056397</v>
      </c>
      <c r="L3723">
        <v>4.6619888288245397</v>
      </c>
      <c r="M3723">
        <v>100</v>
      </c>
      <c r="N3723">
        <v>0.42657131345688898</v>
      </c>
      <c r="O3723">
        <v>0</v>
      </c>
      <c r="P3723">
        <v>243.17460317460299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D3724" t="s">
        <v>189</v>
      </c>
      <c r="E3724">
        <v>30.248000000000001</v>
      </c>
      <c r="F3724">
        <v>0.45</v>
      </c>
      <c r="G3724">
        <v>-5.5931859894901201</v>
      </c>
      <c r="H3724">
        <v>-1.87035303188851</v>
      </c>
      <c r="I3724">
        <v>-12.2495918825592</v>
      </c>
      <c r="J3724">
        <v>1.0670674632677399</v>
      </c>
      <c r="K3724">
        <v>0.59267168328142406</v>
      </c>
      <c r="L3724">
        <v>0.50771284078795198</v>
      </c>
      <c r="M3724">
        <v>92.112121951265095</v>
      </c>
      <c r="N3724">
        <v>1</v>
      </c>
      <c r="Q3724">
        <v>4.6288916988924997E-2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D3725" t="s">
        <v>43</v>
      </c>
      <c r="E3725">
        <v>30.202000000000002</v>
      </c>
      <c r="F3725">
        <v>755.05</v>
      </c>
      <c r="G3725">
        <v>224.91792428473099</v>
      </c>
      <c r="H3725">
        <v>77.989688591389793</v>
      </c>
      <c r="I3725">
        <v>32.214414046225201</v>
      </c>
      <c r="J3725">
        <v>9.5438404948017208</v>
      </c>
      <c r="K3725">
        <v>544.65098899152599</v>
      </c>
      <c r="L3725">
        <v>471.86474432049499</v>
      </c>
      <c r="M3725">
        <v>67.413589784425</v>
      </c>
      <c r="N3725">
        <v>2.4682554936254699</v>
      </c>
      <c r="O3725">
        <v>15.8400105953248</v>
      </c>
      <c r="P3725">
        <v>250.778164924506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30.138549999999999</v>
      </c>
      <c r="F3726">
        <v>25.87</v>
      </c>
      <c r="G3726">
        <v>171.838263387843</v>
      </c>
      <c r="H3726">
        <v>80.140898147201696</v>
      </c>
      <c r="I3726">
        <v>43.8788665376861</v>
      </c>
      <c r="J3726">
        <v>80.792608544484096</v>
      </c>
      <c r="K3726">
        <v>17.111840539757299</v>
      </c>
      <c r="L3726">
        <v>15.1825154347806</v>
      </c>
      <c r="M3726">
        <v>79.643872569881395</v>
      </c>
      <c r="N3726">
        <v>3.8599768253170201</v>
      </c>
      <c r="O3726">
        <v>10.514109006571299</v>
      </c>
      <c r="P3726">
        <v>244.47403462050599</v>
      </c>
      <c r="Q3726">
        <v>0.14573443661914201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D3727" t="s">
        <v>403</v>
      </c>
      <c r="E3727">
        <v>30.121116600000001</v>
      </c>
      <c r="F3727">
        <v>8.85</v>
      </c>
      <c r="G3727">
        <v>-36.010994408619098</v>
      </c>
      <c r="H3727">
        <v>-5.4805072993798403</v>
      </c>
      <c r="I3727">
        <v>-23.433635306678902</v>
      </c>
      <c r="J3727">
        <v>-1.8730637014325699</v>
      </c>
      <c r="K3727">
        <v>8.9187155971145593</v>
      </c>
      <c r="L3727">
        <v>9.2577844143733596</v>
      </c>
      <c r="M3727">
        <v>52.672752858844802</v>
      </c>
      <c r="N3727">
        <v>1.2294284942976399</v>
      </c>
      <c r="O3727">
        <v>23.6158192090395</v>
      </c>
      <c r="P3727">
        <v>5.3571428571428301</v>
      </c>
      <c r="Q3727">
        <v>0.121718697744337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E3728">
        <v>30.089220425000001</v>
      </c>
      <c r="F3728">
        <v>15.95</v>
      </c>
      <c r="G3728">
        <v>26.044521264987001</v>
      </c>
      <c r="H3728">
        <v>-9.2453907473087398</v>
      </c>
      <c r="I3728">
        <v>-3.6277719867455902</v>
      </c>
      <c r="J3728">
        <v>5.4715055869569298</v>
      </c>
      <c r="K3728">
        <v>15.5166424860156</v>
      </c>
      <c r="L3728">
        <v>14.774442822172601</v>
      </c>
      <c r="M3728">
        <v>57.957453049219197</v>
      </c>
      <c r="N3728">
        <v>7.8608341218429204E-2</v>
      </c>
      <c r="O3728">
        <v>23.573667711598699</v>
      </c>
      <c r="P3728">
        <v>51.904761904761898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D3729" t="s">
        <v>1151</v>
      </c>
      <c r="E3729">
        <v>30.073779999999999</v>
      </c>
      <c r="F3729">
        <v>12.26</v>
      </c>
      <c r="G3729">
        <v>-7.2210031271613602</v>
      </c>
      <c r="H3729">
        <v>37.056152384489799</v>
      </c>
      <c r="I3729">
        <v>51.293917169350202</v>
      </c>
      <c r="J3729">
        <v>-6.5876341979893001</v>
      </c>
      <c r="K3729">
        <v>10.0185087160819</v>
      </c>
      <c r="L3729">
        <v>9.1930315245366607</v>
      </c>
      <c r="M3729">
        <v>69.993848443661904</v>
      </c>
      <c r="N3729">
        <v>1.75218920819983</v>
      </c>
      <c r="O3729">
        <v>6.1990212071778101</v>
      </c>
      <c r="P3729">
        <v>98.832371870566604</v>
      </c>
      <c r="Q3729">
        <v>5.6360899944767999E-2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E3730">
        <v>30.060400000000001</v>
      </c>
      <c r="F3730">
        <v>17.84</v>
      </c>
      <c r="G3730">
        <v>-65.650993255367098</v>
      </c>
      <c r="H3730">
        <v>-0.57605666134257705</v>
      </c>
      <c r="I3730">
        <v>-24.6949280488986</v>
      </c>
      <c r="J3730">
        <v>5.9420601895870098</v>
      </c>
      <c r="K3730">
        <v>17.901810795548201</v>
      </c>
      <c r="L3730">
        <v>21.492668103036301</v>
      </c>
      <c r="M3730">
        <v>50.708853686602097</v>
      </c>
      <c r="N3730">
        <v>0.55294132024731801</v>
      </c>
      <c r="O3730">
        <v>85.874439461883398</v>
      </c>
      <c r="P3730">
        <v>23.034482758620602</v>
      </c>
      <c r="Q3730">
        <v>3.434328702832E-3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D3731" t="s">
        <v>388</v>
      </c>
      <c r="E3731">
        <v>30.001635</v>
      </c>
      <c r="F3731">
        <v>83.25</v>
      </c>
      <c r="G3731">
        <v>-63.266255677368797</v>
      </c>
      <c r="H3731">
        <v>27.591190071746301</v>
      </c>
      <c r="I3731">
        <v>-5.47162235092377</v>
      </c>
      <c r="J3731">
        <v>-3.21476892284698</v>
      </c>
      <c r="K3731">
        <v>71.042367308336395</v>
      </c>
      <c r="M3731">
        <v>70.362476730827495</v>
      </c>
      <c r="N3731">
        <v>3.3641025641025601</v>
      </c>
      <c r="O3731">
        <v>68.168168168168094</v>
      </c>
      <c r="P3731">
        <v>53.881700554528599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E3732">
        <v>29.998244597999999</v>
      </c>
      <c r="F3732">
        <v>38.01</v>
      </c>
      <c r="G3732">
        <v>55.571740267146303</v>
      </c>
      <c r="H3732">
        <v>-1.4188734663395799</v>
      </c>
      <c r="I3732">
        <v>9.5136144236867892</v>
      </c>
      <c r="J3732">
        <v>-2.5073973666295499</v>
      </c>
      <c r="K3732">
        <v>37.851661309246303</v>
      </c>
      <c r="L3732">
        <v>32.355417913649298</v>
      </c>
      <c r="M3732">
        <v>43.622980173430101</v>
      </c>
      <c r="N3732">
        <v>0.23479419186081199</v>
      </c>
      <c r="O3732">
        <v>34.1752170481452</v>
      </c>
      <c r="P3732">
        <v>95.927835051546396</v>
      </c>
      <c r="Q3732">
        <v>9.8877169814596003E-2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239</v>
      </c>
      <c r="E3733">
        <v>29.974930000000001</v>
      </c>
      <c r="F3733">
        <v>99.8</v>
      </c>
      <c r="G3733">
        <v>436.71022159246797</v>
      </c>
      <c r="H3733">
        <v>-5.8307736917415003</v>
      </c>
      <c r="I3733">
        <v>-0.521736630658857</v>
      </c>
      <c r="J3733">
        <v>-8.7127049393588507</v>
      </c>
      <c r="K3733">
        <v>110.251358090759</v>
      </c>
      <c r="L3733">
        <v>84.191780545436103</v>
      </c>
      <c r="M3733">
        <v>22.171481533879899</v>
      </c>
      <c r="N3733">
        <v>0.15119478785180901</v>
      </c>
      <c r="O3733">
        <v>26.252505010019998</v>
      </c>
      <c r="P3733">
        <v>576.151761517615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21</v>
      </c>
      <c r="E3734">
        <v>29.9430339</v>
      </c>
      <c r="F3734">
        <v>2.71</v>
      </c>
      <c r="G3734">
        <v>192.963288771989</v>
      </c>
      <c r="H3734">
        <v>-2.9986831090295598</v>
      </c>
      <c r="I3734">
        <v>40.008055830648701</v>
      </c>
      <c r="J3734">
        <v>12.2529263519842</v>
      </c>
      <c r="K3734">
        <v>2.50494736040904</v>
      </c>
      <c r="L3734">
        <v>2.0072044734542001</v>
      </c>
      <c r="M3734">
        <v>65.497347099681306</v>
      </c>
      <c r="N3734">
        <v>0.563583174738151</v>
      </c>
      <c r="O3734">
        <v>35.424354243542403</v>
      </c>
      <c r="P3734">
        <v>222.619047619047</v>
      </c>
      <c r="Q3734">
        <v>0.10107551335163199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189</v>
      </c>
      <c r="E3735">
        <v>29.783658416000002</v>
      </c>
      <c r="F3735">
        <v>16.82</v>
      </c>
      <c r="G3735">
        <v>-6.1449381486716801</v>
      </c>
      <c r="H3735">
        <v>10.669617544565201</v>
      </c>
      <c r="I3735">
        <v>-5.4857251424907298</v>
      </c>
      <c r="J3735">
        <v>4.8779681719909398</v>
      </c>
      <c r="K3735">
        <v>16.327460238055899</v>
      </c>
      <c r="L3735">
        <v>16.134978141783201</v>
      </c>
      <c r="M3735">
        <v>58.073314810045296</v>
      </c>
      <c r="N3735">
        <v>1.2262156448202901</v>
      </c>
      <c r="O3735">
        <v>59.0368608799048</v>
      </c>
      <c r="P3735">
        <v>40.283569641367798</v>
      </c>
      <c r="Q3735">
        <v>2.3270945753231999E-2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D3736" t="s">
        <v>49</v>
      </c>
      <c r="E3736">
        <v>29.734788119999902</v>
      </c>
      <c r="F3736">
        <v>45.34</v>
      </c>
      <c r="G3736">
        <v>-2.3617629204280899</v>
      </c>
      <c r="H3736">
        <v>-3.5887958875770201</v>
      </c>
      <c r="I3736">
        <v>-31.3319308219573</v>
      </c>
      <c r="J3736">
        <v>-4.35730047747768</v>
      </c>
      <c r="K3736">
        <v>45.7567885631479</v>
      </c>
      <c r="L3736">
        <v>43.943462455983997</v>
      </c>
      <c r="M3736">
        <v>41.213362785331299</v>
      </c>
      <c r="N3736">
        <v>0.81865714126492695</v>
      </c>
      <c r="O3736">
        <v>59.814733127481198</v>
      </c>
      <c r="P3736">
        <v>44.257079223671603</v>
      </c>
      <c r="Q3736">
        <v>4.6626396646091001E-2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905</v>
      </c>
      <c r="E3737">
        <v>29.675750143999998</v>
      </c>
      <c r="F3737">
        <v>3.46</v>
      </c>
      <c r="G3737">
        <v>-103.09708274503799</v>
      </c>
      <c r="H3737">
        <v>8.9733516064960099</v>
      </c>
      <c r="I3737">
        <v>-76.093941208536705</v>
      </c>
      <c r="J3737">
        <v>-6.0673071984311902</v>
      </c>
      <c r="K3737">
        <v>4.9434942193182296</v>
      </c>
      <c r="L3737">
        <v>8.8460436159123894</v>
      </c>
      <c r="M3737">
        <v>23.053453169739999</v>
      </c>
      <c r="N3737">
        <v>0.30657029513664302</v>
      </c>
      <c r="O3737">
        <v>362.42774566473901</v>
      </c>
      <c r="P3737">
        <v>15.7190635451504</v>
      </c>
      <c r="Q3737">
        <v>-0.15817805255488099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242</v>
      </c>
      <c r="E3738">
        <v>29.621494097999999</v>
      </c>
      <c r="F3738">
        <v>5.67</v>
      </c>
      <c r="G3738">
        <v>-4.9647182517151904</v>
      </c>
      <c r="H3738">
        <v>-0.96049941449909904</v>
      </c>
      <c r="I3738">
        <v>-24.088299791130598</v>
      </c>
      <c r="J3738">
        <v>0.51274270035899905</v>
      </c>
      <c r="K3738">
        <v>5.6121395981524902</v>
      </c>
      <c r="L3738">
        <v>5.4731694886546904</v>
      </c>
      <c r="M3738">
        <v>49.935399129191303</v>
      </c>
      <c r="N3738">
        <v>1.8091465981631101</v>
      </c>
      <c r="O3738">
        <v>19.929453262786499</v>
      </c>
      <c r="P3738">
        <v>48.429319371727701</v>
      </c>
      <c r="Q3738">
        <v>6.3605279755722E-2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D3739" t="s">
        <v>713</v>
      </c>
      <c r="E3739">
        <v>29.575091889999999</v>
      </c>
      <c r="F3739">
        <v>39.299999999999997</v>
      </c>
      <c r="G3739">
        <v>5.4481705751783904</v>
      </c>
      <c r="H3739">
        <v>2.5799089835451801</v>
      </c>
      <c r="I3739">
        <v>-3.2920800846007898</v>
      </c>
      <c r="J3739">
        <v>3.4512712951571398</v>
      </c>
      <c r="K3739">
        <v>36.546889487819698</v>
      </c>
      <c r="L3739">
        <v>35.4049524010738</v>
      </c>
      <c r="M3739">
        <v>56.725246441840902</v>
      </c>
      <c r="N3739">
        <v>1.3251768345032999</v>
      </c>
      <c r="O3739">
        <v>2.9007633587786201</v>
      </c>
      <c r="P3739">
        <v>47.577919639504302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21</v>
      </c>
      <c r="E3740">
        <v>29.535309999999999</v>
      </c>
      <c r="F3740">
        <v>70.489999999999995</v>
      </c>
      <c r="G3740">
        <v>-10.3028635905945</v>
      </c>
      <c r="H3740">
        <v>-12.3254804946504</v>
      </c>
      <c r="I3740">
        <v>-12.2119265579519</v>
      </c>
      <c r="J3740">
        <v>-5.8618277463763997</v>
      </c>
      <c r="K3740">
        <v>74.858276237934504</v>
      </c>
      <c r="L3740">
        <v>69.6726616446186</v>
      </c>
      <c r="M3740">
        <v>4.1137517043950004E-3</v>
      </c>
      <c r="N3740">
        <v>4.0227272727272698</v>
      </c>
      <c r="O3740">
        <v>8.5260320612852993</v>
      </c>
      <c r="P3740">
        <v>28.1636363636363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D3741" t="s">
        <v>905</v>
      </c>
      <c r="E3741">
        <v>29.508778217</v>
      </c>
      <c r="F3741">
        <v>25.93</v>
      </c>
      <c r="G3741">
        <v>729.91533691797997</v>
      </c>
      <c r="H3741">
        <v>-10.6416851374271</v>
      </c>
      <c r="I3741">
        <v>-11.492705730019299</v>
      </c>
      <c r="J3741">
        <v>5.8440546065647796</v>
      </c>
      <c r="K3741">
        <v>28.738488396503701</v>
      </c>
      <c r="L3741">
        <v>25.759000080000799</v>
      </c>
      <c r="M3741">
        <v>38.216626706760302</v>
      </c>
      <c r="N3741">
        <v>0.602451213707758</v>
      </c>
      <c r="O3741">
        <v>55.842653297338899</v>
      </c>
      <c r="P3741">
        <v>945.56451612903197</v>
      </c>
      <c r="Q3741">
        <v>9.7401787651115998E-2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610</v>
      </c>
      <c r="E3742">
        <v>29.484564500000001</v>
      </c>
      <c r="F3742">
        <v>7.61</v>
      </c>
      <c r="G3742">
        <v>161.30957068097899</v>
      </c>
      <c r="H3742">
        <v>-3.0706699457222699</v>
      </c>
      <c r="I3742">
        <v>74.801945765781596</v>
      </c>
      <c r="J3742">
        <v>0.53677365222499596</v>
      </c>
      <c r="K3742">
        <v>6.4729296580544702</v>
      </c>
      <c r="L3742">
        <v>5.1885937470868404</v>
      </c>
      <c r="M3742">
        <v>82.131103548466896</v>
      </c>
      <c r="N3742">
        <v>1.5031490139003401</v>
      </c>
      <c r="O3742">
        <v>2.49671484888305</v>
      </c>
      <c r="P3742">
        <v>217.083333333333</v>
      </c>
      <c r="Q3742">
        <v>0.13072145439704699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120</v>
      </c>
      <c r="E3743">
        <v>29.443999999999999</v>
      </c>
      <c r="F3743">
        <v>0.4</v>
      </c>
      <c r="G3743">
        <v>7.4730926935584696</v>
      </c>
      <c r="H3743">
        <v>-11.2874531625054</v>
      </c>
      <c r="I3743">
        <v>-13.099288802119601</v>
      </c>
      <c r="J3743">
        <v>-0.86182774637639603</v>
      </c>
      <c r="K3743">
        <v>0.41970824886160102</v>
      </c>
      <c r="L3743">
        <v>0.54238387188121995</v>
      </c>
      <c r="M3743">
        <v>17.817643983777302</v>
      </c>
      <c r="N3743">
        <v>0.431306072399533</v>
      </c>
      <c r="O3743">
        <v>62.5</v>
      </c>
      <c r="P3743">
        <v>60</v>
      </c>
      <c r="Q3743">
        <v>-4.5502964959169999E-3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E3744">
        <v>29.415900000000001</v>
      </c>
      <c r="F3744">
        <v>94.89</v>
      </c>
      <c r="G3744">
        <v>273.67660146548798</v>
      </c>
      <c r="H3744">
        <v>-3.42564788366826</v>
      </c>
      <c r="I3744">
        <v>225.672578388169</v>
      </c>
      <c r="J3744">
        <v>5.5337766492279901</v>
      </c>
      <c r="K3744">
        <v>85.210179496797593</v>
      </c>
      <c r="L3744">
        <v>55.999320371218303</v>
      </c>
      <c r="M3744">
        <v>55.921389002295001</v>
      </c>
      <c r="N3744">
        <v>0.94323381898578496</v>
      </c>
      <c r="O3744">
        <v>7.1451153967751999</v>
      </c>
      <c r="P3744">
        <v>321.73333333333301</v>
      </c>
      <c r="Q3744">
        <v>0.14741783708801801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E3745">
        <v>29.413350000000001</v>
      </c>
      <c r="F3745">
        <v>225</v>
      </c>
      <c r="G3745">
        <v>23.7905741257721</v>
      </c>
      <c r="H3745">
        <v>4.7990213386031604</v>
      </c>
      <c r="I3745">
        <v>19.9974281455289</v>
      </c>
      <c r="J3745">
        <v>0.95635407180542098</v>
      </c>
      <c r="K3745">
        <v>211.35194611744299</v>
      </c>
      <c r="L3745">
        <v>191.840267232164</v>
      </c>
      <c r="M3745">
        <v>57.373485913133699</v>
      </c>
      <c r="N3745">
        <v>1.32413321578293</v>
      </c>
      <c r="O3745">
        <v>6.17777777777777</v>
      </c>
      <c r="P3745">
        <v>61.870503597122202</v>
      </c>
      <c r="Q3745">
        <v>7.0206527246985007E-2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E3746">
        <v>29.407131</v>
      </c>
      <c r="F3746">
        <v>46.8</v>
      </c>
      <c r="G3746">
        <v>238.34209399057499</v>
      </c>
      <c r="H3746">
        <v>-1.0446138100770801</v>
      </c>
      <c r="I3746">
        <v>71.954091980798495</v>
      </c>
      <c r="J3746">
        <v>-2.0613915413600399</v>
      </c>
      <c r="K3746">
        <v>42.2441331262837</v>
      </c>
      <c r="L3746">
        <v>33.422296606263203</v>
      </c>
      <c r="M3746">
        <v>72.901352332272594</v>
      </c>
      <c r="N3746">
        <v>0.35446882669429702</v>
      </c>
      <c r="O3746">
        <v>20.8760683760683</v>
      </c>
      <c r="P3746">
        <v>325.45454545454498</v>
      </c>
      <c r="Q3746">
        <v>9.8013733891654006E-2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D3747" t="s">
        <v>713</v>
      </c>
      <c r="E3747">
        <v>29.289530723999999</v>
      </c>
      <c r="F3747">
        <v>17.86</v>
      </c>
      <c r="G3747">
        <v>36.480358075970699</v>
      </c>
      <c r="H3747">
        <v>4.6107046027599301</v>
      </c>
      <c r="I3747">
        <v>13.972927491014399</v>
      </c>
      <c r="J3747">
        <v>3.3910458168419999</v>
      </c>
      <c r="K3747">
        <v>16.594193859266898</v>
      </c>
      <c r="L3747">
        <v>14.6456816637783</v>
      </c>
      <c r="M3747">
        <v>37.603805705755697</v>
      </c>
      <c r="N3747">
        <v>0.94673997561497503</v>
      </c>
      <c r="O3747">
        <v>7.5027995520716697</v>
      </c>
      <c r="P3747">
        <v>62.348877374784003</v>
      </c>
      <c r="Q3747">
        <v>3.3034621500889999E-3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629</v>
      </c>
      <c r="E3748">
        <v>29.226141999999999</v>
      </c>
      <c r="F3748">
        <v>24.11</v>
      </c>
      <c r="G3748">
        <v>-6.0887552945190304</v>
      </c>
      <c r="H3748">
        <v>21.633292758240401</v>
      </c>
      <c r="I3748">
        <v>-23.703664033858601</v>
      </c>
      <c r="J3748">
        <v>0.91797357812691305</v>
      </c>
      <c r="K3748">
        <v>21.947990743940998</v>
      </c>
      <c r="L3748">
        <v>24.033779099400899</v>
      </c>
      <c r="M3748">
        <v>58.6232600067002</v>
      </c>
      <c r="N3748">
        <v>1.9779279141513399</v>
      </c>
      <c r="O3748">
        <v>76.939029448361595</v>
      </c>
      <c r="P3748">
        <v>46.032707450030202</v>
      </c>
      <c r="Q3748">
        <v>-6.3591626698447007E-2</v>
      </c>
    </row>
    <row r="3749" spans="1:17" hidden="1" x14ac:dyDescent="0.3">
      <c r="A3749" t="s">
        <v>7662</v>
      </c>
      <c r="B3749" t="s">
        <v>7663</v>
      </c>
      <c r="C3749" t="str">
        <f>IFERROR(VLOOKUP(Table1[[#This Row],[Ticker]],[1]!Table1[[Symbol]:[Industry]],2,FALSE),"-")</f>
        <v>-</v>
      </c>
      <c r="E3749">
        <v>29.19267</v>
      </c>
      <c r="F3749">
        <v>156</v>
      </c>
      <c r="G3749">
        <v>-60.176030113458999</v>
      </c>
      <c r="H3749">
        <v>4.3980425715339297</v>
      </c>
      <c r="I3749">
        <v>-32.831730273691498</v>
      </c>
      <c r="J3749">
        <v>14.0681346724825</v>
      </c>
      <c r="K3749">
        <v>152.88138960235901</v>
      </c>
      <c r="M3749">
        <v>50.026341791581899</v>
      </c>
      <c r="N3749">
        <v>1.36237810632274</v>
      </c>
      <c r="O3749">
        <v>63.461538461538403</v>
      </c>
      <c r="P3749">
        <v>27.868852459016399</v>
      </c>
    </row>
    <row r="3750" spans="1:17" hidden="1" x14ac:dyDescent="0.3">
      <c r="A3750" t="s">
        <v>7664</v>
      </c>
      <c r="B3750" t="s">
        <v>7665</v>
      </c>
      <c r="C3750" t="str">
        <f>IFERROR(VLOOKUP(Table1[[#This Row],[Ticker]],[1]!Table1[[Symbol]:[Industry]],2,FALSE),"-")</f>
        <v>-</v>
      </c>
      <c r="D3750" t="s">
        <v>1535</v>
      </c>
      <c r="E3750">
        <v>29.147185983999901</v>
      </c>
      <c r="F3750">
        <v>2.38</v>
      </c>
      <c r="G3750">
        <v>-17.6784224579567</v>
      </c>
      <c r="H3750">
        <v>-19.095121684459698</v>
      </c>
      <c r="I3750">
        <v>-45.099288802119602</v>
      </c>
      <c r="J3750">
        <v>-0.86182774637639603</v>
      </c>
      <c r="K3750">
        <v>3.3144585473518502</v>
      </c>
      <c r="L3750">
        <v>3.2294978741939802</v>
      </c>
      <c r="M3750">
        <v>0.71728487972214305</v>
      </c>
      <c r="N3750">
        <v>1.0810262599356399</v>
      </c>
      <c r="O3750">
        <v>93.277310924369701</v>
      </c>
      <c r="P3750">
        <v>39.999999999999901</v>
      </c>
      <c r="Q3750">
        <v>-1.2752912859199999E-3</v>
      </c>
    </row>
    <row r="3751" spans="1:17" hidden="1" x14ac:dyDescent="0.3">
      <c r="A3751" t="s">
        <v>7666</v>
      </c>
      <c r="B3751" t="s">
        <v>7667</v>
      </c>
      <c r="C3751" t="str">
        <f>IFERROR(VLOOKUP(Table1[[#This Row],[Ticker]],[1]!Table1[[Symbol]:[Industry]],2,FALSE),"-")</f>
        <v>-</v>
      </c>
      <c r="D3751" t="s">
        <v>304</v>
      </c>
      <c r="E3751">
        <v>29.082974400000001</v>
      </c>
      <c r="F3751">
        <v>17.91</v>
      </c>
      <c r="G3751">
        <v>27.216682437148201</v>
      </c>
      <c r="H3751">
        <v>-6.4094043820176596</v>
      </c>
      <c r="I3751">
        <v>-12.424752545795799</v>
      </c>
      <c r="J3751">
        <v>-2.58404996859861</v>
      </c>
      <c r="K3751">
        <v>17.8614145810058</v>
      </c>
      <c r="L3751">
        <v>16.411194340411299</v>
      </c>
      <c r="M3751">
        <v>52.0667358807708</v>
      </c>
      <c r="N3751">
        <v>0.76169827497407305</v>
      </c>
      <c r="O3751">
        <v>16.359575656057999</v>
      </c>
      <c r="P3751">
        <v>77.151335311572694</v>
      </c>
      <c r="Q3751">
        <v>8.1296321910550001E-2</v>
      </c>
    </row>
    <row r="3752" spans="1:17" hidden="1" x14ac:dyDescent="0.3">
      <c r="A3752" t="s">
        <v>7668</v>
      </c>
      <c r="B3752" t="s">
        <v>7669</v>
      </c>
      <c r="C3752" t="str">
        <f>IFERROR(VLOOKUP(Table1[[#This Row],[Ticker]],[1]!Table1[[Symbol]:[Industry]],2,FALSE),"-")</f>
        <v>-</v>
      </c>
      <c r="E3752">
        <v>29.07</v>
      </c>
      <c r="F3752">
        <v>114</v>
      </c>
      <c r="G3752">
        <v>36.996902217367897</v>
      </c>
      <c r="H3752">
        <v>16.936479454398299</v>
      </c>
      <c r="I3752">
        <v>40.954765251934397</v>
      </c>
      <c r="J3752">
        <v>9.2724587959866493</v>
      </c>
      <c r="K3752">
        <v>95.326736320075597</v>
      </c>
      <c r="L3752">
        <v>82.090195668797307</v>
      </c>
      <c r="M3752">
        <v>97.550605937676494</v>
      </c>
      <c r="N3752">
        <v>0.86647727272727204</v>
      </c>
      <c r="O3752">
        <v>0</v>
      </c>
      <c r="P3752">
        <v>100</v>
      </c>
    </row>
    <row r="3753" spans="1:17" hidden="1" x14ac:dyDescent="0.3">
      <c r="A3753" t="s">
        <v>7670</v>
      </c>
      <c r="B3753" t="s">
        <v>7671</v>
      </c>
      <c r="C3753" t="str">
        <f>IFERROR(VLOOKUP(Table1[[#This Row],[Ticker]],[1]!Table1[[Symbol]:[Industry]],2,FALSE),"-")</f>
        <v>-</v>
      </c>
      <c r="D3753" t="s">
        <v>624</v>
      </c>
      <c r="E3753">
        <v>29.06625</v>
      </c>
      <c r="F3753">
        <v>5.75</v>
      </c>
      <c r="G3753">
        <v>-23.181669211203399</v>
      </c>
      <c r="H3753">
        <v>-3.5920783618675198</v>
      </c>
      <c r="I3753">
        <v>-19.603353842770002</v>
      </c>
      <c r="J3753">
        <v>4.6427594095869003</v>
      </c>
      <c r="K3753">
        <v>5.59680288808027</v>
      </c>
      <c r="L3753">
        <v>5.8652223452144296</v>
      </c>
      <c r="M3753">
        <v>63.011732431362901</v>
      </c>
      <c r="N3753">
        <v>1.2385185185185099</v>
      </c>
      <c r="O3753">
        <v>53.043478260869499</v>
      </c>
      <c r="P3753">
        <v>19.7916666666666</v>
      </c>
      <c r="Q3753">
        <v>-3.6702174262109998E-2</v>
      </c>
    </row>
    <row r="3754" spans="1:17" hidden="1" x14ac:dyDescent="0.3">
      <c r="A3754" t="s">
        <v>7672</v>
      </c>
      <c r="B3754" t="s">
        <v>7673</v>
      </c>
      <c r="C3754" t="str">
        <f>IFERROR(VLOOKUP(Table1[[#This Row],[Ticker]],[1]!Table1[[Symbol]:[Industry]],2,FALSE),"-")</f>
        <v>-</v>
      </c>
      <c r="D3754" t="s">
        <v>629</v>
      </c>
      <c r="E3754">
        <v>29.060124999999999</v>
      </c>
      <c r="F3754">
        <v>151.75</v>
      </c>
      <c r="G3754">
        <v>37.136537018656902</v>
      </c>
      <c r="H3754">
        <v>-7.0912225638358599</v>
      </c>
      <c r="I3754">
        <v>-8.0819877640573594</v>
      </c>
      <c r="J3754">
        <v>10.0409500314013</v>
      </c>
      <c r="K3754">
        <v>149.798169748341</v>
      </c>
      <c r="L3754">
        <v>131.29721939965299</v>
      </c>
      <c r="M3754">
        <v>51.478216371806397</v>
      </c>
      <c r="N3754">
        <v>8.5692995529061095E-2</v>
      </c>
      <c r="O3754">
        <v>24.514003294892898</v>
      </c>
      <c r="P3754">
        <v>110.180055401662</v>
      </c>
      <c r="Q3754">
        <v>0.15155875307751199</v>
      </c>
    </row>
    <row r="3755" spans="1:17" hidden="1" x14ac:dyDescent="0.3">
      <c r="A3755" t="s">
        <v>7674</v>
      </c>
      <c r="B3755" t="s">
        <v>7675</v>
      </c>
      <c r="C3755" t="str">
        <f>IFERROR(VLOOKUP(Table1[[#This Row],[Ticker]],[1]!Table1[[Symbol]:[Industry]],2,FALSE),"-")</f>
        <v>-</v>
      </c>
      <c r="D3755" t="s">
        <v>934</v>
      </c>
      <c r="E3755">
        <v>29.039079999999998</v>
      </c>
      <c r="F3755">
        <v>28.03</v>
      </c>
      <c r="G3755">
        <v>53.245190670129197</v>
      </c>
      <c r="H3755">
        <v>46.735239163108403</v>
      </c>
      <c r="I3755">
        <v>-23.689400444862802</v>
      </c>
      <c r="J3755">
        <v>-2.8551832281039702</v>
      </c>
      <c r="K3755">
        <v>26.2204381689169</v>
      </c>
      <c r="L3755">
        <v>25.4007503459415</v>
      </c>
      <c r="M3755">
        <v>33.469604436347304</v>
      </c>
      <c r="N3755">
        <v>0.62575757575757496</v>
      </c>
      <c r="O3755">
        <v>35.533357117374202</v>
      </c>
      <c r="P3755">
        <v>102.821997105644</v>
      </c>
    </row>
    <row r="3756" spans="1:17" hidden="1" x14ac:dyDescent="0.3">
      <c r="A3756" t="s">
        <v>7676</v>
      </c>
      <c r="B3756" t="s">
        <v>7677</v>
      </c>
      <c r="C3756" t="str">
        <f>IFERROR(VLOOKUP(Table1[[#This Row],[Ticker]],[1]!Table1[[Symbol]:[Industry]],2,FALSE),"-")</f>
        <v>-</v>
      </c>
      <c r="E3756">
        <v>29.008800000000001</v>
      </c>
      <c r="F3756">
        <v>26.86</v>
      </c>
      <c r="G3756">
        <v>1095.0488502693099</v>
      </c>
      <c r="H3756">
        <v>40.574781519112399</v>
      </c>
      <c r="I3756">
        <v>515.94052384425004</v>
      </c>
      <c r="J3756">
        <v>7.2662510713575896</v>
      </c>
      <c r="K3756">
        <v>18.281201268219899</v>
      </c>
      <c r="L3756">
        <v>9.8186607463850102</v>
      </c>
      <c r="M3756">
        <v>100</v>
      </c>
      <c r="N3756">
        <v>1.9012760906123201</v>
      </c>
      <c r="O3756">
        <v>0</v>
      </c>
      <c r="P3756">
        <v>1120.9090909090901</v>
      </c>
    </row>
    <row r="3757" spans="1:17" hidden="1" x14ac:dyDescent="0.3">
      <c r="A3757" t="s">
        <v>7678</v>
      </c>
      <c r="B3757" t="s">
        <v>7679</v>
      </c>
      <c r="C3757" t="str">
        <f>IFERROR(VLOOKUP(Table1[[#This Row],[Ticker]],[1]!Table1[[Symbol]:[Industry]],2,FALSE),"-")</f>
        <v>-</v>
      </c>
      <c r="E3757">
        <v>28.995804</v>
      </c>
      <c r="F3757">
        <v>4.2300000000000004</v>
      </c>
      <c r="G3757">
        <v>-62.919064169186598</v>
      </c>
      <c r="H3757">
        <v>-14.4480399218183</v>
      </c>
      <c r="I3757">
        <v>-32.9856524384832</v>
      </c>
      <c r="J3757">
        <v>-5.5809288699719</v>
      </c>
      <c r="K3757">
        <v>4.4641455596466004</v>
      </c>
      <c r="L3757">
        <v>4.8895831495320099</v>
      </c>
      <c r="M3757">
        <v>49.415287803472403</v>
      </c>
      <c r="N3757">
        <v>1.37178257630809</v>
      </c>
      <c r="O3757">
        <v>78.486997635933704</v>
      </c>
      <c r="P3757">
        <v>28.9634146341463</v>
      </c>
      <c r="Q3757">
        <v>-1.2083932499833E-2</v>
      </c>
    </row>
    <row r="3758" spans="1:17" hidden="1" x14ac:dyDescent="0.3">
      <c r="A3758" t="s">
        <v>7680</v>
      </c>
      <c r="B3758" t="s">
        <v>7681</v>
      </c>
      <c r="C3758" t="str">
        <f>IFERROR(VLOOKUP(Table1[[#This Row],[Ticker]],[1]!Table1[[Symbol]:[Industry]],2,FALSE),"-")</f>
        <v>-</v>
      </c>
      <c r="D3758" t="s">
        <v>75</v>
      </c>
      <c r="E3758">
        <v>28.972537124999999</v>
      </c>
      <c r="F3758">
        <v>57.95</v>
      </c>
      <c r="G3758">
        <v>104.924307349074</v>
      </c>
      <c r="H3758">
        <v>29.248862373809999</v>
      </c>
      <c r="I3758">
        <v>28.935024923370499</v>
      </c>
      <c r="J3758">
        <v>9.1500440383485699</v>
      </c>
      <c r="K3758">
        <v>48.7042041400166</v>
      </c>
      <c r="L3758">
        <v>42.238449079309902</v>
      </c>
      <c r="M3758">
        <v>64.997883665250598</v>
      </c>
      <c r="N3758">
        <v>1.74055540256789</v>
      </c>
      <c r="O3758">
        <v>17.342536669542699</v>
      </c>
      <c r="P3758">
        <v>151.95652173913001</v>
      </c>
      <c r="Q3758">
        <v>9.3377260673990006E-2</v>
      </c>
    </row>
    <row r="3759" spans="1:17" hidden="1" x14ac:dyDescent="0.3">
      <c r="A3759" t="s">
        <v>7682</v>
      </c>
      <c r="B3759" t="s">
        <v>7683</v>
      </c>
      <c r="C3759" t="str">
        <f>IFERROR(VLOOKUP(Table1[[#This Row],[Ticker]],[1]!Table1[[Symbol]:[Industry]],2,FALSE),"-")</f>
        <v>-</v>
      </c>
      <c r="E3759">
        <v>28.947800000000001</v>
      </c>
      <c r="F3759">
        <v>161</v>
      </c>
      <c r="G3759">
        <v>74.139759360225099</v>
      </c>
      <c r="H3759">
        <v>-6.2086671331548997</v>
      </c>
      <c r="I3759">
        <v>74.765355305231495</v>
      </c>
      <c r="J3759">
        <v>2.3433004587517998</v>
      </c>
      <c r="K3759">
        <v>138.332288291239</v>
      </c>
      <c r="L3759">
        <v>104.06609442551699</v>
      </c>
      <c r="M3759">
        <v>64.445764632614797</v>
      </c>
      <c r="N3759">
        <v>0.65909090909090895</v>
      </c>
      <c r="O3759">
        <v>7.2670807453416097</v>
      </c>
      <c r="P3759">
        <v>119.49556918882</v>
      </c>
    </row>
    <row r="3760" spans="1:17" hidden="1" x14ac:dyDescent="0.3">
      <c r="A3760" t="s">
        <v>7684</v>
      </c>
      <c r="B3760" t="s">
        <v>7685</v>
      </c>
      <c r="C3760" t="str">
        <f>IFERROR(VLOOKUP(Table1[[#This Row],[Ticker]],[1]!Table1[[Symbol]:[Industry]],2,FALSE),"-")</f>
        <v>-</v>
      </c>
      <c r="E3760">
        <v>28.915560624000001</v>
      </c>
      <c r="F3760">
        <v>42.09</v>
      </c>
      <c r="G3760">
        <v>-36.780875560409797</v>
      </c>
      <c r="H3760">
        <v>18.473585798533399</v>
      </c>
      <c r="I3760">
        <v>-24.019923722754498</v>
      </c>
      <c r="J3760">
        <v>-7.0941223639401301</v>
      </c>
      <c r="M3760">
        <v>29.914146129965999</v>
      </c>
      <c r="O3760">
        <v>43.240674744594898</v>
      </c>
      <c r="P3760">
        <v>2.6585365853658498</v>
      </c>
    </row>
    <row r="3761" spans="1:17" hidden="1" x14ac:dyDescent="0.3">
      <c r="A3761" t="s">
        <v>7686</v>
      </c>
      <c r="B3761" t="s">
        <v>7687</v>
      </c>
      <c r="C3761" t="str">
        <f>IFERROR(VLOOKUP(Table1[[#This Row],[Ticker]],[1]!Table1[[Symbol]:[Industry]],2,FALSE),"-")</f>
        <v>-</v>
      </c>
      <c r="D3761" t="s">
        <v>629</v>
      </c>
      <c r="E3761">
        <v>28.902201900000001</v>
      </c>
      <c r="F3761">
        <v>81.17</v>
      </c>
      <c r="G3761">
        <v>-3.5610090592415098</v>
      </c>
      <c r="H3761">
        <v>-4.4692713443236602</v>
      </c>
      <c r="I3761">
        <v>-7.6152082303197703</v>
      </c>
      <c r="J3761">
        <v>-5.6949697595913201E-2</v>
      </c>
      <c r="K3761">
        <v>75.749547767203296</v>
      </c>
      <c r="L3761">
        <v>52.936198876389902</v>
      </c>
      <c r="M3761">
        <v>9.9673615777650006</v>
      </c>
      <c r="N3761">
        <v>1.1785714285714199</v>
      </c>
      <c r="O3761">
        <v>6.9237402981397098</v>
      </c>
      <c r="P3761">
        <v>26.828125</v>
      </c>
    </row>
    <row r="3762" spans="1:17" hidden="1" x14ac:dyDescent="0.3">
      <c r="A3762" t="s">
        <v>7688</v>
      </c>
      <c r="B3762" t="s">
        <v>7689</v>
      </c>
      <c r="C3762" t="str">
        <f>IFERROR(VLOOKUP(Table1[[#This Row],[Ticker]],[1]!Table1[[Symbol]:[Industry]],2,FALSE),"-")</f>
        <v>-</v>
      </c>
      <c r="D3762" t="s">
        <v>280</v>
      </c>
      <c r="E3762">
        <v>28.841265</v>
      </c>
      <c r="F3762">
        <v>30.09</v>
      </c>
      <c r="G3762">
        <v>44.814745179850703</v>
      </c>
      <c r="H3762">
        <v>5.7614978864455599</v>
      </c>
      <c r="I3762">
        <v>54.067377864546998</v>
      </c>
      <c r="J3762">
        <v>-0.86182774637639603</v>
      </c>
      <c r="K3762">
        <v>23.133198197485001</v>
      </c>
      <c r="L3762">
        <v>19.8185182921044</v>
      </c>
      <c r="M3762">
        <v>98.824489289821003</v>
      </c>
      <c r="N3762">
        <v>4.5045045045045001E-2</v>
      </c>
      <c r="O3762">
        <v>0</v>
      </c>
      <c r="P3762">
        <v>71.942857142857093</v>
      </c>
    </row>
    <row r="3763" spans="1:17" hidden="1" x14ac:dyDescent="0.3">
      <c r="A3763" t="s">
        <v>7690</v>
      </c>
      <c r="B3763" t="s">
        <v>7691</v>
      </c>
      <c r="C3763" t="str">
        <f>IFERROR(VLOOKUP(Table1[[#This Row],[Ticker]],[1]!Table1[[Symbol]:[Industry]],2,FALSE),"-")</f>
        <v>-</v>
      </c>
      <c r="D3763" t="s">
        <v>403</v>
      </c>
      <c r="E3763">
        <v>28.808499999999999</v>
      </c>
      <c r="F3763">
        <v>425</v>
      </c>
      <c r="G3763">
        <v>18.207555970394601</v>
      </c>
      <c r="H3763">
        <v>4.5050876300353098</v>
      </c>
      <c r="I3763">
        <v>47.278069688446301</v>
      </c>
      <c r="J3763">
        <v>1.54781080784047</v>
      </c>
      <c r="K3763">
        <v>394.00154191805899</v>
      </c>
      <c r="L3763">
        <v>369.78772128688598</v>
      </c>
      <c r="M3763">
        <v>60.754176565297598</v>
      </c>
      <c r="N3763">
        <v>1.0580591187953099</v>
      </c>
      <c r="O3763">
        <v>25.176470588235201</v>
      </c>
      <c r="P3763">
        <v>111.54803384768501</v>
      </c>
      <c r="Q3763">
        <v>0.11737388158593701</v>
      </c>
    </row>
    <row r="3764" spans="1:17" hidden="1" x14ac:dyDescent="0.3">
      <c r="A3764" t="s">
        <v>7692</v>
      </c>
      <c r="B3764" t="s">
        <v>7693</v>
      </c>
      <c r="C3764" t="str">
        <f>IFERROR(VLOOKUP(Table1[[#This Row],[Ticker]],[1]!Table1[[Symbol]:[Industry]],2,FALSE),"-")</f>
        <v>-</v>
      </c>
      <c r="E3764">
        <v>28.802239199999999</v>
      </c>
      <c r="F3764">
        <v>40.53</v>
      </c>
      <c r="G3764">
        <v>32.769896346526401</v>
      </c>
      <c r="H3764">
        <v>-7.6760032069572697</v>
      </c>
      <c r="I3764">
        <v>-40.646660986603003</v>
      </c>
      <c r="J3764">
        <v>-3.1799365368285302</v>
      </c>
      <c r="K3764">
        <v>44.340147421295299</v>
      </c>
      <c r="L3764">
        <v>43.603479917332997</v>
      </c>
      <c r="M3764">
        <v>40.507807617077802</v>
      </c>
      <c r="N3764">
        <v>0.424784910286779</v>
      </c>
      <c r="O3764">
        <v>71.058475203552902</v>
      </c>
      <c r="P3764">
        <v>81.180151989271295</v>
      </c>
      <c r="Q3764">
        <v>8.8121967086728994E-2</v>
      </c>
    </row>
    <row r="3765" spans="1:17" hidden="1" x14ac:dyDescent="0.3">
      <c r="A3765" t="s">
        <v>7694</v>
      </c>
      <c r="B3765" t="s">
        <v>7695</v>
      </c>
      <c r="C3765" t="str">
        <f>IFERROR(VLOOKUP(Table1[[#This Row],[Ticker]],[1]!Table1[[Symbol]:[Industry]],2,FALSE),"-")</f>
        <v>-</v>
      </c>
      <c r="D3765" t="s">
        <v>873</v>
      </c>
      <c r="E3765">
        <v>28.7136</v>
      </c>
      <c r="F3765">
        <v>32</v>
      </c>
      <c r="G3765">
        <v>38.242323462789201</v>
      </c>
      <c r="H3765">
        <v>10.8060394904898</v>
      </c>
      <c r="I3765">
        <v>65.6716609185507</v>
      </c>
      <c r="J3765">
        <v>-2.6772589112780398</v>
      </c>
      <c r="K3765">
        <v>29.887254754116299</v>
      </c>
      <c r="L3765">
        <v>24.510688034662699</v>
      </c>
      <c r="M3765">
        <v>55.255649116306202</v>
      </c>
      <c r="N3765">
        <v>0.75263864901170596</v>
      </c>
      <c r="O3765">
        <v>6.09375</v>
      </c>
      <c r="P3765">
        <v>109.83606557377</v>
      </c>
    </row>
    <row r="3766" spans="1:17" hidden="1" x14ac:dyDescent="0.3">
      <c r="A3766" t="s">
        <v>7696</v>
      </c>
      <c r="B3766" t="s">
        <v>7697</v>
      </c>
      <c r="C3766" t="str">
        <f>IFERROR(VLOOKUP(Table1[[#This Row],[Ticker]],[1]!Table1[[Symbol]:[Industry]],2,FALSE),"-")</f>
        <v>-</v>
      </c>
      <c r="D3766" t="s">
        <v>403</v>
      </c>
      <c r="E3766">
        <v>28.5098524</v>
      </c>
      <c r="F3766">
        <v>47.42</v>
      </c>
      <c r="G3766">
        <v>146.402947108381</v>
      </c>
      <c r="H3766">
        <v>16.5437156686633</v>
      </c>
      <c r="I3766">
        <v>47.864730206705801</v>
      </c>
      <c r="J3766">
        <v>0.17916119311612899</v>
      </c>
      <c r="K3766">
        <v>40.835096350698301</v>
      </c>
      <c r="L3766">
        <v>32.731694193077701</v>
      </c>
      <c r="M3766">
        <v>63.739722342429197</v>
      </c>
      <c r="N3766">
        <v>2.1646476517062299</v>
      </c>
      <c r="O3766">
        <v>17.8827498945592</v>
      </c>
      <c r="P3766">
        <v>236.31205673758799</v>
      </c>
      <c r="Q3766">
        <v>7.8041819198751E-2</v>
      </c>
    </row>
    <row r="3767" spans="1:17" hidden="1" x14ac:dyDescent="0.3">
      <c r="A3767" t="s">
        <v>7698</v>
      </c>
      <c r="B3767" t="s">
        <v>7699</v>
      </c>
      <c r="C3767" t="str">
        <f>IFERROR(VLOOKUP(Table1[[#This Row],[Ticker]],[1]!Table1[[Symbol]:[Industry]],2,FALSE),"-")</f>
        <v>-</v>
      </c>
      <c r="E3767">
        <v>28.473120000000002</v>
      </c>
      <c r="F3767">
        <v>210.6</v>
      </c>
      <c r="G3767">
        <v>30.255400575940399</v>
      </c>
      <c r="H3767">
        <v>63.428922415938999</v>
      </c>
      <c r="I3767">
        <v>43.016352413595598</v>
      </c>
      <c r="J3767">
        <v>-3.0149377942232798</v>
      </c>
      <c r="M3767">
        <v>67.242439008594005</v>
      </c>
      <c r="O3767">
        <v>11.301044634377901</v>
      </c>
      <c r="P3767">
        <v>72.906403940886705</v>
      </c>
    </row>
    <row r="3768" spans="1:17" hidden="1" x14ac:dyDescent="0.3">
      <c r="A3768" t="s">
        <v>7700</v>
      </c>
      <c r="B3768" t="s">
        <v>7701</v>
      </c>
      <c r="C3768" t="str">
        <f>IFERROR(VLOOKUP(Table1[[#This Row],[Ticker]],[1]!Table1[[Symbol]:[Industry]],2,FALSE),"-")</f>
        <v>-</v>
      </c>
      <c r="D3768" t="s">
        <v>1151</v>
      </c>
      <c r="E3768">
        <v>28.42784</v>
      </c>
      <c r="F3768">
        <v>25.9</v>
      </c>
      <c r="G3768">
        <v>-56.793573973108202</v>
      </c>
      <c r="H3768">
        <v>-9.84960529608618</v>
      </c>
      <c r="I3768">
        <v>-49.462925165755998</v>
      </c>
      <c r="J3768">
        <v>-6.0662887129191398</v>
      </c>
      <c r="K3768">
        <v>27.1698291505033</v>
      </c>
      <c r="L3768">
        <v>33.118904019356101</v>
      </c>
      <c r="M3768">
        <v>52.199596174858598</v>
      </c>
      <c r="N3768">
        <v>1.4905508179003</v>
      </c>
      <c r="O3768">
        <v>176.33204633204599</v>
      </c>
      <c r="P3768">
        <v>17.620345140781101</v>
      </c>
      <c r="Q3768">
        <v>7.0552499953276004E-2</v>
      </c>
    </row>
    <row r="3769" spans="1:17" hidden="1" x14ac:dyDescent="0.3">
      <c r="A3769" t="s">
        <v>7702</v>
      </c>
      <c r="B3769" t="s">
        <v>7703</v>
      </c>
      <c r="C3769" t="str">
        <f>IFERROR(VLOOKUP(Table1[[#This Row],[Ticker]],[1]!Table1[[Symbol]:[Industry]],2,FALSE),"-")</f>
        <v>-</v>
      </c>
      <c r="D3769" t="s">
        <v>1308</v>
      </c>
      <c r="E3769">
        <v>28.388294607999999</v>
      </c>
      <c r="F3769">
        <v>232.31</v>
      </c>
      <c r="G3769">
        <v>-18.398314055504098</v>
      </c>
      <c r="H3769">
        <v>-4.2230616773546199</v>
      </c>
      <c r="I3769">
        <v>-8.5916636277978107</v>
      </c>
      <c r="J3769">
        <v>-1.14112134840448</v>
      </c>
      <c r="K3769">
        <v>231.01926467921299</v>
      </c>
      <c r="L3769">
        <v>225.48941545397801</v>
      </c>
      <c r="M3769">
        <v>54.0220772595234</v>
      </c>
      <c r="N3769">
        <v>1.9675769824012499</v>
      </c>
      <c r="O3769">
        <v>14.932633119538499</v>
      </c>
      <c r="P3769">
        <v>8.90211888243015</v>
      </c>
      <c r="Q3769">
        <v>-6.2435120747125997E-2</v>
      </c>
    </row>
    <row r="3770" spans="1:17" hidden="1" x14ac:dyDescent="0.3">
      <c r="A3770" t="s">
        <v>7704</v>
      </c>
      <c r="B3770" t="s">
        <v>7705</v>
      </c>
      <c r="C3770" t="str">
        <f>IFERROR(VLOOKUP(Table1[[#This Row],[Ticker]],[1]!Table1[[Symbol]:[Industry]],2,FALSE),"-")</f>
        <v>-</v>
      </c>
      <c r="E3770">
        <v>28.269682319999902</v>
      </c>
      <c r="F3770">
        <v>39.159999999999997</v>
      </c>
      <c r="G3770">
        <v>-10.683770051539501</v>
      </c>
      <c r="H3770">
        <v>-4.4692713443236602</v>
      </c>
      <c r="I3770">
        <v>8.1391012907596103</v>
      </c>
      <c r="J3770">
        <v>-0.86182774637639603</v>
      </c>
      <c r="K3770">
        <v>38.875226228330497</v>
      </c>
      <c r="L3770">
        <v>36.153770217515302</v>
      </c>
      <c r="M3770">
        <v>99.990699005494903</v>
      </c>
      <c r="N3770">
        <v>0</v>
      </c>
      <c r="O3770">
        <v>0</v>
      </c>
      <c r="P3770">
        <v>21.2383900928792</v>
      </c>
    </row>
    <row r="3771" spans="1:17" hidden="1" x14ac:dyDescent="0.3">
      <c r="A3771" t="s">
        <v>7706</v>
      </c>
      <c r="B3771" t="s">
        <v>7707</v>
      </c>
      <c r="C3771" t="str">
        <f>IFERROR(VLOOKUP(Table1[[#This Row],[Ticker]],[1]!Table1[[Symbol]:[Industry]],2,FALSE),"-")</f>
        <v>-</v>
      </c>
      <c r="E3771">
        <v>28.176179999999999</v>
      </c>
      <c r="F3771">
        <v>32.6</v>
      </c>
      <c r="G3771">
        <v>37.221300130610302</v>
      </c>
      <c r="H3771">
        <v>3.2307286556763399</v>
      </c>
      <c r="I3771">
        <v>-16.962456009433101</v>
      </c>
      <c r="J3771">
        <v>-5.1284944130430503</v>
      </c>
      <c r="K3771">
        <v>33.380023533007503</v>
      </c>
      <c r="L3771">
        <v>31.667744021408801</v>
      </c>
      <c r="M3771">
        <v>49.397244293188599</v>
      </c>
      <c r="N3771">
        <v>1.41168006439036</v>
      </c>
      <c r="O3771">
        <v>31.687116564417099</v>
      </c>
      <c r="P3771">
        <v>103.622735790131</v>
      </c>
      <c r="Q3771">
        <v>6.8534509879735001E-2</v>
      </c>
    </row>
    <row r="3772" spans="1:17" hidden="1" x14ac:dyDescent="0.3">
      <c r="A3772" t="s">
        <v>7708</v>
      </c>
      <c r="B3772" t="s">
        <v>7709</v>
      </c>
      <c r="C3772" t="str">
        <f>IFERROR(VLOOKUP(Table1[[#This Row],[Ticker]],[1]!Table1[[Symbol]:[Industry]],2,FALSE),"-")</f>
        <v>-</v>
      </c>
      <c r="E3772">
        <v>28.138427199999999</v>
      </c>
      <c r="F3772">
        <v>93.62</v>
      </c>
      <c r="G3772">
        <v>333.51169262813403</v>
      </c>
      <c r="H3772">
        <v>49.272107966021103</v>
      </c>
      <c r="I3772">
        <v>15.164856971273901</v>
      </c>
      <c r="J3772">
        <v>20.656297083277401</v>
      </c>
      <c r="K3772">
        <v>65.881738921131699</v>
      </c>
      <c r="L3772">
        <v>61.226435125341901</v>
      </c>
      <c r="M3772">
        <v>91.547846354429495</v>
      </c>
      <c r="N3772">
        <v>3.3354412514568699</v>
      </c>
      <c r="O3772">
        <v>4.1230506302072101</v>
      </c>
      <c r="P3772">
        <v>383.824289405684</v>
      </c>
      <c r="Q3772">
        <v>0.15839202142997599</v>
      </c>
    </row>
    <row r="3773" spans="1:17" hidden="1" x14ac:dyDescent="0.3">
      <c r="A3773" t="s">
        <v>7710</v>
      </c>
      <c r="B3773" t="s">
        <v>7711</v>
      </c>
      <c r="C3773" t="str">
        <f>IFERROR(VLOOKUP(Table1[[#This Row],[Ticker]],[1]!Table1[[Symbol]:[Industry]],2,FALSE),"-")</f>
        <v>-</v>
      </c>
      <c r="D3773" t="s">
        <v>629</v>
      </c>
      <c r="E3773">
        <v>28.134106675291001</v>
      </c>
      <c r="F3773">
        <v>26.46</v>
      </c>
      <c r="G3773">
        <v>2.9615704605172399</v>
      </c>
      <c r="H3773">
        <v>-4.4692713443236602</v>
      </c>
      <c r="I3773">
        <v>36.561344682043199</v>
      </c>
      <c r="J3773">
        <v>-0.86182774637639603</v>
      </c>
      <c r="K3773">
        <v>20.303707887638499</v>
      </c>
      <c r="L3773">
        <v>18.256493621496201</v>
      </c>
      <c r="M3773">
        <v>88.6084252441009</v>
      </c>
      <c r="N3773">
        <v>0</v>
      </c>
      <c r="O3773">
        <v>0</v>
      </c>
      <c r="P3773">
        <v>85.034965034964998</v>
      </c>
      <c r="Q3773">
        <v>0.16540025724671301</v>
      </c>
    </row>
    <row r="3774" spans="1:17" hidden="1" x14ac:dyDescent="0.3">
      <c r="A3774" t="s">
        <v>7712</v>
      </c>
      <c r="B3774" t="s">
        <v>7713</v>
      </c>
      <c r="C3774" t="str">
        <f>IFERROR(VLOOKUP(Table1[[#This Row],[Ticker]],[1]!Table1[[Symbol]:[Industry]],2,FALSE),"-")</f>
        <v>-</v>
      </c>
      <c r="D3774" t="s">
        <v>542</v>
      </c>
      <c r="E3774">
        <v>28.116499999999998</v>
      </c>
      <c r="F3774">
        <v>21.22</v>
      </c>
      <c r="G3774">
        <v>274.51711785079101</v>
      </c>
      <c r="H3774">
        <v>61.215442031472499</v>
      </c>
      <c r="I3774">
        <v>132.787153839827</v>
      </c>
      <c r="J3774">
        <v>17.1086937955737</v>
      </c>
      <c r="K3774">
        <v>12.649805782450599</v>
      </c>
      <c r="L3774">
        <v>8.9225779367538394</v>
      </c>
      <c r="M3774">
        <v>99.709845994929097</v>
      </c>
      <c r="N3774">
        <v>1.65202170661342</v>
      </c>
      <c r="O3774">
        <v>0</v>
      </c>
      <c r="P3774">
        <v>360.30368763557402</v>
      </c>
      <c r="Q3774">
        <v>0.115773133128296</v>
      </c>
    </row>
    <row r="3775" spans="1:17" hidden="1" x14ac:dyDescent="0.3">
      <c r="A3775" t="s">
        <v>7714</v>
      </c>
      <c r="B3775" t="s">
        <v>7715</v>
      </c>
      <c r="C3775" t="str">
        <f>IFERROR(VLOOKUP(Table1[[#This Row],[Ticker]],[1]!Table1[[Symbol]:[Industry]],2,FALSE),"-")</f>
        <v>-</v>
      </c>
      <c r="E3775">
        <v>28</v>
      </c>
      <c r="F3775">
        <v>140</v>
      </c>
      <c r="G3775">
        <v>-49.669764449298597</v>
      </c>
      <c r="H3775">
        <v>4.9374421607504999</v>
      </c>
      <c r="I3775">
        <v>-36.908812611643398</v>
      </c>
      <c r="J3775">
        <v>6.9458645613159096</v>
      </c>
      <c r="K3775">
        <v>137.60445077627</v>
      </c>
      <c r="M3775">
        <v>59.163451049891897</v>
      </c>
      <c r="N3775">
        <v>0.58672044678870605</v>
      </c>
      <c r="O3775">
        <v>37</v>
      </c>
      <c r="P3775">
        <v>17.845117845117802</v>
      </c>
    </row>
    <row r="3776" spans="1:17" hidden="1" x14ac:dyDescent="0.3">
      <c r="A3776" t="s">
        <v>7716</v>
      </c>
      <c r="B3776" t="s">
        <v>7717</v>
      </c>
      <c r="C3776" t="str">
        <f>IFERROR(VLOOKUP(Table1[[#This Row],[Ticker]],[1]!Table1[[Symbol]:[Industry]],2,FALSE),"-")</f>
        <v>-</v>
      </c>
      <c r="E3776">
        <v>27.902632449999999</v>
      </c>
      <c r="F3776">
        <v>19.25</v>
      </c>
      <c r="G3776">
        <v>263.81587272054799</v>
      </c>
      <c r="H3776">
        <v>40.427121595046998</v>
      </c>
      <c r="I3776">
        <v>134.012392841012</v>
      </c>
      <c r="J3776">
        <v>7.2710473968080098</v>
      </c>
      <c r="K3776">
        <v>13.6386471409721</v>
      </c>
      <c r="L3776">
        <v>8.8187288864364799</v>
      </c>
      <c r="M3776">
        <v>99.714496977378005</v>
      </c>
      <c r="N3776">
        <v>0.646991283049969</v>
      </c>
      <c r="O3776">
        <v>0</v>
      </c>
      <c r="P3776">
        <v>330.64876957494403</v>
      </c>
      <c r="Q3776">
        <v>0.15400082820892499</v>
      </c>
    </row>
    <row r="3777" spans="1:17" hidden="1" x14ac:dyDescent="0.3">
      <c r="A3777" t="s">
        <v>7718</v>
      </c>
      <c r="B3777" t="s">
        <v>7719</v>
      </c>
      <c r="C3777" t="str">
        <f>IFERROR(VLOOKUP(Table1[[#This Row],[Ticker]],[1]!Table1[[Symbol]:[Industry]],2,FALSE),"-")</f>
        <v>-</v>
      </c>
      <c r="D3777" t="s">
        <v>713</v>
      </c>
      <c r="E3777">
        <v>27.800666394</v>
      </c>
      <c r="F3777">
        <v>39.92</v>
      </c>
      <c r="G3777">
        <v>4.77275378462656</v>
      </c>
      <c r="H3777">
        <v>3.0374310685449801</v>
      </c>
      <c r="I3777">
        <v>-3.0965332220700299</v>
      </c>
      <c r="J3777">
        <v>3.23993757034218</v>
      </c>
      <c r="K3777">
        <v>37.2231423314824</v>
      </c>
      <c r="L3777">
        <v>36.0076746460104</v>
      </c>
      <c r="M3777">
        <v>53.1716620480071</v>
      </c>
      <c r="N3777">
        <v>1.2516109983278201</v>
      </c>
      <c r="O3777">
        <v>2.8306613226452799</v>
      </c>
      <c r="P3777">
        <v>31.7491749174917</v>
      </c>
    </row>
    <row r="3778" spans="1:17" hidden="1" x14ac:dyDescent="0.3">
      <c r="A3778" t="s">
        <v>7720</v>
      </c>
      <c r="B3778" t="s">
        <v>7721</v>
      </c>
      <c r="C3778" t="str">
        <f>IFERROR(VLOOKUP(Table1[[#This Row],[Ticker]],[1]!Table1[[Symbol]:[Industry]],2,FALSE),"-")</f>
        <v>-</v>
      </c>
      <c r="D3778" t="s">
        <v>986</v>
      </c>
      <c r="E3778">
        <v>27.75</v>
      </c>
      <c r="F3778">
        <v>15</v>
      </c>
      <c r="G3778">
        <v>162.04762884198999</v>
      </c>
      <c r="H3778">
        <v>141.11660345503401</v>
      </c>
      <c r="I3778">
        <v>102.728049327376</v>
      </c>
      <c r="J3778">
        <v>-8.5262815786033102</v>
      </c>
      <c r="K3778">
        <v>10.416650114657401</v>
      </c>
      <c r="L3778">
        <v>7.7033449741133797</v>
      </c>
      <c r="M3778">
        <v>60.963246711487599</v>
      </c>
      <c r="N3778">
        <v>0.96139869073079998</v>
      </c>
      <c r="O3778">
        <v>12.6666666666666</v>
      </c>
      <c r="P3778">
        <v>203.030303030303</v>
      </c>
      <c r="Q3778">
        <v>0.151377323670393</v>
      </c>
    </row>
    <row r="3779" spans="1:17" hidden="1" x14ac:dyDescent="0.3">
      <c r="A3779" t="s">
        <v>7722</v>
      </c>
      <c r="B3779" t="s">
        <v>7723</v>
      </c>
      <c r="C3779" t="str">
        <f>IFERROR(VLOOKUP(Table1[[#This Row],[Ticker]],[1]!Table1[[Symbol]:[Industry]],2,FALSE),"-")</f>
        <v>-</v>
      </c>
      <c r="D3779" t="s">
        <v>65</v>
      </c>
      <c r="E3779">
        <v>27.690750000000001</v>
      </c>
      <c r="F3779">
        <v>19.850000000000001</v>
      </c>
      <c r="G3779">
        <v>-41.3921555333919</v>
      </c>
      <c r="H3779">
        <v>-0.26979627870686201</v>
      </c>
      <c r="I3779">
        <v>-26.794940976032599</v>
      </c>
      <c r="J3779">
        <v>0.93304404849540501</v>
      </c>
      <c r="K3779">
        <v>19.861742935130501</v>
      </c>
      <c r="L3779">
        <v>22.0413144291491</v>
      </c>
      <c r="M3779">
        <v>58.050104345149101</v>
      </c>
      <c r="N3779">
        <v>1.57869822485207</v>
      </c>
      <c r="O3779">
        <v>53.400503778337502</v>
      </c>
      <c r="P3779">
        <v>26.031746031746</v>
      </c>
    </row>
    <row r="3780" spans="1:17" hidden="1" x14ac:dyDescent="0.3">
      <c r="A3780" t="s">
        <v>7724</v>
      </c>
      <c r="B3780" t="s">
        <v>7725</v>
      </c>
      <c r="C3780" t="str">
        <f>IFERROR(VLOOKUP(Table1[[#This Row],[Ticker]],[1]!Table1[[Symbol]:[Industry]],2,FALSE),"-")</f>
        <v>-</v>
      </c>
      <c r="D3780" t="s">
        <v>393</v>
      </c>
      <c r="E3780">
        <v>27.662445000000002</v>
      </c>
      <c r="F3780">
        <v>81.42</v>
      </c>
      <c r="G3780">
        <v>291.67822089868599</v>
      </c>
      <c r="H3780">
        <v>95.605916625601097</v>
      </c>
      <c r="I3780">
        <v>294.00071119787998</v>
      </c>
      <c r="J3780">
        <v>7.3528936850998097</v>
      </c>
      <c r="K3780">
        <v>51.626200329540801</v>
      </c>
      <c r="L3780">
        <v>33.780473593745398</v>
      </c>
      <c r="M3780">
        <v>98.189686893506504</v>
      </c>
      <c r="N3780">
        <v>1.8862819946241101</v>
      </c>
      <c r="O3780">
        <v>0</v>
      </c>
      <c r="P3780">
        <v>433.55176933158498</v>
      </c>
      <c r="Q3780">
        <v>0.13852828293337599</v>
      </c>
    </row>
    <row r="3781" spans="1:17" hidden="1" x14ac:dyDescent="0.3">
      <c r="A3781" t="s">
        <v>7726</v>
      </c>
      <c r="B3781" t="s">
        <v>7727</v>
      </c>
      <c r="C3781" t="str">
        <f>IFERROR(VLOOKUP(Table1[[#This Row],[Ticker]],[1]!Table1[[Symbol]:[Industry]],2,FALSE),"-")</f>
        <v>-</v>
      </c>
      <c r="D3781" t="s">
        <v>140</v>
      </c>
      <c r="E3781">
        <v>27.610397899999999</v>
      </c>
      <c r="F3781">
        <v>85.01</v>
      </c>
      <c r="G3781">
        <v>34.839192252474597</v>
      </c>
      <c r="H3781">
        <v>12.104155229102901</v>
      </c>
      <c r="I3781">
        <v>19.9367049380994</v>
      </c>
      <c r="J3781">
        <v>8.8092248852025392</v>
      </c>
      <c r="K3781">
        <v>71.187410277894998</v>
      </c>
      <c r="L3781">
        <v>63.705640217548002</v>
      </c>
      <c r="M3781">
        <v>87.844023783043795</v>
      </c>
      <c r="N3781">
        <v>0.74953270190191401</v>
      </c>
      <c r="O3781">
        <v>30.5022938477826</v>
      </c>
      <c r="P3781">
        <v>105.88520222814201</v>
      </c>
      <c r="Q3781">
        <v>2.3308542300021998E-2</v>
      </c>
    </row>
    <row r="3782" spans="1:17" hidden="1" x14ac:dyDescent="0.3">
      <c r="A3782" t="s">
        <v>7728</v>
      </c>
      <c r="B3782" t="s">
        <v>7729</v>
      </c>
      <c r="C3782" t="str">
        <f>IFERROR(VLOOKUP(Table1[[#This Row],[Ticker]],[1]!Table1[[Symbol]:[Industry]],2,FALSE),"-")</f>
        <v>-</v>
      </c>
      <c r="E3782">
        <v>27.570447883999901</v>
      </c>
      <c r="F3782">
        <v>67.489999999999995</v>
      </c>
      <c r="G3782">
        <v>41.3183573290138</v>
      </c>
      <c r="H3782">
        <v>-12.688449426515399</v>
      </c>
      <c r="I3782">
        <v>40.287074834243903</v>
      </c>
      <c r="J3782">
        <v>14.6554136329339</v>
      </c>
      <c r="K3782">
        <v>68.818315317118305</v>
      </c>
      <c r="L3782">
        <v>58.684887198994502</v>
      </c>
      <c r="M3782">
        <v>49.526137802338503</v>
      </c>
      <c r="N3782">
        <v>4.7563636363636297</v>
      </c>
      <c r="O3782">
        <v>16.906208327159501</v>
      </c>
      <c r="P3782">
        <v>89.578651685393197</v>
      </c>
    </row>
    <row r="3783" spans="1:17" hidden="1" x14ac:dyDescent="0.3">
      <c r="A3783" t="s">
        <v>7730</v>
      </c>
      <c r="B3783" t="s">
        <v>7731</v>
      </c>
      <c r="C3783" t="str">
        <f>IFERROR(VLOOKUP(Table1[[#This Row],[Ticker]],[1]!Table1[[Symbol]:[Industry]],2,FALSE),"-")</f>
        <v>-</v>
      </c>
      <c r="D3783" t="s">
        <v>189</v>
      </c>
      <c r="E3783">
        <v>27.530816600000001</v>
      </c>
      <c r="F3783">
        <v>16.66</v>
      </c>
      <c r="G3783">
        <v>49.878155984697599</v>
      </c>
      <c r="H3783">
        <v>58.330728655676303</v>
      </c>
      <c r="I3783">
        <v>41.1599704571396</v>
      </c>
      <c r="J3783">
        <v>20.540111105226799</v>
      </c>
      <c r="K3783">
        <v>11.74815473194</v>
      </c>
      <c r="L3783">
        <v>10.4939933214339</v>
      </c>
      <c r="M3783">
        <v>96.206454599045699</v>
      </c>
      <c r="N3783">
        <v>2.8309099259420298</v>
      </c>
      <c r="O3783">
        <v>2.0408163265306101</v>
      </c>
      <c r="P3783">
        <v>129.79310344827499</v>
      </c>
      <c r="Q3783">
        <v>6.4726347786150995E-2</v>
      </c>
    </row>
    <row r="3784" spans="1:17" hidden="1" x14ac:dyDescent="0.3">
      <c r="A3784" t="s">
        <v>7732</v>
      </c>
      <c r="B3784" t="s">
        <v>7733</v>
      </c>
      <c r="C3784" t="str">
        <f>IFERROR(VLOOKUP(Table1[[#This Row],[Ticker]],[1]!Table1[[Symbol]:[Industry]],2,FALSE),"-")</f>
        <v>-</v>
      </c>
      <c r="E3784">
        <v>27.5246478</v>
      </c>
      <c r="F3784">
        <v>74</v>
      </c>
      <c r="G3784">
        <v>41.940212874964303</v>
      </c>
      <c r="H3784">
        <v>92.791002628279003</v>
      </c>
      <c r="I3784">
        <v>54.701164712619502</v>
      </c>
      <c r="J3784">
        <v>-2.902644072907</v>
      </c>
      <c r="K3784">
        <v>50.205828341967099</v>
      </c>
      <c r="M3784">
        <v>76.938949005271496</v>
      </c>
      <c r="N3784">
        <v>0.78244918922884998</v>
      </c>
      <c r="O3784">
        <v>7.9189189189189104</v>
      </c>
      <c r="P3784">
        <v>129.81366459627299</v>
      </c>
    </row>
    <row r="3785" spans="1:17" hidden="1" x14ac:dyDescent="0.3">
      <c r="A3785" t="s">
        <v>7734</v>
      </c>
      <c r="B3785" t="s">
        <v>7735</v>
      </c>
      <c r="C3785" t="str">
        <f>IFERROR(VLOOKUP(Table1[[#This Row],[Ticker]],[1]!Table1[[Symbol]:[Industry]],2,FALSE),"-")</f>
        <v>-</v>
      </c>
      <c r="D3785" t="s">
        <v>242</v>
      </c>
      <c r="E3785">
        <v>27.4788902089999</v>
      </c>
      <c r="F3785">
        <v>9.3699999999999992</v>
      </c>
      <c r="G3785">
        <v>11.1933307887965</v>
      </c>
      <c r="H3785">
        <v>-5.6223111766087701</v>
      </c>
      <c r="I3785">
        <v>-40.911307292104198</v>
      </c>
      <c r="J3785">
        <v>-4.1438790284276799</v>
      </c>
      <c r="K3785">
        <v>9.5341170548127891</v>
      </c>
      <c r="L3785">
        <v>9.4918929965037702</v>
      </c>
      <c r="M3785">
        <v>48.671573708049202</v>
      </c>
      <c r="N3785">
        <v>0.49591790527029</v>
      </c>
      <c r="O3785">
        <v>46.744930629669099</v>
      </c>
      <c r="P3785">
        <v>68.525179856115102</v>
      </c>
      <c r="Q3785">
        <v>5.6137476901340001E-2</v>
      </c>
    </row>
    <row r="3786" spans="1:17" hidden="1" x14ac:dyDescent="0.3">
      <c r="A3786" t="s">
        <v>7736</v>
      </c>
      <c r="B3786" t="s">
        <v>7737</v>
      </c>
      <c r="C3786" t="str">
        <f>IFERROR(VLOOKUP(Table1[[#This Row],[Ticker]],[1]!Table1[[Symbol]:[Industry]],2,FALSE),"-")</f>
        <v>-</v>
      </c>
      <c r="D3786" t="s">
        <v>130</v>
      </c>
      <c r="E3786">
        <v>27.478290000000001</v>
      </c>
      <c r="F3786">
        <v>9.0299999999999994</v>
      </c>
      <c r="G3786">
        <v>10.9579411784069</v>
      </c>
      <c r="H3786">
        <v>-18.469271344323602</v>
      </c>
      <c r="I3786">
        <v>1.2045086662347699</v>
      </c>
      <c r="J3786">
        <v>-5.8618277463763899</v>
      </c>
      <c r="K3786">
        <v>7.8989840469442001</v>
      </c>
      <c r="L3786">
        <v>5.6921062384995302</v>
      </c>
      <c r="M3786">
        <v>58.283255962507198</v>
      </c>
      <c r="N3786">
        <v>1.59301044322013</v>
      </c>
      <c r="O3786">
        <v>5.2048726467331203</v>
      </c>
      <c r="P3786">
        <v>36.818181818181799</v>
      </c>
      <c r="Q3786">
        <v>8.9096457442883997E-2</v>
      </c>
    </row>
    <row r="3787" spans="1:17" hidden="1" x14ac:dyDescent="0.3">
      <c r="A3787" t="s">
        <v>7738</v>
      </c>
      <c r="B3787" t="s">
        <v>7739</v>
      </c>
      <c r="C3787" t="str">
        <f>IFERROR(VLOOKUP(Table1[[#This Row],[Ticker]],[1]!Table1[[Symbol]:[Industry]],2,FALSE),"-")</f>
        <v>-</v>
      </c>
      <c r="D3787" t="s">
        <v>65</v>
      </c>
      <c r="E3787">
        <v>27.46368</v>
      </c>
      <c r="F3787">
        <v>64</v>
      </c>
      <c r="G3787">
        <v>-45.659739386642002</v>
      </c>
      <c r="H3787">
        <v>-5.9227597164166799</v>
      </c>
      <c r="I3787">
        <v>-16.786271495874299</v>
      </c>
      <c r="J3787">
        <v>5.0756722536235896</v>
      </c>
      <c r="K3787">
        <v>67.472529123851004</v>
      </c>
      <c r="M3787">
        <v>49.929890835488301</v>
      </c>
      <c r="N3787">
        <v>0.53416149068322905</v>
      </c>
      <c r="O3787">
        <v>31.25</v>
      </c>
      <c r="P3787">
        <v>11.4982578397212</v>
      </c>
    </row>
    <row r="3788" spans="1:17" hidden="1" x14ac:dyDescent="0.3">
      <c r="A3788" t="s">
        <v>7740</v>
      </c>
      <c r="B3788" t="s">
        <v>7741</v>
      </c>
      <c r="C3788" t="str">
        <f>IFERROR(VLOOKUP(Table1[[#This Row],[Ticker]],[1]!Table1[[Symbol]:[Industry]],2,FALSE),"-")</f>
        <v>-</v>
      </c>
      <c r="D3788" t="s">
        <v>403</v>
      </c>
      <c r="E3788">
        <v>27.4176</v>
      </c>
      <c r="F3788">
        <v>32.64</v>
      </c>
      <c r="G3788">
        <v>352.76671293946299</v>
      </c>
      <c r="H3788">
        <v>24.562986720192399</v>
      </c>
      <c r="I3788">
        <v>321.64102404924103</v>
      </c>
      <c r="J3788">
        <v>7.3193757695127202</v>
      </c>
      <c r="K3788">
        <v>28.373164910993701</v>
      </c>
      <c r="L3788">
        <v>18.3428015525018</v>
      </c>
      <c r="M3788">
        <v>100</v>
      </c>
      <c r="N3788">
        <v>2.5108225108225102</v>
      </c>
      <c r="O3788">
        <v>11.642156862745001</v>
      </c>
      <c r="P3788">
        <v>378.62695357923798</v>
      </c>
    </row>
    <row r="3789" spans="1:17" hidden="1" x14ac:dyDescent="0.3">
      <c r="A3789" t="s">
        <v>7742</v>
      </c>
      <c r="B3789" t="s">
        <v>3109</v>
      </c>
      <c r="C3789" t="str">
        <f>IFERROR(VLOOKUP(Table1[[#This Row],[Ticker]],[1]!Table1[[Symbol]:[Industry]],2,FALSE),"-")</f>
        <v>-</v>
      </c>
      <c r="E3789">
        <v>27.399817200000001</v>
      </c>
      <c r="F3789">
        <v>59.57</v>
      </c>
      <c r="G3789">
        <v>-1.1788452909376701</v>
      </c>
      <c r="H3789">
        <v>-14.1980181241387</v>
      </c>
      <c r="I3789">
        <v>-18.543733246563999</v>
      </c>
      <c r="J3789">
        <v>-10.590574526191499</v>
      </c>
      <c r="K3789">
        <v>65.073029295033507</v>
      </c>
      <c r="L3789">
        <v>62.299686451515498</v>
      </c>
      <c r="M3789">
        <v>7.3638829942129997E-3</v>
      </c>
      <c r="N3789">
        <v>5.3636363636363598</v>
      </c>
      <c r="O3789">
        <v>55.7831123048514</v>
      </c>
      <c r="P3789">
        <v>82.0784513499745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1093</v>
      </c>
      <c r="E3790">
        <v>27.362919999999999</v>
      </c>
      <c r="F3790">
        <v>67.73</v>
      </c>
      <c r="G3790">
        <v>13.760456123779001</v>
      </c>
      <c r="H3790">
        <v>-2.9067713443236598</v>
      </c>
      <c r="I3790">
        <v>-3.8397308088949198</v>
      </c>
      <c r="J3790">
        <v>1.50037697803305</v>
      </c>
      <c r="K3790">
        <v>63.974972470126801</v>
      </c>
      <c r="L3790">
        <v>59.626576527564701</v>
      </c>
      <c r="M3790">
        <v>56.475850408424101</v>
      </c>
      <c r="N3790">
        <v>2.0902095069774198</v>
      </c>
      <c r="O3790">
        <v>11.7525468773069</v>
      </c>
      <c r="P3790">
        <v>45.1564509215602</v>
      </c>
      <c r="Q3790">
        <v>6.1818692491705997E-2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297</v>
      </c>
      <c r="E3791">
        <v>27.302349685999999</v>
      </c>
      <c r="F3791">
        <v>13.34</v>
      </c>
      <c r="G3791">
        <v>35.445684390454801</v>
      </c>
      <c r="H3791">
        <v>40.722041995903801</v>
      </c>
      <c r="I3791">
        <v>1.5055221944439201</v>
      </c>
      <c r="J3791">
        <v>32.852457967909302</v>
      </c>
      <c r="K3791">
        <v>10.4915479629472</v>
      </c>
      <c r="L3791">
        <v>9.9613595165442295</v>
      </c>
      <c r="M3791">
        <v>70.373313451498902</v>
      </c>
      <c r="N3791">
        <v>2.3330515760227599</v>
      </c>
      <c r="O3791">
        <v>15.367316341829</v>
      </c>
      <c r="P3791">
        <v>95.029239766081801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27.28</v>
      </c>
      <c r="F3792">
        <v>110</v>
      </c>
      <c r="G3792">
        <v>167.08250236954601</v>
      </c>
      <c r="H3792">
        <v>-4.4692713443236602</v>
      </c>
      <c r="I3792">
        <v>15.495520643753601</v>
      </c>
      <c r="J3792">
        <v>-0.86182774637639603</v>
      </c>
      <c r="K3792">
        <v>107.37366157541101</v>
      </c>
      <c r="L3792">
        <v>89.174798857467295</v>
      </c>
      <c r="M3792">
        <v>71.034936282204399</v>
      </c>
      <c r="N3792">
        <v>0.72080023536334203</v>
      </c>
      <c r="O3792">
        <v>13.636363636363599</v>
      </c>
      <c r="P3792">
        <v>203.867403314917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27.278088319999998</v>
      </c>
      <c r="F3793">
        <v>36.799999999999997</v>
      </c>
      <c r="G3793">
        <v>42.792371642534903</v>
      </c>
      <c r="H3793">
        <v>-10.484308938308599</v>
      </c>
      <c r="I3793">
        <v>-33.081893716231399</v>
      </c>
      <c r="J3793">
        <v>-2.04759849736454</v>
      </c>
      <c r="K3793">
        <v>42.419026205412003</v>
      </c>
      <c r="L3793">
        <v>41.741880812825599</v>
      </c>
      <c r="M3793">
        <v>25.7802501411403</v>
      </c>
      <c r="N3793">
        <v>0.52325965300361499</v>
      </c>
      <c r="O3793">
        <v>82.853260869565204</v>
      </c>
      <c r="P3793">
        <v>90.9704203425012</v>
      </c>
      <c r="Q3793">
        <v>0.103399315778597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E3794">
        <v>27.267489000000001</v>
      </c>
      <c r="F3794">
        <v>0.56999999999999995</v>
      </c>
      <c r="G3794">
        <v>52.264759360225</v>
      </c>
      <c r="H3794">
        <v>3.3738659105783002</v>
      </c>
      <c r="I3794">
        <v>5.6507111978803399</v>
      </c>
      <c r="J3794">
        <v>-0.86182774637639603</v>
      </c>
      <c r="K3794">
        <v>0.44883386532879899</v>
      </c>
      <c r="L3794">
        <v>0.28517315586035902</v>
      </c>
      <c r="M3794">
        <v>94.845703375318394</v>
      </c>
      <c r="N3794">
        <v>1.1184889812927801</v>
      </c>
      <c r="O3794">
        <v>0</v>
      </c>
      <c r="P3794">
        <v>83.870967741935402</v>
      </c>
      <c r="Q3794">
        <v>0.14974701411390001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539</v>
      </c>
      <c r="E3795">
        <v>27.2332863</v>
      </c>
      <c r="F3795">
        <v>15.45</v>
      </c>
      <c r="G3795">
        <v>21.142613784582799</v>
      </c>
      <c r="H3795">
        <v>-4.4692713443236602</v>
      </c>
      <c r="I3795">
        <v>-2.8209162111132202</v>
      </c>
      <c r="J3795">
        <v>-0.86182774637639603</v>
      </c>
      <c r="K3795">
        <v>15.400114227730899</v>
      </c>
      <c r="L3795">
        <v>14.022552482861</v>
      </c>
      <c r="M3795">
        <v>99.999999954906997</v>
      </c>
      <c r="N3795">
        <v>0</v>
      </c>
      <c r="O3795">
        <v>4.9190938511326898</v>
      </c>
      <c r="P3795">
        <v>54.6546546546546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287</v>
      </c>
      <c r="E3796">
        <v>27.10471068</v>
      </c>
      <c r="F3796">
        <v>36.29</v>
      </c>
      <c r="G3796">
        <v>23.7892438963075</v>
      </c>
      <c r="H3796">
        <v>-0.20669674926824999</v>
      </c>
      <c r="I3796">
        <v>-23.715052348917599</v>
      </c>
      <c r="J3796">
        <v>-6.5430616795383498</v>
      </c>
      <c r="K3796">
        <v>35.805748550831503</v>
      </c>
      <c r="L3796">
        <v>34.382779713001902</v>
      </c>
      <c r="M3796">
        <v>49.656584844783502</v>
      </c>
      <c r="N3796">
        <v>1.7010125390798601</v>
      </c>
      <c r="O3796">
        <v>50.592449710664098</v>
      </c>
      <c r="P3796">
        <v>72.809523809523796</v>
      </c>
      <c r="Q3796">
        <v>7.1399003950761999E-2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100</v>
      </c>
      <c r="E3797">
        <v>27.100200000000001</v>
      </c>
      <c r="F3797">
        <v>5.64</v>
      </c>
      <c r="G3797">
        <v>-46.220351443098899</v>
      </c>
      <c r="H3797">
        <v>-5.3167289714423198</v>
      </c>
      <c r="I3797">
        <v>-38.198890395745103</v>
      </c>
      <c r="J3797">
        <v>-2.87187799763268</v>
      </c>
      <c r="K3797">
        <v>6.0606414818304701</v>
      </c>
      <c r="L3797">
        <v>6.6484703892528101</v>
      </c>
      <c r="M3797">
        <v>16.339659531715</v>
      </c>
      <c r="N3797">
        <v>0.67271007883663003</v>
      </c>
      <c r="O3797">
        <v>64.716312056737493</v>
      </c>
      <c r="P3797">
        <v>8.4615384615384492</v>
      </c>
      <c r="Q3797">
        <v>0.13296980102214101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49</v>
      </c>
      <c r="E3798">
        <v>26.995099679999999</v>
      </c>
      <c r="F3798">
        <v>45.6</v>
      </c>
      <c r="G3798">
        <v>-25.860240639774801</v>
      </c>
      <c r="H3798">
        <v>-4.4692713443236602</v>
      </c>
      <c r="I3798">
        <v>-13.099288802119601</v>
      </c>
      <c r="J3798">
        <v>-0.86182774637639603</v>
      </c>
      <c r="K3798">
        <v>45.6000001322911</v>
      </c>
      <c r="L3798">
        <v>45.602192171232097</v>
      </c>
      <c r="M3798">
        <v>0</v>
      </c>
      <c r="O3798">
        <v>5.26315789473683</v>
      </c>
      <c r="P3798">
        <v>0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629</v>
      </c>
      <c r="E3799">
        <v>26.994852000000002</v>
      </c>
      <c r="F3799">
        <v>43.36</v>
      </c>
      <c r="G3799">
        <v>31.526329233183301</v>
      </c>
      <c r="H3799">
        <v>-6.1323382989672801</v>
      </c>
      <c r="I3799">
        <v>-15.309482757915699</v>
      </c>
      <c r="J3799">
        <v>-3.11601409244766</v>
      </c>
      <c r="K3799">
        <v>44.403085852756398</v>
      </c>
      <c r="L3799">
        <v>43.332112491733596</v>
      </c>
      <c r="M3799">
        <v>44.246925612680002</v>
      </c>
      <c r="N3799">
        <v>1.3552512451863801</v>
      </c>
      <c r="O3799">
        <v>49.4464944649446</v>
      </c>
      <c r="P3799">
        <v>66.0666411336652</v>
      </c>
      <c r="Q3799">
        <v>6.2012284028713997E-2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26.99334</v>
      </c>
      <c r="F3800">
        <v>2.5</v>
      </c>
      <c r="G3800">
        <v>-0.232099936257291</v>
      </c>
      <c r="H3800">
        <v>-8.4853356013517693</v>
      </c>
      <c r="I3800">
        <v>-15.443038802119601</v>
      </c>
      <c r="J3800">
        <v>0.40935869430157901</v>
      </c>
      <c r="K3800">
        <v>2.43553618680258</v>
      </c>
      <c r="L3800">
        <v>2.3950735654486799</v>
      </c>
      <c r="M3800">
        <v>71.042529966500695</v>
      </c>
      <c r="N3800">
        <v>1.08802801754072</v>
      </c>
      <c r="O3800">
        <v>23.599999999999898</v>
      </c>
      <c r="P3800">
        <v>29.533678756476601</v>
      </c>
      <c r="Q3800">
        <v>2.7440882089146999E-2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713</v>
      </c>
      <c r="E3801">
        <v>26.973934176</v>
      </c>
      <c r="F3801">
        <v>130.59</v>
      </c>
      <c r="G3801">
        <v>18.837820302053299</v>
      </c>
      <c r="H3801">
        <v>1.37556598513464</v>
      </c>
      <c r="I3801">
        <v>6.2918247469752604</v>
      </c>
      <c r="J3801">
        <v>2.11492374592647</v>
      </c>
      <c r="K3801">
        <v>124.377283438845</v>
      </c>
      <c r="L3801">
        <v>113.992348154506</v>
      </c>
      <c r="M3801">
        <v>49.068310851650402</v>
      </c>
      <c r="N3801">
        <v>1.66299616288764</v>
      </c>
      <c r="O3801">
        <v>1.0720575848074101</v>
      </c>
      <c r="P3801">
        <v>52.380396732788803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713</v>
      </c>
      <c r="E3802">
        <v>26.947385721</v>
      </c>
      <c r="F3802">
        <v>38.68</v>
      </c>
      <c r="G3802">
        <v>4.9916526447432501</v>
      </c>
      <c r="H3802">
        <v>4.1658261487125499</v>
      </c>
      <c r="I3802">
        <v>-2.8496023353541502</v>
      </c>
      <c r="J3802">
        <v>5.7246712970780802</v>
      </c>
      <c r="K3802">
        <v>35.955650518591099</v>
      </c>
      <c r="L3802">
        <v>34.766980947849198</v>
      </c>
      <c r="N3802">
        <v>0.53949385116451698</v>
      </c>
      <c r="O3802">
        <v>14.8397104446742</v>
      </c>
      <c r="P3802">
        <v>31.982120312553299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629</v>
      </c>
      <c r="E3803">
        <v>26.947021139999901</v>
      </c>
      <c r="F3803">
        <v>2.6</v>
      </c>
      <c r="G3803">
        <v>-17.526907306441501</v>
      </c>
      <c r="H3803">
        <v>12.044490123566201</v>
      </c>
      <c r="I3803">
        <v>-54.008379711210502</v>
      </c>
      <c r="J3803">
        <v>26.138172253623601</v>
      </c>
      <c r="K3803">
        <v>2.4925746680272698</v>
      </c>
      <c r="L3803">
        <v>3.3252601495273701</v>
      </c>
      <c r="M3803">
        <v>89.485600752153005</v>
      </c>
      <c r="N3803">
        <v>0.84578152786167404</v>
      </c>
      <c r="O3803">
        <v>103.846153846153</v>
      </c>
      <c r="P3803">
        <v>36.842105263157897</v>
      </c>
      <c r="Q3803">
        <v>-8.2200865196561002E-2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26.91</v>
      </c>
      <c r="F3804">
        <v>69</v>
      </c>
      <c r="G3804">
        <v>23.3934907035087</v>
      </c>
      <c r="H3804">
        <v>-11.269271344323601</v>
      </c>
      <c r="I3804">
        <v>4.0484191775068403</v>
      </c>
      <c r="J3804">
        <v>6.4619861642638696</v>
      </c>
      <c r="K3804">
        <v>68.050511007731799</v>
      </c>
      <c r="L3804">
        <v>62.669154477326401</v>
      </c>
      <c r="M3804">
        <v>53.225281287664401</v>
      </c>
      <c r="N3804">
        <v>0.40270653222991099</v>
      </c>
      <c r="O3804">
        <v>33.3333333333333</v>
      </c>
      <c r="P3804">
        <v>56.818181818181799</v>
      </c>
      <c r="Q3804">
        <v>7.2460285812665004E-2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539</v>
      </c>
      <c r="E3805">
        <v>26.846316000000002</v>
      </c>
      <c r="F3805">
        <v>0.81</v>
      </c>
      <c r="G3805">
        <v>-73.937163716697896</v>
      </c>
      <c r="H3805">
        <v>7.8594957789639999</v>
      </c>
      <c r="I3805">
        <v>-76.776418846962699</v>
      </c>
      <c r="J3805">
        <v>-5.5129905370740699</v>
      </c>
      <c r="K3805">
        <v>0.82768061797298298</v>
      </c>
      <c r="L3805">
        <v>1.2266434041304199</v>
      </c>
      <c r="M3805">
        <v>49.145963469000499</v>
      </c>
      <c r="N3805">
        <v>1.2619160208497899</v>
      </c>
      <c r="O3805">
        <v>265.43209876543199</v>
      </c>
      <c r="P3805">
        <v>24.615384615384599</v>
      </c>
      <c r="Q3805">
        <v>6.5276604279012995E-2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26.811517500000001</v>
      </c>
      <c r="F3806">
        <v>159.44999999999999</v>
      </c>
      <c r="G3806">
        <v>-44.091009870544099</v>
      </c>
      <c r="H3806">
        <v>-7.8329077079600298</v>
      </c>
      <c r="I3806">
        <v>-28.711884726967401</v>
      </c>
      <c r="J3806">
        <v>-0.57880887845187501</v>
      </c>
      <c r="K3806">
        <v>157.19601820198301</v>
      </c>
      <c r="L3806">
        <v>173.41433689635301</v>
      </c>
      <c r="M3806">
        <v>51.419640619378299</v>
      </c>
      <c r="N3806">
        <v>0.58233766233766204</v>
      </c>
      <c r="O3806">
        <v>59.297585449984297</v>
      </c>
      <c r="P3806">
        <v>30.6967213114754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E3807">
        <v>26.763100000000001</v>
      </c>
      <c r="F3807">
        <v>0.52</v>
      </c>
      <c r="G3807">
        <v>-44.610240639774801</v>
      </c>
      <c r="H3807">
        <v>-2.5824788914934702</v>
      </c>
      <c r="I3807">
        <v>-33.099288802119602</v>
      </c>
      <c r="J3807">
        <v>2.9843260997774501</v>
      </c>
      <c r="K3807">
        <v>0.53431847311950298</v>
      </c>
      <c r="L3807">
        <v>0.60974406968135397</v>
      </c>
      <c r="M3807">
        <v>43.863946024409898</v>
      </c>
      <c r="N3807">
        <v>1.6829205419730799</v>
      </c>
      <c r="O3807">
        <v>50</v>
      </c>
      <c r="P3807">
        <v>20.930232558139501</v>
      </c>
      <c r="Q3807">
        <v>-0.111071044479884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E3808">
        <v>26.756869391999999</v>
      </c>
      <c r="F3808">
        <v>65.760000000000005</v>
      </c>
      <c r="G3808">
        <v>-14.4026135211308</v>
      </c>
      <c r="H3808">
        <v>3.6025475471673598</v>
      </c>
      <c r="I3808">
        <v>-33.505969993114498</v>
      </c>
      <c r="J3808">
        <v>5.63047994593129</v>
      </c>
      <c r="K3808">
        <v>69.345656200081393</v>
      </c>
      <c r="L3808">
        <v>72.731111479211705</v>
      </c>
      <c r="M3808">
        <v>48.863059812557502</v>
      </c>
      <c r="N3808">
        <v>1.0511649154865199</v>
      </c>
      <c r="O3808">
        <v>80.215936739659298</v>
      </c>
      <c r="P3808">
        <v>15.368421052631501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21</v>
      </c>
      <c r="E3809">
        <v>26.740046795000001</v>
      </c>
      <c r="F3809">
        <v>369.6</v>
      </c>
      <c r="G3809">
        <v>59.542317674747302</v>
      </c>
      <c r="H3809">
        <v>-2.9635895261418401</v>
      </c>
      <c r="I3809">
        <v>0.86925883895343603</v>
      </c>
      <c r="J3809">
        <v>4.7544891321338003</v>
      </c>
      <c r="K3809">
        <v>342.39384865198798</v>
      </c>
      <c r="L3809">
        <v>313.91696173966898</v>
      </c>
      <c r="M3809">
        <v>74.284915173060398</v>
      </c>
      <c r="N3809">
        <v>1.9476128688107699</v>
      </c>
      <c r="O3809">
        <v>7.9545454545454497</v>
      </c>
      <c r="P3809">
        <v>88.283239938869002</v>
      </c>
      <c r="Q3809">
        <v>2.0518194718030999E-2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539</v>
      </c>
      <c r="E3810">
        <v>26.6</v>
      </c>
      <c r="F3810">
        <v>66.5</v>
      </c>
      <c r="G3810">
        <v>58.861981582447299</v>
      </c>
      <c r="H3810">
        <v>8.8910525423160092</v>
      </c>
      <c r="I3810">
        <v>9.1433582567038805</v>
      </c>
      <c r="J3810">
        <v>12.4984961402632</v>
      </c>
      <c r="K3810">
        <v>62.4157665890652</v>
      </c>
      <c r="L3810">
        <v>54.624840430492902</v>
      </c>
      <c r="M3810">
        <v>63.064779658889698</v>
      </c>
      <c r="N3810">
        <v>1.84975716823019E-2</v>
      </c>
      <c r="O3810">
        <v>5.4736842105263097</v>
      </c>
      <c r="P3810">
        <v>147.30383042023001</v>
      </c>
      <c r="Q3810">
        <v>0.166405986538297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65</v>
      </c>
      <c r="E3811">
        <v>26.599921290000001</v>
      </c>
      <c r="F3811">
        <v>40.86</v>
      </c>
      <c r="G3811">
        <v>-24.1425408638226</v>
      </c>
      <c r="H3811">
        <v>-5.2599690187422699</v>
      </c>
      <c r="I3811">
        <v>-17.7656443784145</v>
      </c>
      <c r="J3811">
        <v>2.2813057159059902</v>
      </c>
      <c r="K3811">
        <v>42.472545894671001</v>
      </c>
      <c r="L3811">
        <v>43.762062296584602</v>
      </c>
      <c r="M3811">
        <v>43.7426078424092</v>
      </c>
      <c r="N3811">
        <v>1.2209330593685801</v>
      </c>
      <c r="O3811">
        <v>71.316691140479605</v>
      </c>
      <c r="P3811">
        <v>30.5431309904153</v>
      </c>
      <c r="Q3811">
        <v>5.5936551715959999E-3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26.591999999999999</v>
      </c>
      <c r="F3812">
        <v>44.32</v>
      </c>
      <c r="G3812">
        <v>-21.237249292432399</v>
      </c>
      <c r="H3812">
        <v>2.14764407856189</v>
      </c>
      <c r="I3812">
        <v>-20.765955468786299</v>
      </c>
      <c r="J3812">
        <v>-5.5750336156516198</v>
      </c>
      <c r="K3812">
        <v>43.331379266714698</v>
      </c>
      <c r="L3812">
        <v>44.434883948548503</v>
      </c>
      <c r="M3812">
        <v>63.033388552700401</v>
      </c>
      <c r="N3812">
        <v>0.85727739349593701</v>
      </c>
      <c r="O3812">
        <v>45.284296028880803</v>
      </c>
      <c r="P3812">
        <v>31.669637551990501</v>
      </c>
      <c r="Q3812">
        <v>4.5603985489921998E-2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26.58</v>
      </c>
      <c r="F3813">
        <v>75</v>
      </c>
      <c r="G3813">
        <v>44.594304814770503</v>
      </c>
      <c r="H3813">
        <v>-5.8581602332125504</v>
      </c>
      <c r="I3813">
        <v>19.175843473012598</v>
      </c>
      <c r="J3813">
        <v>2.0367229782612801</v>
      </c>
      <c r="K3813">
        <v>69.505962039797396</v>
      </c>
      <c r="L3813">
        <v>60.817015164004999</v>
      </c>
      <c r="M3813">
        <v>82.860255210779698</v>
      </c>
      <c r="N3813">
        <v>1.1688311688311599</v>
      </c>
      <c r="O3813">
        <v>2.6666666666666599</v>
      </c>
      <c r="P3813">
        <v>127.272727272727</v>
      </c>
      <c r="Q3813">
        <v>5.1791406823868E-2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2961</v>
      </c>
      <c r="E3814">
        <v>26.551289136000001</v>
      </c>
      <c r="F3814">
        <v>21.04</v>
      </c>
      <c r="G3814">
        <v>-17.288812068346299</v>
      </c>
      <c r="H3814">
        <v>-4.2869559386718903</v>
      </c>
      <c r="I3814">
        <v>-12.9088126116434</v>
      </c>
      <c r="J3814">
        <v>-2.5173087307164401</v>
      </c>
      <c r="K3814">
        <v>22.467810490071599</v>
      </c>
      <c r="L3814">
        <v>22.631322553118199</v>
      </c>
      <c r="M3814">
        <v>35.874831815379601</v>
      </c>
      <c r="N3814">
        <v>1.5486700899632599</v>
      </c>
      <c r="O3814">
        <v>82.984790874524705</v>
      </c>
      <c r="P3814">
        <v>33.927434754933103</v>
      </c>
      <c r="Q3814">
        <v>9.4758922065242002E-2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130</v>
      </c>
      <c r="E3815">
        <v>26.547590510999999</v>
      </c>
      <c r="F3815">
        <v>19.29</v>
      </c>
      <c r="G3815">
        <v>-1.2478375389996901</v>
      </c>
      <c r="H3815">
        <v>-10.945461820514099</v>
      </c>
      <c r="I3815">
        <v>-40.471276753926801</v>
      </c>
      <c r="J3815">
        <v>-1.6197863113081701</v>
      </c>
      <c r="K3815">
        <v>20.771188615685901</v>
      </c>
      <c r="L3815">
        <v>21.288927566711301</v>
      </c>
      <c r="M3815">
        <v>31.111715890472102</v>
      </c>
      <c r="N3815">
        <v>0.46324647511683198</v>
      </c>
      <c r="O3815">
        <v>93.727319854846996</v>
      </c>
      <c r="P3815">
        <v>53.7051792828685</v>
      </c>
      <c r="Q3815">
        <v>0.112208770754192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E3816">
        <v>26.546489999999999</v>
      </c>
      <c r="F3816">
        <v>64.59</v>
      </c>
      <c r="G3816">
        <v>-15.5206820659208</v>
      </c>
      <c r="H3816">
        <v>3.6730481904009298</v>
      </c>
      <c r="I3816">
        <v>-15.4575654461105</v>
      </c>
      <c r="J3816">
        <v>7.9505646804738497</v>
      </c>
      <c r="K3816">
        <v>59.810932103350297</v>
      </c>
      <c r="L3816">
        <v>60.798195275435098</v>
      </c>
      <c r="M3816">
        <v>73.186809102575594</v>
      </c>
      <c r="N3816">
        <v>1.74542698053917</v>
      </c>
      <c r="O3816">
        <v>12.8657686948444</v>
      </c>
      <c r="P3816">
        <v>32.764645426515898</v>
      </c>
      <c r="Q3816">
        <v>3.2777542859663E-2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49</v>
      </c>
      <c r="E3817">
        <v>26.501874358999999</v>
      </c>
      <c r="F3817">
        <v>9.77</v>
      </c>
      <c r="G3817">
        <v>179.45225936022501</v>
      </c>
      <c r="H3817">
        <v>23.064975231018799</v>
      </c>
      <c r="I3817">
        <v>59.821065180181201</v>
      </c>
      <c r="J3817">
        <v>26.150450561945501</v>
      </c>
      <c r="K3817">
        <v>8.1283827595775993</v>
      </c>
      <c r="L3817">
        <v>7.16955738898442</v>
      </c>
      <c r="M3817">
        <v>93.724081619158795</v>
      </c>
      <c r="N3817">
        <v>2.41588429897865</v>
      </c>
      <c r="O3817">
        <v>19.754350051176999</v>
      </c>
      <c r="Q3817">
        <v>0.124726201268941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143</v>
      </c>
      <c r="E3818">
        <v>26.468001600000001</v>
      </c>
      <c r="F3818">
        <v>20.100000000000001</v>
      </c>
      <c r="G3818">
        <v>-59.632893028572198</v>
      </c>
      <c r="H3818">
        <v>10.530728655676301</v>
      </c>
      <c r="I3818">
        <v>-41.313574516405303</v>
      </c>
      <c r="J3818">
        <v>12.438664864461</v>
      </c>
      <c r="K3818">
        <v>21.577273348237402</v>
      </c>
      <c r="M3818">
        <v>38.703120008416299</v>
      </c>
      <c r="N3818">
        <v>3.29936305732484</v>
      </c>
      <c r="O3818">
        <v>76.119402985074601</v>
      </c>
      <c r="P3818">
        <v>10.439560439560401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1151</v>
      </c>
      <c r="E3819">
        <v>26.449712730000002</v>
      </c>
      <c r="F3819">
        <v>72.45</v>
      </c>
      <c r="G3819">
        <v>47.839112033444898</v>
      </c>
      <c r="H3819">
        <v>10.530728655676301</v>
      </c>
      <c r="I3819">
        <v>-25.789093574353899</v>
      </c>
      <c r="J3819">
        <v>-10.665749315003801</v>
      </c>
      <c r="K3819">
        <v>72.594657667801698</v>
      </c>
      <c r="L3819">
        <v>74.504526467647096</v>
      </c>
      <c r="M3819">
        <v>44.801918346793997</v>
      </c>
      <c r="N3819">
        <v>0.85361930368497696</v>
      </c>
      <c r="O3819">
        <v>64.085576259489301</v>
      </c>
      <c r="P3819">
        <v>89.115113547376595</v>
      </c>
      <c r="Q3819">
        <v>0.119360754924488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26.405308999999999</v>
      </c>
      <c r="F3820">
        <v>67.25</v>
      </c>
      <c r="G3820">
        <v>46.487273455560803</v>
      </c>
      <c r="H3820">
        <v>-5.4835570586093603</v>
      </c>
      <c r="I3820">
        <v>21.1858549678484</v>
      </c>
      <c r="J3820">
        <v>-6.97293885748749</v>
      </c>
      <c r="K3820">
        <v>64.895123739324106</v>
      </c>
      <c r="L3820">
        <v>54.588377978395599</v>
      </c>
      <c r="M3820">
        <v>45.0863802670371</v>
      </c>
      <c r="N3820">
        <v>1.3198106417317399</v>
      </c>
      <c r="O3820">
        <v>18.6617100371747</v>
      </c>
      <c r="P3820">
        <v>103.787878787878</v>
      </c>
      <c r="Q3820">
        <v>0.11375369159498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297</v>
      </c>
      <c r="E3821">
        <v>26.36505</v>
      </c>
      <c r="F3821">
        <v>30.75</v>
      </c>
      <c r="G3821">
        <v>-68.113761766535404</v>
      </c>
      <c r="H3821">
        <v>10.358314862572801</v>
      </c>
      <c r="I3821">
        <v>-44.917470620301401</v>
      </c>
      <c r="J3821">
        <v>0.973034638944686</v>
      </c>
      <c r="K3821">
        <v>31.5623761517136</v>
      </c>
      <c r="M3821">
        <v>40.868405334726901</v>
      </c>
      <c r="N3821">
        <v>1.1497206703910601</v>
      </c>
      <c r="O3821">
        <v>90.406504065040593</v>
      </c>
      <c r="P3821">
        <v>25.510204081632601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26.364999999999998</v>
      </c>
      <c r="F3822">
        <v>52.73</v>
      </c>
      <c r="G3822">
        <v>79.794985569273393</v>
      </c>
      <c r="H3822">
        <v>-4.6262264159344104</v>
      </c>
      <c r="I3822">
        <v>7.0146064142812499</v>
      </c>
      <c r="J3822">
        <v>-2.9964431309917798</v>
      </c>
      <c r="K3822">
        <v>51.116248928080601</v>
      </c>
      <c r="L3822">
        <v>45.444187387725002</v>
      </c>
      <c r="M3822">
        <v>64.272005178331398</v>
      </c>
      <c r="N3822">
        <v>0.55342716057576902</v>
      </c>
      <c r="O3822">
        <v>20.235160250331798</v>
      </c>
      <c r="P3822">
        <v>122.959830866807</v>
      </c>
      <c r="Q3822">
        <v>7.0768893708320998E-2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21</v>
      </c>
      <c r="E3823">
        <v>26.35</v>
      </c>
      <c r="F3823">
        <v>26.35</v>
      </c>
      <c r="G3823">
        <v>3.5602647372765903E-2</v>
      </c>
      <c r="H3823">
        <v>-6.4341836250254101</v>
      </c>
      <c r="I3823">
        <v>-4.70768041051124</v>
      </c>
      <c r="J3823">
        <v>5.0919075588947402</v>
      </c>
      <c r="K3823">
        <v>26.162724673708301</v>
      </c>
      <c r="L3823">
        <v>25.785634514635699</v>
      </c>
      <c r="M3823">
        <v>51.996304205908899</v>
      </c>
      <c r="N3823">
        <v>1.6128683679874001</v>
      </c>
      <c r="O3823">
        <v>69.184060721062593</v>
      </c>
      <c r="P3823">
        <v>43.362350380848703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E3824">
        <v>26.275600000000001</v>
      </c>
      <c r="F3824">
        <v>21.19</v>
      </c>
      <c r="G3824">
        <v>12.5209604046115</v>
      </c>
      <c r="H3824">
        <v>-9.3484118993818495</v>
      </c>
      <c r="I3824">
        <v>-39.034276568634802</v>
      </c>
      <c r="J3824">
        <v>2.0437412608875301</v>
      </c>
      <c r="K3824">
        <v>21.289931373737499</v>
      </c>
      <c r="L3824">
        <v>21.272477569978399</v>
      </c>
      <c r="M3824">
        <v>60.915188483012898</v>
      </c>
      <c r="N3824">
        <v>1.26886736150566</v>
      </c>
      <c r="O3824">
        <v>52.241623407267497</v>
      </c>
      <c r="P3824">
        <v>74.979355904211403</v>
      </c>
      <c r="Q3824">
        <v>0.10986073273952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150</v>
      </c>
      <c r="E3825">
        <v>26.266514816999901</v>
      </c>
      <c r="F3825">
        <v>13.2</v>
      </c>
      <c r="G3825">
        <v>174.13975936022501</v>
      </c>
      <c r="H3825">
        <v>22.6062003537895</v>
      </c>
      <c r="I3825">
        <v>131.34515564232399</v>
      </c>
      <c r="J3825">
        <v>2.7535568690082202</v>
      </c>
      <c r="K3825">
        <v>12.230138449035101</v>
      </c>
      <c r="L3825">
        <v>8.8045146939053502</v>
      </c>
      <c r="M3825">
        <v>55.890392202772297</v>
      </c>
      <c r="N3825">
        <v>0.52576068990298197</v>
      </c>
      <c r="O3825">
        <v>12.7272727272727</v>
      </c>
      <c r="P3825">
        <v>210.588235294117</v>
      </c>
      <c r="Q3825">
        <v>8.0583518942643997E-2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26.261399999999998</v>
      </c>
      <c r="F3826">
        <v>57.09</v>
      </c>
      <c r="G3826">
        <v>-32.039369645526698</v>
      </c>
      <c r="H3826">
        <v>-13.512249455843</v>
      </c>
      <c r="I3826">
        <v>-9.1670113580999697</v>
      </c>
      <c r="J3826">
        <v>-1.0021540049275199</v>
      </c>
      <c r="K3826">
        <v>55.901672550169202</v>
      </c>
      <c r="L3826">
        <v>56.752090667046701</v>
      </c>
      <c r="M3826">
        <v>46.896267434299901</v>
      </c>
      <c r="N3826">
        <v>0.388748962071301</v>
      </c>
      <c r="O3826">
        <v>28.306183219478001</v>
      </c>
      <c r="P3826">
        <v>29.221367134449899</v>
      </c>
      <c r="Q3826">
        <v>-1.1654311460334001E-2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140</v>
      </c>
      <c r="E3827">
        <v>26.240681519999999</v>
      </c>
      <c r="F3827">
        <v>17.579999999999998</v>
      </c>
      <c r="G3827">
        <v>-6.9961432766917202</v>
      </c>
      <c r="H3827">
        <v>1.7471064201712501</v>
      </c>
      <c r="I3827">
        <v>7.2292532923361899</v>
      </c>
      <c r="J3827">
        <v>-6.7908907426707303</v>
      </c>
      <c r="K3827">
        <v>18.050894712027901</v>
      </c>
      <c r="L3827">
        <v>17.020993203453401</v>
      </c>
      <c r="M3827">
        <v>42.7253444168946</v>
      </c>
      <c r="N3827">
        <v>0.92646553457742598</v>
      </c>
      <c r="O3827">
        <v>50.511945392491398</v>
      </c>
      <c r="P3827">
        <v>42.3481781376518</v>
      </c>
      <c r="Q3827">
        <v>9.0340827989038003E-2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75</v>
      </c>
      <c r="E3828">
        <v>26.2033846</v>
      </c>
      <c r="F3828">
        <v>12.79</v>
      </c>
      <c r="G3828">
        <v>-80.879613658443404</v>
      </c>
      <c r="H3828">
        <v>-1.16281973142043</v>
      </c>
      <c r="I3828">
        <v>-8.6911255368135301</v>
      </c>
      <c r="J3828">
        <v>1.5362537883957901</v>
      </c>
      <c r="K3828">
        <v>12.8744452057483</v>
      </c>
      <c r="L3828">
        <v>16.301803680523602</v>
      </c>
      <c r="M3828">
        <v>51.8965899547253</v>
      </c>
      <c r="N3828">
        <v>0.88734140181514998</v>
      </c>
      <c r="O3828">
        <v>121.970289288506</v>
      </c>
      <c r="P3828">
        <v>19.3097014925373</v>
      </c>
      <c r="Q3828">
        <v>7.9073439689147998E-2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629</v>
      </c>
      <c r="E3829">
        <v>26.101643838000001</v>
      </c>
      <c r="F3829">
        <v>11.82</v>
      </c>
      <c r="G3829">
        <v>-30.920481603630201</v>
      </c>
      <c r="H3829">
        <v>-3.53706795449316</v>
      </c>
      <c r="I3829">
        <v>-47.065769249047001</v>
      </c>
      <c r="J3829">
        <v>6.2424888003861998</v>
      </c>
      <c r="K3829">
        <v>12.5219415735372</v>
      </c>
      <c r="L3829">
        <v>13.686785547778699</v>
      </c>
      <c r="M3829">
        <v>50.771911919516498</v>
      </c>
      <c r="N3829">
        <v>0.44761414638929298</v>
      </c>
      <c r="O3829">
        <v>90.355329949238495</v>
      </c>
      <c r="P3829">
        <v>18.1999999999999</v>
      </c>
      <c r="Q3829">
        <v>-3.9898650009412999E-2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629</v>
      </c>
      <c r="E3830">
        <v>26.090967500999898</v>
      </c>
      <c r="F3830">
        <v>3.69</v>
      </c>
      <c r="G3830">
        <v>-83.0532230959152</v>
      </c>
      <c r="H3830">
        <v>0.102157227104911</v>
      </c>
      <c r="I3830">
        <v>-12.003398391160699</v>
      </c>
      <c r="J3830">
        <v>-3.2618277463763898</v>
      </c>
      <c r="K3830">
        <v>3.5745497337723</v>
      </c>
      <c r="M3830">
        <v>64.379895525357298</v>
      </c>
      <c r="N3830">
        <v>1.7575066050802599</v>
      </c>
      <c r="O3830">
        <v>143.90243902438999</v>
      </c>
      <c r="P3830">
        <v>25.084745762711801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26.07</v>
      </c>
      <c r="F3831">
        <v>17.38</v>
      </c>
      <c r="G3831">
        <v>35.814177964876201</v>
      </c>
      <c r="H3831">
        <v>1.49995942490709</v>
      </c>
      <c r="I3831">
        <v>-27.693883396714199</v>
      </c>
      <c r="J3831">
        <v>2.2519447087134199</v>
      </c>
      <c r="K3831">
        <v>16.340177151600699</v>
      </c>
      <c r="L3831">
        <v>16.282223732367399</v>
      </c>
      <c r="M3831">
        <v>68.545542608013093</v>
      </c>
      <c r="N3831">
        <v>1.4714867804577201</v>
      </c>
      <c r="O3831">
        <v>64.787111622554605</v>
      </c>
      <c r="P3831">
        <v>79.360165118679006</v>
      </c>
      <c r="Q3831">
        <v>8.0606004619296998E-2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629</v>
      </c>
      <c r="E3832">
        <v>25.995569</v>
      </c>
      <c r="F3832">
        <v>1.99</v>
      </c>
      <c r="G3832">
        <v>-17.117071240867698</v>
      </c>
      <c r="H3832">
        <v>6.1452537953411301</v>
      </c>
      <c r="I3832">
        <v>-25.434090564234101</v>
      </c>
      <c r="J3832">
        <v>-7.4656013312820599</v>
      </c>
      <c r="K3832">
        <v>1.86473324550206</v>
      </c>
      <c r="L3832">
        <v>1.83774034759781</v>
      </c>
      <c r="M3832">
        <v>59.691667842020401</v>
      </c>
      <c r="N3832">
        <v>2.33671171940252</v>
      </c>
      <c r="O3832">
        <v>35.678391959799001</v>
      </c>
      <c r="P3832">
        <v>48.507462686567102</v>
      </c>
      <c r="Q3832">
        <v>1.7987028400947E-2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247</v>
      </c>
      <c r="E3833">
        <v>25.993039799999998</v>
      </c>
      <c r="F3833">
        <v>4.7</v>
      </c>
      <c r="G3833">
        <v>368.87660146548802</v>
      </c>
      <c r="H3833">
        <v>35.227698352646001</v>
      </c>
      <c r="I3833">
        <v>57.809802106971198</v>
      </c>
      <c r="J3833">
        <v>6.8484526274553801</v>
      </c>
      <c r="K3833">
        <v>3.7047264168482101</v>
      </c>
      <c r="L3833">
        <v>2.7392807081148001</v>
      </c>
      <c r="M3833">
        <v>97.517609653328904</v>
      </c>
      <c r="N3833">
        <v>0.89427267203485405</v>
      </c>
      <c r="O3833">
        <v>0</v>
      </c>
      <c r="P3833">
        <v>452.941176470588</v>
      </c>
      <c r="Q3833">
        <v>0.199656339498408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25.951360000000001</v>
      </c>
      <c r="F3834">
        <v>164</v>
      </c>
      <c r="G3834">
        <v>-53.9461867042344</v>
      </c>
      <c r="H3834">
        <v>4.8640619890096701</v>
      </c>
      <c r="I3834">
        <v>-13.3425978045527</v>
      </c>
      <c r="J3834">
        <v>2.9356406080539799</v>
      </c>
      <c r="K3834">
        <v>167.65514625506299</v>
      </c>
      <c r="L3834">
        <v>183.688540774676</v>
      </c>
      <c r="M3834">
        <v>49.670864077142603</v>
      </c>
      <c r="N3834">
        <v>1.02864259028642</v>
      </c>
      <c r="O3834">
        <v>41.463414634146297</v>
      </c>
      <c r="P3834">
        <v>11.299626739056601</v>
      </c>
      <c r="Q3834">
        <v>7.8047471793310993E-2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100</v>
      </c>
      <c r="E3835">
        <v>25.943168549999999</v>
      </c>
      <c r="F3835">
        <v>17.25</v>
      </c>
      <c r="G3835">
        <v>17.682805717840999</v>
      </c>
      <c r="H3835">
        <v>-2.2366038942649098</v>
      </c>
      <c r="I3835">
        <v>-5.9564316592625097</v>
      </c>
      <c r="J3835">
        <v>-4.0337810018021001</v>
      </c>
      <c r="K3835">
        <v>17.323553163264801</v>
      </c>
      <c r="L3835">
        <v>16.634644910641398</v>
      </c>
      <c r="M3835">
        <v>48.897812769050702</v>
      </c>
      <c r="N3835">
        <v>0.82587709727778302</v>
      </c>
      <c r="O3835">
        <v>46.376811594202898</v>
      </c>
      <c r="P3835">
        <v>56.818181818181799</v>
      </c>
      <c r="Q3835">
        <v>7.3210060142459999E-3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E3836">
        <v>25.915235500000001</v>
      </c>
      <c r="F3836">
        <v>17.5</v>
      </c>
      <c r="G3836">
        <v>-29.228545443750502</v>
      </c>
      <c r="H3836">
        <v>-3.2685852379771698</v>
      </c>
      <c r="I3836">
        <v>-10.760107515569899</v>
      </c>
      <c r="J3836">
        <v>5.1261962057194097</v>
      </c>
      <c r="K3836">
        <v>16.428466362186501</v>
      </c>
      <c r="L3836">
        <v>16.983198500883599</v>
      </c>
      <c r="M3836">
        <v>65.446573505565595</v>
      </c>
      <c r="N3836">
        <v>1.25400282460131</v>
      </c>
      <c r="O3836">
        <v>23.9428571428571</v>
      </c>
      <c r="P3836">
        <v>34.615384615384599</v>
      </c>
      <c r="Q3836">
        <v>-6.3188935913325001E-2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25.896000000000001</v>
      </c>
      <c r="F3837">
        <v>10.4</v>
      </c>
      <c r="G3837">
        <v>-54.234896287157703</v>
      </c>
      <c r="H3837">
        <v>12.6547681726906</v>
      </c>
      <c r="I3837">
        <v>-36.0622517650826</v>
      </c>
      <c r="J3837">
        <v>-4.5621887572067203</v>
      </c>
      <c r="K3837">
        <v>10.422050052075701</v>
      </c>
      <c r="L3837">
        <v>11.8071129815691</v>
      </c>
      <c r="M3837">
        <v>42.011266401571</v>
      </c>
      <c r="N3837">
        <v>2.3383468654332402</v>
      </c>
      <c r="O3837">
        <v>86.923076923076906</v>
      </c>
      <c r="P3837">
        <v>22.352941176470502</v>
      </c>
      <c r="Q3837">
        <v>-3.6896601385699002E-2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21</v>
      </c>
      <c r="E3838">
        <v>25.890652549999999</v>
      </c>
      <c r="F3838">
        <v>16.75</v>
      </c>
      <c r="G3838">
        <v>-10.3429992604645</v>
      </c>
      <c r="H3838">
        <v>-11.0284111292699</v>
      </c>
      <c r="I3838">
        <v>-24.239872356496299</v>
      </c>
      <c r="J3838">
        <v>1.6750454099657801</v>
      </c>
      <c r="K3838">
        <v>16.772058271135201</v>
      </c>
      <c r="L3838">
        <v>16.633928809664202</v>
      </c>
      <c r="M3838">
        <v>41.707313120434399</v>
      </c>
      <c r="N3838">
        <v>1.0100326998109601</v>
      </c>
      <c r="O3838">
        <v>38.805970149253703</v>
      </c>
      <c r="P3838">
        <v>39.5833333333333</v>
      </c>
      <c r="Q3838">
        <v>5.8851506126475002E-2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403</v>
      </c>
      <c r="E3839">
        <v>25.8111</v>
      </c>
      <c r="F3839">
        <v>51</v>
      </c>
      <c r="G3839">
        <v>186.44839377541101</v>
      </c>
      <c r="H3839">
        <v>-4.89234826740058</v>
      </c>
      <c r="I3839">
        <v>-32.505104225634099</v>
      </c>
      <c r="J3839">
        <v>-3.0899244231135499</v>
      </c>
      <c r="K3839">
        <v>52.566664546125899</v>
      </c>
      <c r="L3839">
        <v>51.179338917317899</v>
      </c>
      <c r="M3839">
        <v>45.125851429585097</v>
      </c>
      <c r="N3839">
        <v>0.80376506635086598</v>
      </c>
      <c r="O3839">
        <v>115.03921568627401</v>
      </c>
      <c r="P3839">
        <v>212.30863441518599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25.727900000000002</v>
      </c>
      <c r="F3840">
        <v>20.9</v>
      </c>
      <c r="G3840">
        <v>136.044521264987</v>
      </c>
      <c r="H3840">
        <v>29.677070119090899</v>
      </c>
      <c r="I3840">
        <v>63.4209814681506</v>
      </c>
      <c r="J3840">
        <v>6.9813095085255599</v>
      </c>
      <c r="K3840">
        <v>16.208000403890001</v>
      </c>
      <c r="L3840">
        <v>13.059858061139099</v>
      </c>
      <c r="M3840">
        <v>76.862422945757402</v>
      </c>
      <c r="N3840">
        <v>1.1487012987012899</v>
      </c>
      <c r="O3840">
        <v>2.1052631578947398</v>
      </c>
      <c r="P3840">
        <v>231.74603174603101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629</v>
      </c>
      <c r="E3841">
        <v>25.721964</v>
      </c>
      <c r="F3841">
        <v>50.85</v>
      </c>
      <c r="G3841">
        <v>193.95108011494199</v>
      </c>
      <c r="H3841">
        <v>25.522687915928199</v>
      </c>
      <c r="I3841">
        <v>59.040183100385399</v>
      </c>
      <c r="J3841">
        <v>-3.7647306492792998</v>
      </c>
      <c r="K3841">
        <v>39.438472890312703</v>
      </c>
      <c r="L3841">
        <v>29.848412108518499</v>
      </c>
      <c r="M3841">
        <v>66.608248989308294</v>
      </c>
      <c r="N3841">
        <v>0.60384253342414795</v>
      </c>
      <c r="O3841">
        <v>4.03146509341199</v>
      </c>
      <c r="P3841">
        <v>320.24793388429703</v>
      </c>
      <c r="Q3841">
        <v>0.10637706182035001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629</v>
      </c>
      <c r="E3842">
        <v>25.6844304</v>
      </c>
      <c r="F3842">
        <v>9.64</v>
      </c>
      <c r="G3842">
        <v>-39.402841536635798</v>
      </c>
      <c r="H3842">
        <v>-5.0575066384412901</v>
      </c>
      <c r="I3842">
        <v>-8.9956170958561401</v>
      </c>
      <c r="J3842">
        <v>-3.64226878185098</v>
      </c>
      <c r="K3842">
        <v>9.9350658916458503</v>
      </c>
      <c r="L3842">
        <v>9.3642863723810308</v>
      </c>
      <c r="M3842">
        <v>41.509765425828199</v>
      </c>
      <c r="N3842">
        <v>1.53228515050238</v>
      </c>
      <c r="O3842">
        <v>45.228215767634801</v>
      </c>
      <c r="P3842">
        <v>37.714285714285701</v>
      </c>
      <c r="Q3842">
        <v>2.1053557503758001E-2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49</v>
      </c>
      <c r="E3843">
        <v>25.671524999999999</v>
      </c>
      <c r="F3843">
        <v>2.2200000000000002</v>
      </c>
      <c r="G3843">
        <v>11.406840105566699</v>
      </c>
      <c r="H3843">
        <v>-3.9790752658923001</v>
      </c>
      <c r="I3843">
        <v>-25.697713998969999</v>
      </c>
      <c r="J3843">
        <v>1.6381722536235901</v>
      </c>
      <c r="K3843">
        <v>2.06949146751588</v>
      </c>
      <c r="L3843">
        <v>2.1143822822673299</v>
      </c>
      <c r="M3843">
        <v>83.698516792755001</v>
      </c>
      <c r="N3843">
        <v>2.0530115346256599</v>
      </c>
      <c r="O3843">
        <v>44.1441441441441</v>
      </c>
      <c r="P3843">
        <v>66.917293233082702</v>
      </c>
      <c r="Q3843">
        <v>7.7247246819119E-2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E3844">
        <v>25.659893910000001</v>
      </c>
      <c r="F3844">
        <v>346.35</v>
      </c>
      <c r="G3844">
        <v>1011.57818300554</v>
      </c>
      <c r="H3844">
        <v>44.770593520541098</v>
      </c>
      <c r="I3844">
        <v>204.94478833286601</v>
      </c>
      <c r="J3844">
        <v>-4.8553077789762398</v>
      </c>
      <c r="K3844">
        <v>325.12019652450198</v>
      </c>
      <c r="L3844">
        <v>197.06476225374999</v>
      </c>
      <c r="M3844">
        <v>50.146135901526002</v>
      </c>
      <c r="N3844">
        <v>0.74915677791660895</v>
      </c>
      <c r="O3844">
        <v>20.8026562725566</v>
      </c>
      <c r="P3844">
        <v>1094.3103448275799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25.612196807</v>
      </c>
      <c r="F3845">
        <v>12.71</v>
      </c>
      <c r="G3845">
        <v>26.3553282225005</v>
      </c>
      <c r="H3845">
        <v>-14.765567640619899</v>
      </c>
      <c r="I3845">
        <v>19.572945018339599</v>
      </c>
      <c r="J3845">
        <v>5.4838920290264999E-2</v>
      </c>
      <c r="K3845">
        <v>11.774879472556499</v>
      </c>
      <c r="L3845">
        <v>10.197902596495201</v>
      </c>
      <c r="M3845">
        <v>61.782612949632302</v>
      </c>
      <c r="N3845">
        <v>0.74141718055831796</v>
      </c>
      <c r="O3845">
        <v>10.464201416207599</v>
      </c>
      <c r="P3845">
        <v>65.279583875162501</v>
      </c>
      <c r="Q3845">
        <v>4.0376003644204003E-2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214</v>
      </c>
      <c r="E3846">
        <v>25.571999999999999</v>
      </c>
      <c r="F3846">
        <v>63.93</v>
      </c>
      <c r="G3846">
        <v>82.042198384615304</v>
      </c>
      <c r="H3846">
        <v>15.9957555580591</v>
      </c>
      <c r="I3846">
        <v>78.021787431064098</v>
      </c>
      <c r="J3846">
        <v>-2.9545967609008401</v>
      </c>
      <c r="K3846">
        <v>61.197932980299697</v>
      </c>
      <c r="L3846">
        <v>47.4687422501706</v>
      </c>
      <c r="M3846">
        <v>51.268724086720397</v>
      </c>
      <c r="N3846">
        <v>0.46803328128067301</v>
      </c>
      <c r="O3846">
        <v>34.678554669169401</v>
      </c>
      <c r="P3846">
        <v>145.88461538461499</v>
      </c>
      <c r="Q3846">
        <v>6.4319775648930003E-2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400</v>
      </c>
      <c r="E3847">
        <v>25.549029000000001</v>
      </c>
      <c r="F3847">
        <v>34.799999999999997</v>
      </c>
      <c r="G3847">
        <v>-56.190570970105199</v>
      </c>
      <c r="H3847">
        <v>-7.68095017644045</v>
      </c>
      <c r="I3847">
        <v>-18.2764005187409</v>
      </c>
      <c r="J3847">
        <v>5.1414262756014399E-2</v>
      </c>
      <c r="K3847">
        <v>33.442992675945902</v>
      </c>
      <c r="L3847">
        <v>38.2950015040918</v>
      </c>
      <c r="M3847">
        <v>57.883209169842502</v>
      </c>
      <c r="N3847">
        <v>2.2631578947368398</v>
      </c>
      <c r="O3847">
        <v>69.5402298850574</v>
      </c>
      <c r="P3847">
        <v>21.465968586387401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403</v>
      </c>
      <c r="E3848">
        <v>25.5269768</v>
      </c>
      <c r="F3848">
        <v>43.28</v>
      </c>
      <c r="G3848">
        <v>9.3897593602251206</v>
      </c>
      <c r="H3848">
        <v>-5.7679726430249696</v>
      </c>
      <c r="I3848">
        <v>26.5136144236868</v>
      </c>
      <c r="J3848">
        <v>5.5603446284142398E-2</v>
      </c>
      <c r="K3848">
        <v>40.969407964281203</v>
      </c>
      <c r="L3848">
        <v>37.277207549815103</v>
      </c>
      <c r="M3848">
        <v>61.616201921061403</v>
      </c>
      <c r="N3848">
        <v>1.0702250491873899</v>
      </c>
      <c r="O3848">
        <v>10.8826247689463</v>
      </c>
      <c r="P3848">
        <v>50.0173310225303</v>
      </c>
      <c r="Q3848">
        <v>7.3047694512164002E-2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629</v>
      </c>
      <c r="E3849">
        <v>25.513950000000001</v>
      </c>
      <c r="F3849">
        <v>51.7</v>
      </c>
      <c r="G3849">
        <v>-44.056443171420398</v>
      </c>
      <c r="H3849">
        <v>-4.4692713443236602</v>
      </c>
      <c r="I3849">
        <v>-3.0992888021196401</v>
      </c>
      <c r="K3849">
        <v>62.326431611066397</v>
      </c>
      <c r="M3849">
        <v>98.920027569831404</v>
      </c>
      <c r="N3849">
        <v>1.125</v>
      </c>
      <c r="O3849">
        <v>22.243713733075399</v>
      </c>
      <c r="P3849">
        <v>10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1654</v>
      </c>
      <c r="E3850">
        <v>25.457146359999999</v>
      </c>
      <c r="F3850">
        <v>25.45</v>
      </c>
      <c r="G3850">
        <v>-2.0159584013320599</v>
      </c>
      <c r="H3850">
        <v>-10.2385021135544</v>
      </c>
      <c r="I3850">
        <v>-15.402551757973701</v>
      </c>
      <c r="J3850">
        <v>-6.63105851560716</v>
      </c>
      <c r="K3850">
        <v>25.391709701831299</v>
      </c>
      <c r="L3850">
        <v>23.239648077319401</v>
      </c>
      <c r="M3850">
        <v>50.328345915218399</v>
      </c>
      <c r="N3850">
        <v>0.56043956043956</v>
      </c>
      <c r="O3850">
        <v>35.1669941060903</v>
      </c>
      <c r="P3850">
        <v>41.782729805013901</v>
      </c>
      <c r="Q3850">
        <v>0.15260988359369501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403</v>
      </c>
      <c r="E3851">
        <v>25.451801100000001</v>
      </c>
      <c r="F3851">
        <v>35.31</v>
      </c>
      <c r="G3851">
        <v>31.002504458264301</v>
      </c>
      <c r="H3851">
        <v>-6.5152354698841899</v>
      </c>
      <c r="I3851">
        <v>-31.777317360387698</v>
      </c>
      <c r="J3851">
        <v>-6.4023682869169303</v>
      </c>
      <c r="K3851">
        <v>35.468308792786502</v>
      </c>
      <c r="L3851">
        <v>34.431663114730902</v>
      </c>
      <c r="M3851">
        <v>57.5136587123243</v>
      </c>
      <c r="N3851">
        <v>1.12857473177433</v>
      </c>
      <c r="O3851">
        <v>35.882186349476001</v>
      </c>
      <c r="P3851">
        <v>96.1666666666666</v>
      </c>
      <c r="Q3851">
        <v>7.7169563957866005E-2</v>
      </c>
    </row>
    <row r="3852" spans="1:17" hidden="1" x14ac:dyDescent="0.3">
      <c r="A3852" t="s">
        <v>7867</v>
      </c>
      <c r="B3852" t="s">
        <v>6127</v>
      </c>
      <c r="C3852" t="str">
        <f>IFERROR(VLOOKUP(Table1[[#This Row],[Ticker]],[1]!Table1[[Symbol]:[Industry]],2,FALSE),"-")</f>
        <v>-</v>
      </c>
      <c r="D3852" t="s">
        <v>140</v>
      </c>
      <c r="E3852">
        <v>25.442550000000001</v>
      </c>
      <c r="F3852">
        <v>80.77</v>
      </c>
      <c r="G3852">
        <v>365.74048973149701</v>
      </c>
      <c r="H3852">
        <v>5.9850913416433604</v>
      </c>
      <c r="I3852">
        <v>223.58266201071899</v>
      </c>
      <c r="J3852">
        <v>-1.4768783976065001</v>
      </c>
      <c r="K3852">
        <v>65.405704898210004</v>
      </c>
      <c r="L3852">
        <v>40.2951606325462</v>
      </c>
      <c r="M3852">
        <v>59.022557868081599</v>
      </c>
      <c r="N3852">
        <v>1.26630206332687</v>
      </c>
      <c r="O3852">
        <v>8.3942057694688508</v>
      </c>
      <c r="P3852">
        <v>404.8125</v>
      </c>
      <c r="Q3852">
        <v>0.11602285227719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D3853" t="s">
        <v>539</v>
      </c>
      <c r="E3853">
        <v>25.436399999999999</v>
      </c>
      <c r="F3853">
        <v>82</v>
      </c>
      <c r="G3853">
        <v>76.508959755091794</v>
      </c>
      <c r="H3853">
        <v>11.743880583113899</v>
      </c>
      <c r="I3853">
        <v>129.504261493738</v>
      </c>
      <c r="J3853">
        <v>-9.7507166352652792</v>
      </c>
      <c r="K3853">
        <v>72.752424582421597</v>
      </c>
      <c r="L3853">
        <v>55.506618104136798</v>
      </c>
      <c r="M3853">
        <v>56.685850283329401</v>
      </c>
      <c r="N3853">
        <v>1.5522305558997</v>
      </c>
      <c r="O3853">
        <v>9.7560975609756095</v>
      </c>
      <c r="P3853">
        <v>170.00329272308099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25.367277000000001</v>
      </c>
      <c r="F3854">
        <v>23.79</v>
      </c>
      <c r="G3854">
        <v>-43.825757881154097</v>
      </c>
      <c r="H3854">
        <v>-7.7546922888821799</v>
      </c>
      <c r="I3854">
        <v>-1.77500241934005</v>
      </c>
      <c r="J3854">
        <v>-2.0782706993965201</v>
      </c>
      <c r="K3854">
        <v>22.394808663388101</v>
      </c>
      <c r="L3854">
        <v>21.9614756678648</v>
      </c>
      <c r="M3854">
        <v>65.953346145074704</v>
      </c>
      <c r="N3854">
        <v>1.3577225299497599</v>
      </c>
      <c r="O3854">
        <v>27.364438839848599</v>
      </c>
      <c r="P3854">
        <v>51.528662420382098</v>
      </c>
      <c r="Q3854">
        <v>8.0880234751687999E-2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D3855" t="s">
        <v>280</v>
      </c>
      <c r="E3855">
        <v>25.348857599999999</v>
      </c>
      <c r="F3855">
        <v>66.88</v>
      </c>
      <c r="G3855">
        <v>41.339759360225102</v>
      </c>
      <c r="H3855">
        <v>-13.630561666904301</v>
      </c>
      <c r="I3855">
        <v>-5.0540545533312802</v>
      </c>
      <c r="J3855">
        <v>-4.8967241476850001</v>
      </c>
      <c r="K3855">
        <v>66.885571667744898</v>
      </c>
      <c r="L3855">
        <v>58.352679491067803</v>
      </c>
      <c r="M3855">
        <v>5.0194059284290402</v>
      </c>
      <c r="N3855">
        <v>0.27359134256834999</v>
      </c>
      <c r="O3855">
        <v>28.154904306220001</v>
      </c>
      <c r="P3855">
        <v>73.264248704663103</v>
      </c>
      <c r="Q3855">
        <v>8.4942752638117E-2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25.31709</v>
      </c>
      <c r="F3856">
        <v>27</v>
      </c>
      <c r="G3856">
        <v>-19.561028041349601</v>
      </c>
      <c r="H3856">
        <v>1.8299412541015301</v>
      </c>
      <c r="I3856">
        <v>-13.099288802119601</v>
      </c>
      <c r="J3856">
        <v>-3.3889035586507599</v>
      </c>
      <c r="K3856">
        <v>26.1497860392079</v>
      </c>
      <c r="L3856">
        <v>26.002992742101199</v>
      </c>
      <c r="M3856">
        <v>65.352471103912606</v>
      </c>
      <c r="N3856">
        <v>3.9644268774703502</v>
      </c>
      <c r="O3856">
        <v>12.2222222222222</v>
      </c>
      <c r="P3856">
        <v>6.2992125984251999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E3857">
        <v>25.316237183999998</v>
      </c>
      <c r="F3857">
        <v>42.56</v>
      </c>
      <c r="G3857">
        <v>221.568330788796</v>
      </c>
      <c r="H3857">
        <v>-24.3271549625299</v>
      </c>
      <c r="I3857">
        <v>21.626890368503901</v>
      </c>
      <c r="J3857">
        <v>-5.3479801840051397</v>
      </c>
      <c r="K3857">
        <v>48.918082545469602</v>
      </c>
      <c r="L3857">
        <v>43.5664620136764</v>
      </c>
      <c r="M3857">
        <v>40.808953419259602</v>
      </c>
      <c r="N3857">
        <v>0.26610135859901202</v>
      </c>
      <c r="O3857">
        <v>109.797932330827</v>
      </c>
      <c r="P3857">
        <v>251.735537190082</v>
      </c>
      <c r="Q3857">
        <v>0.142168469486395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E3858">
        <v>25.3150744</v>
      </c>
      <c r="F3858">
        <v>84.26</v>
      </c>
      <c r="G3858">
        <v>101.869489089954</v>
      </c>
      <c r="H3858">
        <v>74.740197168405203</v>
      </c>
      <c r="I3858">
        <v>94.335472399259004</v>
      </c>
      <c r="J3858">
        <v>20.526767019922101</v>
      </c>
      <c r="K3858">
        <v>52.659038452192299</v>
      </c>
      <c r="L3858">
        <v>44.598257584369101</v>
      </c>
      <c r="M3858">
        <v>99.999999999768306</v>
      </c>
      <c r="N3858">
        <v>5.0531081273308596</v>
      </c>
      <c r="O3858">
        <v>0</v>
      </c>
      <c r="P3858">
        <v>128.65671641790999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E3859">
        <v>25.295999999999999</v>
      </c>
      <c r="F3859">
        <v>62</v>
      </c>
      <c r="G3859">
        <v>-49.3170307632316</v>
      </c>
      <c r="H3859">
        <v>-0.96927134432366102</v>
      </c>
      <c r="I3859">
        <v>-30.366435853093702</v>
      </c>
      <c r="J3859">
        <v>-0.70053742379574901</v>
      </c>
      <c r="K3859">
        <v>62.2256233560813</v>
      </c>
      <c r="L3859">
        <v>70.720101944524998</v>
      </c>
      <c r="M3859">
        <v>58.512267860483902</v>
      </c>
      <c r="N3859">
        <v>1.0012626262626201</v>
      </c>
      <c r="O3859">
        <v>56.387096774193502</v>
      </c>
      <c r="P3859">
        <v>22.167487684729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46</v>
      </c>
      <c r="E3860">
        <v>25.25985</v>
      </c>
      <c r="F3860">
        <v>34.65</v>
      </c>
      <c r="G3860">
        <v>-75.202345902932706</v>
      </c>
      <c r="H3860">
        <v>-3.7393443370243902</v>
      </c>
      <c r="I3860">
        <v>-50.891030274292</v>
      </c>
      <c r="J3860">
        <v>-2.2903991749478201</v>
      </c>
      <c r="K3860">
        <v>36.783295853334899</v>
      </c>
      <c r="M3860">
        <v>45.482696312403696</v>
      </c>
      <c r="N3860">
        <v>0.97777777777777697</v>
      </c>
      <c r="O3860">
        <v>116.161616161616</v>
      </c>
      <c r="P3860">
        <v>5.8015267175572403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46</v>
      </c>
      <c r="E3861">
        <v>25.211264</v>
      </c>
      <c r="F3861">
        <v>28.34</v>
      </c>
      <c r="G3861">
        <v>105.865025100208</v>
      </c>
      <c r="H3861">
        <v>15.768318812655499</v>
      </c>
      <c r="I3861">
        <v>235.48619705273799</v>
      </c>
      <c r="J3861">
        <v>4.6875204845360701</v>
      </c>
      <c r="K3861">
        <v>23.5824906817071</v>
      </c>
      <c r="L3861">
        <v>17.2345570253236</v>
      </c>
      <c r="M3861">
        <v>99.997548755455</v>
      </c>
      <c r="N3861">
        <v>4.8839615668883898</v>
      </c>
      <c r="O3861">
        <v>0</v>
      </c>
      <c r="P3861">
        <v>248.58548585485801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1426</v>
      </c>
      <c r="E3862">
        <v>25.176600000000001</v>
      </c>
      <c r="F3862">
        <v>39.4</v>
      </c>
      <c r="G3862">
        <v>120.23594924154899</v>
      </c>
      <c r="H3862">
        <v>50.454053917984602</v>
      </c>
      <c r="I3862">
        <v>29.757854055023198</v>
      </c>
      <c r="J3862">
        <v>-0.86182774637639603</v>
      </c>
      <c r="K3862">
        <v>25.804211576762299</v>
      </c>
      <c r="L3862">
        <v>23.493088245147899</v>
      </c>
      <c r="M3862">
        <v>99.409707899097796</v>
      </c>
      <c r="N3862">
        <v>6.1936936936936897</v>
      </c>
      <c r="O3862">
        <v>2.28426395939085</v>
      </c>
      <c r="P3862">
        <v>162.841894596397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140</v>
      </c>
      <c r="E3863">
        <v>25.083155999999999</v>
      </c>
      <c r="F3863">
        <v>96.6</v>
      </c>
      <c r="G3863">
        <v>-50.8019655814998</v>
      </c>
      <c r="H3863">
        <v>-20.469271344323602</v>
      </c>
      <c r="I3863">
        <v>-41.224288802119602</v>
      </c>
      <c r="J3863">
        <v>-0.86182774637639603</v>
      </c>
      <c r="K3863">
        <v>107.61613386188201</v>
      </c>
      <c r="L3863">
        <v>119.50233110252501</v>
      </c>
      <c r="M3863">
        <v>9.1795833229903803</v>
      </c>
      <c r="N3863">
        <v>1.2111436950146599</v>
      </c>
      <c r="O3863">
        <v>39.130434782608702</v>
      </c>
      <c r="P3863">
        <v>0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120</v>
      </c>
      <c r="E3864">
        <v>24.954999999999998</v>
      </c>
      <c r="F3864">
        <v>7.13</v>
      </c>
      <c r="G3864">
        <v>-25.011584345574001</v>
      </c>
      <c r="H3864">
        <v>-5.8298155620107304</v>
      </c>
      <c r="I3864">
        <v>-38.125576919890399</v>
      </c>
      <c r="J3864">
        <v>-1.8181118993818599</v>
      </c>
      <c r="K3864">
        <v>7.8160829113585102</v>
      </c>
      <c r="L3864">
        <v>8.7300833451407591</v>
      </c>
      <c r="M3864">
        <v>33.763526202566403</v>
      </c>
      <c r="N3864">
        <v>0.68213426615400097</v>
      </c>
      <c r="O3864">
        <v>74.474053295932606</v>
      </c>
      <c r="P3864">
        <v>9.6923076923076898</v>
      </c>
      <c r="Q3864">
        <v>8.1397761169829993E-3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24.933272011</v>
      </c>
      <c r="F3865">
        <v>12.13</v>
      </c>
      <c r="G3865">
        <v>9.5842038046695492</v>
      </c>
      <c r="H3865">
        <v>19.8606255628928</v>
      </c>
      <c r="I3865">
        <v>30.962468917595299</v>
      </c>
      <c r="J3865">
        <v>-7.3009278239559103</v>
      </c>
      <c r="K3865">
        <v>10.362170125859</v>
      </c>
      <c r="L3865">
        <v>8.6365835384601706</v>
      </c>
      <c r="M3865">
        <v>52.030575864536203</v>
      </c>
      <c r="N3865">
        <v>1.8932289260820001</v>
      </c>
      <c r="O3865">
        <v>16.9826875515251</v>
      </c>
      <c r="P3865">
        <v>104.89864864864801</v>
      </c>
      <c r="Q3865">
        <v>0.11160553211064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75</v>
      </c>
      <c r="E3866">
        <v>24.89</v>
      </c>
      <c r="F3866">
        <v>24.89</v>
      </c>
      <c r="G3866">
        <v>-29.945019059813401</v>
      </c>
      <c r="H3866">
        <v>-27.276288888183299</v>
      </c>
      <c r="I3866">
        <v>-6.86796144403172</v>
      </c>
      <c r="J3866">
        <v>-17.493406693744799</v>
      </c>
      <c r="K3866">
        <v>28.44267097969</v>
      </c>
      <c r="L3866">
        <v>26.3517081768438</v>
      </c>
      <c r="M3866">
        <v>31.797458797034501</v>
      </c>
      <c r="N3866">
        <v>1.9734459055343001</v>
      </c>
      <c r="O3866">
        <v>83.969465648854893</v>
      </c>
      <c r="P3866">
        <v>18.523809523809501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E3867">
        <v>24.8626</v>
      </c>
      <c r="F3867">
        <v>634.25</v>
      </c>
      <c r="G3867">
        <v>9.7067145809155004</v>
      </c>
      <c r="H3867">
        <v>1.61712139414784</v>
      </c>
      <c r="I3867">
        <v>2.2188930160621698</v>
      </c>
      <c r="J3867">
        <v>-8.2679252210881398</v>
      </c>
      <c r="K3867">
        <v>635.30186917059802</v>
      </c>
      <c r="L3867">
        <v>585.86490547242897</v>
      </c>
      <c r="M3867">
        <v>41.418888569393403</v>
      </c>
      <c r="N3867">
        <v>2.1779210072697199</v>
      </c>
      <c r="O3867">
        <v>50.106424911312502</v>
      </c>
      <c r="P3867">
        <v>58.5625</v>
      </c>
      <c r="Q3867">
        <v>-1.2912378991050001E-3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713</v>
      </c>
      <c r="E3868">
        <v>24.859794348000001</v>
      </c>
      <c r="F3868">
        <v>776.45</v>
      </c>
      <c r="G3868">
        <v>42.435090522005702</v>
      </c>
      <c r="H3868">
        <v>0.69628263773850496</v>
      </c>
      <c r="I3868">
        <v>24.0802663294151</v>
      </c>
      <c r="J3868">
        <v>2.0075653934652902</v>
      </c>
      <c r="K3868">
        <v>724.81457760117996</v>
      </c>
      <c r="L3868">
        <v>621.92138094848804</v>
      </c>
      <c r="M3868">
        <v>42.579740679890797</v>
      </c>
      <c r="N3868">
        <v>0.66355905327444498</v>
      </c>
      <c r="O3868">
        <v>0.75342906819497701</v>
      </c>
      <c r="P3868">
        <v>74.228654773925697</v>
      </c>
      <c r="Q3868">
        <v>-2.2826330923839998E-3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24.769221680000001</v>
      </c>
      <c r="F3869">
        <v>4.91</v>
      </c>
      <c r="G3869">
        <v>-58.918091879444297</v>
      </c>
      <c r="H3869">
        <v>34.649185955951801</v>
      </c>
      <c r="I3869">
        <v>-30.8547326882167</v>
      </c>
      <c r="J3869">
        <v>-0.26421818462340302</v>
      </c>
      <c r="K3869">
        <v>4.4388494103034599</v>
      </c>
      <c r="L3869">
        <v>4.4611793304388696</v>
      </c>
      <c r="M3869">
        <v>50.833568532529597</v>
      </c>
      <c r="N3869">
        <v>1.9320562951857101</v>
      </c>
      <c r="O3869">
        <v>52.138492871690403</v>
      </c>
      <c r="P3869">
        <v>57.877813504823102</v>
      </c>
      <c r="Q3869">
        <v>6.6989368768492E-2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494</v>
      </c>
      <c r="E3870">
        <v>24.751999999999999</v>
      </c>
      <c r="F3870">
        <v>35.36</v>
      </c>
      <c r="G3870">
        <v>-53.460568240102397</v>
      </c>
      <c r="H3870">
        <v>-8.4377410371749804</v>
      </c>
      <c r="I3870">
        <v>-58.732745136683</v>
      </c>
      <c r="J3870">
        <v>-4.0142400270781398</v>
      </c>
      <c r="K3870">
        <v>36.982348023534598</v>
      </c>
      <c r="L3870">
        <v>46.478550293411999</v>
      </c>
      <c r="M3870">
        <v>33.711363126192701</v>
      </c>
      <c r="N3870">
        <v>1.11641310349359</v>
      </c>
      <c r="O3870">
        <v>256.47624434389098</v>
      </c>
      <c r="P3870">
        <v>4.5844424726412196</v>
      </c>
      <c r="Q3870">
        <v>-2.3585535672559998E-2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156</v>
      </c>
      <c r="E3871">
        <v>24.682008575999902</v>
      </c>
      <c r="F3871">
        <v>61.44</v>
      </c>
      <c r="G3871">
        <v>60.3215775420433</v>
      </c>
      <c r="H3871">
        <v>1.6450931062447001</v>
      </c>
      <c r="I3871">
        <v>7.6079803530866403</v>
      </c>
      <c r="J3871">
        <v>-0.51980820240245396</v>
      </c>
      <c r="K3871">
        <v>61.971603444281101</v>
      </c>
      <c r="L3871">
        <v>55.8767491596208</v>
      </c>
      <c r="M3871">
        <v>49.396888937559197</v>
      </c>
      <c r="N3871">
        <v>1.0662534042676799</v>
      </c>
      <c r="O3871">
        <v>31.34765625</v>
      </c>
      <c r="P3871">
        <v>113.778705636743</v>
      </c>
      <c r="Q3871">
        <v>8.4619595572322001E-2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E3872">
        <v>24.6641166</v>
      </c>
      <c r="F3872">
        <v>51.39</v>
      </c>
      <c r="G3872">
        <v>199.39292391718701</v>
      </c>
      <c r="H3872">
        <v>-2.1545505321409202</v>
      </c>
      <c r="I3872">
        <v>96.741462524952595</v>
      </c>
      <c r="J3872">
        <v>1.97490694750115</v>
      </c>
      <c r="K3872">
        <v>48.830362144785198</v>
      </c>
      <c r="L3872">
        <v>37.348300087357202</v>
      </c>
      <c r="M3872">
        <v>68.954337353670198</v>
      </c>
      <c r="N3872">
        <v>0.53609969358153398</v>
      </c>
      <c r="O3872">
        <v>22.7865343452033</v>
      </c>
      <c r="P3872">
        <v>286.39097744360902</v>
      </c>
      <c r="Q3872">
        <v>0.10744137720456499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140</v>
      </c>
      <c r="E3873">
        <v>24.65607975</v>
      </c>
      <c r="F3873">
        <v>19.07</v>
      </c>
      <c r="G3873">
        <v>-8.7945561707754791</v>
      </c>
      <c r="H3873">
        <v>-1.2416697861711701</v>
      </c>
      <c r="I3873">
        <v>-34.621922546975597</v>
      </c>
      <c r="J3873">
        <v>-1.9284944130430599</v>
      </c>
      <c r="K3873">
        <v>18.941893751692199</v>
      </c>
      <c r="L3873">
        <v>18.646951445897798</v>
      </c>
      <c r="M3873">
        <v>54.856827045446799</v>
      </c>
      <c r="N3873">
        <v>0.30141342328696402</v>
      </c>
      <c r="O3873">
        <v>64.918720503408395</v>
      </c>
      <c r="P3873">
        <v>46.692307692307701</v>
      </c>
      <c r="Q3873">
        <v>3.6838517394830003E-2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713</v>
      </c>
      <c r="E3874">
        <v>24.652576575000001</v>
      </c>
      <c r="F3874">
        <v>13.18</v>
      </c>
      <c r="G3874">
        <v>20.481222774859202</v>
      </c>
      <c r="H3874">
        <v>0.78132531438755404</v>
      </c>
      <c r="I3874">
        <v>6.8279177492907204</v>
      </c>
      <c r="J3874">
        <v>2.25586516087224</v>
      </c>
      <c r="K3874">
        <v>12.530745645828301</v>
      </c>
      <c r="L3874">
        <v>11.468432347132399</v>
      </c>
      <c r="M3874">
        <v>43.246163025678499</v>
      </c>
      <c r="N3874">
        <v>0.75977450890550002</v>
      </c>
      <c r="O3874">
        <v>0.91047040971168303</v>
      </c>
      <c r="P3874">
        <v>59.3712212817412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117</v>
      </c>
      <c r="E3875">
        <v>24.647819999999999</v>
      </c>
      <c r="F3875">
        <v>22.53</v>
      </c>
      <c r="G3875">
        <v>-30.837043676468198</v>
      </c>
      <c r="H3875">
        <v>-13.438968314020601</v>
      </c>
      <c r="I3875">
        <v>-11.749761136802499</v>
      </c>
      <c r="J3875">
        <v>-5.9986698516395496</v>
      </c>
      <c r="K3875">
        <v>24.1040068775837</v>
      </c>
      <c r="L3875">
        <v>20.685990698055399</v>
      </c>
      <c r="M3875">
        <v>26.588123126122799</v>
      </c>
      <c r="N3875">
        <v>0.80617404446240704</v>
      </c>
      <c r="O3875">
        <v>31.380381713271198</v>
      </c>
      <c r="P3875">
        <v>61.853448275862</v>
      </c>
      <c r="Q3875">
        <v>6.7240201035298999E-2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24.603428344999902</v>
      </c>
      <c r="F3876">
        <v>47.05</v>
      </c>
      <c r="G3876">
        <v>-27.839407306441501</v>
      </c>
      <c r="H3876">
        <v>-17.1293790109284</v>
      </c>
      <c r="I3876">
        <v>-8.5437332465640896</v>
      </c>
      <c r="J3876">
        <v>-0.86182774637639603</v>
      </c>
      <c r="K3876">
        <v>48.608276512295703</v>
      </c>
      <c r="L3876">
        <v>47.8441029050148</v>
      </c>
      <c r="M3876">
        <v>44.362888008378398</v>
      </c>
      <c r="N3876">
        <v>6.28465213385243E-5</v>
      </c>
      <c r="O3876">
        <v>20.510095642932999</v>
      </c>
      <c r="P3876">
        <v>11.01934874941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1407</v>
      </c>
      <c r="E3877">
        <v>24.590401919999898</v>
      </c>
      <c r="F3877">
        <v>45.6</v>
      </c>
      <c r="G3877">
        <v>34.139759360225099</v>
      </c>
      <c r="H3877">
        <v>0.53072865567633198</v>
      </c>
      <c r="I3877">
        <v>-31.378858694592701</v>
      </c>
      <c r="J3877">
        <v>0.212718929244818</v>
      </c>
      <c r="K3877">
        <v>43.761766773092603</v>
      </c>
      <c r="L3877">
        <v>42.041733842722401</v>
      </c>
      <c r="M3877">
        <v>56.648515605145697</v>
      </c>
      <c r="N3877">
        <v>1.1505381734881499</v>
      </c>
      <c r="O3877">
        <v>39.035087719298197</v>
      </c>
      <c r="P3877">
        <v>72.727272727272705</v>
      </c>
      <c r="Q3877">
        <v>-2.5094858711937E-2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24.58568</v>
      </c>
      <c r="F3878">
        <v>40.840000000000003</v>
      </c>
      <c r="G3878">
        <v>-35.426228239420503</v>
      </c>
      <c r="H3878">
        <v>-24.007732882785199</v>
      </c>
      <c r="I3878">
        <v>-22.665276401765301</v>
      </c>
      <c r="J3878">
        <v>-4.8104044222257896</v>
      </c>
      <c r="M3878">
        <v>23.0184940669958</v>
      </c>
      <c r="O3878">
        <v>27.9627815866797</v>
      </c>
      <c r="P3878">
        <v>0.56636296478700299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24.552499999999998</v>
      </c>
      <c r="F3879">
        <v>6.1</v>
      </c>
      <c r="G3879">
        <v>-36.154358286833698</v>
      </c>
      <c r="H3879">
        <v>-21.7565053868768</v>
      </c>
      <c r="I3879">
        <v>-42.984346273383998</v>
      </c>
      <c r="J3879">
        <v>-1.3418277463763999</v>
      </c>
      <c r="K3879">
        <v>6.9480530543797299</v>
      </c>
      <c r="L3879">
        <v>6.2975540561805801</v>
      </c>
      <c r="M3879">
        <v>0.27282414476380301</v>
      </c>
      <c r="N3879">
        <v>0.87505389608834105</v>
      </c>
      <c r="O3879">
        <v>58.032786885245898</v>
      </c>
      <c r="P3879">
        <v>21.272365805168899</v>
      </c>
      <c r="Q3879">
        <v>5.7966792697465998E-2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24.503885159999999</v>
      </c>
      <c r="F3880">
        <v>45.95</v>
      </c>
      <c r="G3880">
        <v>-80.656108814885499</v>
      </c>
      <c r="H3880">
        <v>-2.4692713443236598</v>
      </c>
      <c r="I3880">
        <v>-32.343577027075703</v>
      </c>
      <c r="J3880">
        <v>8.1643005196568499</v>
      </c>
      <c r="K3880">
        <v>45.120126287338103</v>
      </c>
      <c r="M3880">
        <v>71.981599976345606</v>
      </c>
      <c r="N3880">
        <v>1.2337662337662301</v>
      </c>
      <c r="O3880">
        <v>132.861806311207</v>
      </c>
      <c r="P3880">
        <v>43.59375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49</v>
      </c>
      <c r="E3881">
        <v>24.48</v>
      </c>
      <c r="F3881">
        <v>57.6</v>
      </c>
      <c r="G3881">
        <v>21.8320670525328</v>
      </c>
      <c r="H3881">
        <v>18.596718503392001</v>
      </c>
      <c r="I3881">
        <v>-14.721833635595299</v>
      </c>
      <c r="J3881">
        <v>4.1997080483887297</v>
      </c>
      <c r="K3881">
        <v>53.396196751157902</v>
      </c>
      <c r="L3881">
        <v>48.9847594073984</v>
      </c>
      <c r="M3881">
        <v>51.833560142201598</v>
      </c>
      <c r="N3881">
        <v>0.94371755871942398</v>
      </c>
      <c r="O3881">
        <v>40.2083333333333</v>
      </c>
      <c r="P3881">
        <v>98.620689655172399</v>
      </c>
      <c r="Q3881">
        <v>0.119880622019745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168</v>
      </c>
      <c r="E3882">
        <v>24.463830000000002</v>
      </c>
      <c r="F3882">
        <v>16.7</v>
      </c>
      <c r="G3882">
        <v>98.602124951622898</v>
      </c>
      <c r="H3882">
        <v>-5.5872837666839201</v>
      </c>
      <c r="I3882">
        <v>34.297004225241302</v>
      </c>
      <c r="J3882">
        <v>-7.2147689228469796</v>
      </c>
      <c r="K3882">
        <v>13.252614621323399</v>
      </c>
      <c r="L3882">
        <v>10.7962086322873</v>
      </c>
      <c r="M3882">
        <v>67.126595449900094</v>
      </c>
      <c r="N3882">
        <v>1.2567803640925601</v>
      </c>
      <c r="O3882">
        <v>5.0898203592814397</v>
      </c>
      <c r="P3882">
        <v>148.51190476190399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24.452819999999999</v>
      </c>
      <c r="F3883">
        <v>94.5</v>
      </c>
      <c r="G3883">
        <v>-59.544451166090603</v>
      </c>
      <c r="H3883">
        <v>-2.6461861231801902</v>
      </c>
      <c r="I3883">
        <v>-46.783499328435397</v>
      </c>
      <c r="J3883">
        <v>0.63279590953758202</v>
      </c>
      <c r="M3883">
        <v>49.423703018919298</v>
      </c>
      <c r="O3883">
        <v>65.925925925925895</v>
      </c>
      <c r="P3883">
        <v>21.778350515463899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130</v>
      </c>
      <c r="E3884">
        <v>24.423317879999999</v>
      </c>
      <c r="F3884">
        <v>16.399999999999999</v>
      </c>
      <c r="G3884">
        <v>-5.5931859894901201</v>
      </c>
      <c r="H3884">
        <v>-1.87035303188851</v>
      </c>
      <c r="I3884">
        <v>-12.2495918825592</v>
      </c>
      <c r="J3884">
        <v>1.0670674632677399</v>
      </c>
      <c r="K3884">
        <v>20.078539679257499</v>
      </c>
      <c r="L3884">
        <v>20.567302919445201</v>
      </c>
      <c r="M3884">
        <v>33.686981725690302</v>
      </c>
      <c r="N3884">
        <v>1</v>
      </c>
      <c r="Q3884">
        <v>-3.2586267451102997E-2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821</v>
      </c>
      <c r="E3885">
        <v>24.31</v>
      </c>
      <c r="F3885">
        <v>22.1</v>
      </c>
      <c r="G3885">
        <v>-48.856756319217297</v>
      </c>
      <c r="H3885">
        <v>3.3356067044568301</v>
      </c>
      <c r="I3885">
        <v>9.67848897565813</v>
      </c>
      <c r="J3885">
        <v>-0.86182774637639603</v>
      </c>
      <c r="K3885">
        <v>20.9435296288008</v>
      </c>
      <c r="L3885">
        <v>21.079681858975</v>
      </c>
      <c r="M3885">
        <v>99.991342128637498</v>
      </c>
      <c r="N3885">
        <v>0</v>
      </c>
      <c r="O3885">
        <v>43.891402714932099</v>
      </c>
      <c r="P3885">
        <v>35.582822085889497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E3886">
        <v>24.244718604999999</v>
      </c>
      <c r="F3886">
        <v>1.85</v>
      </c>
      <c r="G3886">
        <v>-51.563051884754799</v>
      </c>
      <c r="H3886">
        <v>29.112818207915101</v>
      </c>
      <c r="I3886">
        <v>-21.515130386277999</v>
      </c>
      <c r="J3886">
        <v>11.0131722536235</v>
      </c>
      <c r="K3886">
        <v>1.5786698717452801</v>
      </c>
      <c r="L3886">
        <v>1.93720803839738</v>
      </c>
      <c r="M3886">
        <v>64.8132132794005</v>
      </c>
      <c r="N3886">
        <v>1.14381075089107</v>
      </c>
      <c r="O3886">
        <v>57.297297297297199</v>
      </c>
      <c r="P3886">
        <v>54.1666666666666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242</v>
      </c>
      <c r="E3887">
        <v>24.203520000000001</v>
      </c>
      <c r="F3887">
        <v>24</v>
      </c>
      <c r="G3887">
        <v>-29.086047091387702</v>
      </c>
      <c r="H3887">
        <v>4.8701364005510497</v>
      </c>
      <c r="I3887">
        <v>-2.9064513365549098</v>
      </c>
      <c r="J3887">
        <v>-0.86182774637639603</v>
      </c>
      <c r="K3887">
        <v>22.868670832185799</v>
      </c>
      <c r="L3887">
        <v>22.3423284617168</v>
      </c>
      <c r="M3887">
        <v>98.473488821407003</v>
      </c>
      <c r="N3887">
        <v>1.07032205462698</v>
      </c>
      <c r="O3887">
        <v>3.3333333333333401</v>
      </c>
      <c r="P3887">
        <v>30.222463374932101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E3888">
        <v>24.159312</v>
      </c>
      <c r="F3888">
        <v>33.36</v>
      </c>
      <c r="G3888">
        <v>134.76475936022501</v>
      </c>
      <c r="H3888">
        <v>33.6240349437087</v>
      </c>
      <c r="I3888">
        <v>53.700711197880302</v>
      </c>
      <c r="J3888">
        <v>20.5794851326817</v>
      </c>
      <c r="K3888">
        <v>26.938129171126398</v>
      </c>
      <c r="L3888">
        <v>22.264890078357901</v>
      </c>
      <c r="M3888">
        <v>54.699162957959899</v>
      </c>
      <c r="N3888">
        <v>1.5797208769295401</v>
      </c>
      <c r="O3888">
        <v>19.904076738609099</v>
      </c>
      <c r="P3888">
        <v>184.64163822525501</v>
      </c>
      <c r="Q3888">
        <v>0.112659424048036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539</v>
      </c>
      <c r="E3889">
        <v>24.128768149999999</v>
      </c>
      <c r="F3889">
        <v>0.83</v>
      </c>
      <c r="G3889">
        <v>160.346655911949</v>
      </c>
      <c r="H3889">
        <v>14.7088108474571</v>
      </c>
      <c r="I3889">
        <v>-6.6890323918632397</v>
      </c>
      <c r="J3889">
        <v>-10.236827746376299</v>
      </c>
      <c r="K3889">
        <v>0.82770620257081895</v>
      </c>
      <c r="M3889">
        <v>42.341986033496397</v>
      </c>
      <c r="N3889">
        <v>4.01093805434245</v>
      </c>
      <c r="O3889">
        <v>37.349397590361399</v>
      </c>
      <c r="P3889">
        <v>196.42857142857099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539</v>
      </c>
      <c r="E3890">
        <v>23.995000000000001</v>
      </c>
      <c r="F3890">
        <v>47.99</v>
      </c>
      <c r="G3890">
        <v>102.229112972392</v>
      </c>
      <c r="H3890">
        <v>6.93867089394349</v>
      </c>
      <c r="I3890">
        <v>46.867377864547002</v>
      </c>
      <c r="J3890">
        <v>5.5519653570718699</v>
      </c>
      <c r="K3890">
        <v>42.625107610667797</v>
      </c>
      <c r="L3890">
        <v>34.335441800485</v>
      </c>
      <c r="M3890">
        <v>80.116020739042298</v>
      </c>
      <c r="N3890">
        <v>0.30860104386155501</v>
      </c>
      <c r="O3890">
        <v>37.570327151489799</v>
      </c>
      <c r="P3890">
        <v>158.010752688172</v>
      </c>
      <c r="Q3890">
        <v>0.11366676041358199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23.945900000000002</v>
      </c>
      <c r="F3891">
        <v>60.5</v>
      </c>
      <c r="G3891">
        <v>-2.2899792018663798</v>
      </c>
      <c r="H3891">
        <v>101.98234155890199</v>
      </c>
      <c r="I3891">
        <v>64.841887668468502</v>
      </c>
      <c r="J3891">
        <v>47.975381555949099</v>
      </c>
      <c r="K3891">
        <v>40.371244416603197</v>
      </c>
      <c r="L3891">
        <v>37.303573717308304</v>
      </c>
      <c r="M3891">
        <v>78.664757383119493</v>
      </c>
      <c r="N3891">
        <v>4.8880496358241103</v>
      </c>
      <c r="O3891">
        <v>13.801652892561901</v>
      </c>
      <c r="P3891">
        <v>128.301886792452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86</v>
      </c>
      <c r="E3892">
        <v>23.943432600000001</v>
      </c>
      <c r="F3892">
        <v>36.81</v>
      </c>
      <c r="G3892">
        <v>-29.5494086146571</v>
      </c>
      <c r="H3892">
        <v>-4.1945460695983803</v>
      </c>
      <c r="I3892">
        <v>-16.788456777001802</v>
      </c>
      <c r="J3892">
        <v>-18.338653430301299</v>
      </c>
      <c r="O3892">
        <v>20.8910622113555</v>
      </c>
      <c r="P3892">
        <v>5.1714285714285797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23.926444619999899</v>
      </c>
      <c r="F3893">
        <v>159.9</v>
      </c>
      <c r="G3893">
        <v>-38.075447886549497</v>
      </c>
      <c r="H3893">
        <v>-3.1517906245293101</v>
      </c>
      <c r="I3893">
        <v>-12.6911255368135</v>
      </c>
      <c r="J3893">
        <v>5.6584425238938696</v>
      </c>
      <c r="K3893">
        <v>153.06475302793999</v>
      </c>
      <c r="L3893">
        <v>152.53673095732401</v>
      </c>
      <c r="M3893">
        <v>63.958346194006403</v>
      </c>
      <c r="N3893">
        <v>1.56818381923303</v>
      </c>
      <c r="O3893">
        <v>18.824265165728502</v>
      </c>
      <c r="P3893">
        <v>22.622699386503001</v>
      </c>
      <c r="Q3893">
        <v>0.10458885733587001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239</v>
      </c>
      <c r="E3894">
        <v>23.891489499999999</v>
      </c>
      <c r="F3894">
        <v>83.15</v>
      </c>
      <c r="G3894">
        <v>1033.8329253295401</v>
      </c>
      <c r="H3894">
        <v>35.359202069055399</v>
      </c>
      <c r="I3894">
        <v>154.35005182187501</v>
      </c>
      <c r="J3894">
        <v>7.3409861638970204</v>
      </c>
      <c r="K3894">
        <v>60.050360236566</v>
      </c>
      <c r="L3894">
        <v>39.6651424723159</v>
      </c>
      <c r="M3894">
        <v>99.341540549079497</v>
      </c>
      <c r="N3894">
        <v>1.48619065443208</v>
      </c>
      <c r="O3894">
        <v>0</v>
      </c>
      <c r="P3894">
        <v>1059.69316596931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E3895">
        <v>23.832734815999999</v>
      </c>
      <c r="F3895">
        <v>39.71</v>
      </c>
      <c r="G3895">
        <v>-27.519477885936301</v>
      </c>
      <c r="H3895">
        <v>-4.4692713443236602</v>
      </c>
      <c r="I3895">
        <v>-18.099288802119599</v>
      </c>
      <c r="J3895">
        <v>-0.86182774637639603</v>
      </c>
      <c r="K3895">
        <v>40.639460001986301</v>
      </c>
      <c r="L3895">
        <v>42.714060774283404</v>
      </c>
      <c r="M3895">
        <v>0.164024722426689</v>
      </c>
      <c r="O3895">
        <v>48.300176278015599</v>
      </c>
      <c r="P3895">
        <v>20.6624126405348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49</v>
      </c>
      <c r="E3896">
        <v>23.8185</v>
      </c>
      <c r="F3896">
        <v>2.37</v>
      </c>
      <c r="G3896">
        <v>-81.726162427484297</v>
      </c>
      <c r="H3896">
        <v>8.8334809492543194</v>
      </c>
      <c r="I3896">
        <v>-9.1519203810670007</v>
      </c>
      <c r="J3896">
        <v>7.4715055869569502</v>
      </c>
      <c r="K3896">
        <v>2.3111164000711102</v>
      </c>
      <c r="L3896">
        <v>2.9355781772057501</v>
      </c>
      <c r="M3896">
        <v>45.683157257114701</v>
      </c>
      <c r="N3896">
        <v>0.863297277359801</v>
      </c>
      <c r="O3896">
        <v>137.55274261603299</v>
      </c>
      <c r="P3896">
        <v>24.736842105263101</v>
      </c>
      <c r="Q3896">
        <v>5.5948277362619002E-2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403</v>
      </c>
      <c r="E3897">
        <v>23.802510000000002</v>
      </c>
      <c r="F3897">
        <v>47.51</v>
      </c>
      <c r="G3897">
        <v>236.25866179924901</v>
      </c>
      <c r="H3897">
        <v>-4.4692713443236602</v>
      </c>
      <c r="I3897">
        <v>-13.099288802119601</v>
      </c>
      <c r="J3897">
        <v>-0.86182774637639603</v>
      </c>
      <c r="K3897">
        <v>47.456198701709702</v>
      </c>
      <c r="M3897">
        <v>100</v>
      </c>
      <c r="O3897">
        <v>0</v>
      </c>
      <c r="P3897">
        <v>262.118902439024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23.8</v>
      </c>
      <c r="F3898">
        <v>14</v>
      </c>
      <c r="G3898">
        <v>-29.308516501843801</v>
      </c>
      <c r="H3898">
        <v>-12.075828721372799</v>
      </c>
      <c r="I3898">
        <v>-13.5260313341253</v>
      </c>
      <c r="J3898">
        <v>-2.6736744362718601</v>
      </c>
      <c r="K3898">
        <v>14.106950964659401</v>
      </c>
      <c r="L3898">
        <v>13.8053316678239</v>
      </c>
      <c r="M3898">
        <v>42.441381271006797</v>
      </c>
      <c r="N3898">
        <v>0.336484099965834</v>
      </c>
      <c r="O3898">
        <v>28.571428571428498</v>
      </c>
      <c r="P3898">
        <v>29.270544783010099</v>
      </c>
      <c r="Q3898">
        <v>2.6260311664399998E-2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23.796139499999999</v>
      </c>
      <c r="F3899">
        <v>22.05</v>
      </c>
      <c r="G3899">
        <v>21.139759360225099</v>
      </c>
      <c r="H3899">
        <v>-11.2568120230777</v>
      </c>
      <c r="I3899">
        <v>-10.158112331531401</v>
      </c>
      <c r="J3899">
        <v>-15.141434415893199</v>
      </c>
      <c r="K3899">
        <v>22.605444141973798</v>
      </c>
      <c r="L3899">
        <v>21.548949554199002</v>
      </c>
      <c r="M3899">
        <v>48.958907172482597</v>
      </c>
      <c r="N3899">
        <v>1.17267877235867</v>
      </c>
      <c r="O3899">
        <v>40.498866213151899</v>
      </c>
      <c r="P3899">
        <v>62.1323529411764</v>
      </c>
      <c r="Q3899">
        <v>-1.5617579425807E-2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1535</v>
      </c>
      <c r="E3900">
        <v>23.763029765999999</v>
      </c>
      <c r="F3900">
        <v>3.29</v>
      </c>
      <c r="G3900">
        <v>-45.366413479281</v>
      </c>
      <c r="H3900">
        <v>4.53072865567633</v>
      </c>
      <c r="I3900">
        <v>-31.864720900885001</v>
      </c>
      <c r="J3900">
        <v>-5.8036882114926698</v>
      </c>
      <c r="K3900">
        <v>3.2834189491891599</v>
      </c>
      <c r="L3900">
        <v>3.77615196249999</v>
      </c>
      <c r="M3900">
        <v>54.437818215792902</v>
      </c>
      <c r="N3900">
        <v>1.6964870186671399</v>
      </c>
      <c r="O3900">
        <v>79.331306990881401</v>
      </c>
      <c r="P3900">
        <v>17.5</v>
      </c>
      <c r="Q3900">
        <v>-9.3653252331861003E-2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75</v>
      </c>
      <c r="E3901">
        <v>23.727360000000001</v>
      </c>
      <c r="F3901">
        <v>23.68</v>
      </c>
      <c r="G3901">
        <v>2.9754503286690901</v>
      </c>
      <c r="H3901">
        <v>8.1924661787816806</v>
      </c>
      <c r="I3901">
        <v>-8.7821081853795508</v>
      </c>
      <c r="J3901">
        <v>-8.5133428978915404</v>
      </c>
      <c r="K3901">
        <v>23.8993705439743</v>
      </c>
      <c r="L3901">
        <v>22.371557283306402</v>
      </c>
      <c r="M3901">
        <v>35.3718325068726</v>
      </c>
      <c r="N3901">
        <v>2.3156350441803899</v>
      </c>
      <c r="O3901">
        <v>21.199324324324301</v>
      </c>
      <c r="P3901">
        <v>48.092557848655403</v>
      </c>
      <c r="Q3901">
        <v>7.6872987509698995E-2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140</v>
      </c>
      <c r="E3902">
        <v>23.696793199999998</v>
      </c>
      <c r="F3902">
        <v>47.48</v>
      </c>
      <c r="G3902">
        <v>168.49809785991499</v>
      </c>
      <c r="H3902">
        <v>3.8007125303595899</v>
      </c>
      <c r="I3902">
        <v>174.65828695545599</v>
      </c>
      <c r="J3902">
        <v>1.98281120329536</v>
      </c>
      <c r="K3902">
        <v>47.0477730081207</v>
      </c>
      <c r="L3902">
        <v>35.577025063347101</v>
      </c>
      <c r="M3902">
        <v>51.369335893020597</v>
      </c>
      <c r="N3902">
        <v>0.32401987501742302</v>
      </c>
      <c r="O3902">
        <v>41.575400168491903</v>
      </c>
      <c r="P3902">
        <v>224.98288843258001</v>
      </c>
      <c r="Q3902">
        <v>7.0605925676009998E-2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239</v>
      </c>
      <c r="E3903">
        <v>23.696408959999999</v>
      </c>
      <c r="F3903">
        <v>32.54</v>
      </c>
      <c r="G3903">
        <v>27.3412659515622</v>
      </c>
      <c r="H3903">
        <v>-11.3859380109903</v>
      </c>
      <c r="I3903">
        <v>13.811787640938</v>
      </c>
      <c r="J3903">
        <v>1.36513991683286</v>
      </c>
      <c r="K3903">
        <v>32.381810246908799</v>
      </c>
      <c r="L3903">
        <v>28.9280410748683</v>
      </c>
      <c r="M3903">
        <v>43.099040634915703</v>
      </c>
      <c r="N3903">
        <v>1.0125936038633501</v>
      </c>
      <c r="O3903">
        <v>18.9305470190534</v>
      </c>
      <c r="P3903">
        <v>69.214768590743603</v>
      </c>
      <c r="Q3903">
        <v>8.5846390021800001E-2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E3904">
        <v>23.537308624000001</v>
      </c>
      <c r="F3904">
        <v>22.76</v>
      </c>
      <c r="G3904">
        <v>-29.009176809987601</v>
      </c>
      <c r="H3904">
        <v>6.0805057730611702</v>
      </c>
      <c r="I3904">
        <v>2.5511177019454001</v>
      </c>
      <c r="J3904">
        <v>3.4372376741843498</v>
      </c>
      <c r="K3904">
        <v>21.292099225209999</v>
      </c>
      <c r="L3904">
        <v>21.676402122594698</v>
      </c>
      <c r="M3904">
        <v>67.984039028704203</v>
      </c>
      <c r="N3904">
        <v>0.85809934556849399</v>
      </c>
      <c r="O3904">
        <v>27.416520210896302</v>
      </c>
      <c r="P3904">
        <v>24.712328767123299</v>
      </c>
      <c r="Q3904">
        <v>3.8030548881998999E-2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403</v>
      </c>
      <c r="E3905">
        <v>23.515775999999999</v>
      </c>
      <c r="F3905">
        <v>14.9</v>
      </c>
      <c r="G3905">
        <v>39.6953149157806</v>
      </c>
      <c r="H3905">
        <v>18.671224523444899</v>
      </c>
      <c r="I3905">
        <v>32.836068690534603</v>
      </c>
      <c r="J3905">
        <v>1.6141007268010501</v>
      </c>
      <c r="K3905">
        <v>13.8756456742677</v>
      </c>
      <c r="L3905">
        <v>12.760955279386099</v>
      </c>
      <c r="M3905">
        <v>56.133598266172697</v>
      </c>
      <c r="N3905">
        <v>1.4060606060606</v>
      </c>
      <c r="O3905">
        <v>15.1006711409395</v>
      </c>
      <c r="P3905">
        <v>105.234159779614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E3906">
        <v>23.396699999999999</v>
      </c>
      <c r="F3906">
        <v>50.1</v>
      </c>
      <c r="G3906">
        <v>-14.526907306441499</v>
      </c>
      <c r="H3906">
        <v>-3.0551299301822401</v>
      </c>
      <c r="I3906">
        <v>-25.9688540195109</v>
      </c>
      <c r="J3906">
        <v>0.44997850993037503</v>
      </c>
      <c r="K3906">
        <v>49.855463482554903</v>
      </c>
      <c r="L3906">
        <v>49.845419457324297</v>
      </c>
      <c r="M3906">
        <v>65.294652738019707</v>
      </c>
      <c r="N3906">
        <v>0.69777242624924696</v>
      </c>
      <c r="O3906">
        <v>27.045908183632701</v>
      </c>
      <c r="P3906">
        <v>42.127659574467998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23.358690899999999</v>
      </c>
      <c r="F3907">
        <v>25.23</v>
      </c>
      <c r="G3907">
        <v>19.473860742713601</v>
      </c>
      <c r="H3907">
        <v>10.322789147169701</v>
      </c>
      <c r="I3907">
        <v>15.2976577627658</v>
      </c>
      <c r="J3907">
        <v>-1.1491840682154699</v>
      </c>
      <c r="K3907">
        <v>21.7436399323758</v>
      </c>
      <c r="L3907">
        <v>19.616923273083501</v>
      </c>
      <c r="M3907">
        <v>69.161958074861204</v>
      </c>
      <c r="N3907">
        <v>0.87962389282820297</v>
      </c>
      <c r="O3907">
        <v>19.619500594530301</v>
      </c>
      <c r="P3907">
        <v>80.214285714285694</v>
      </c>
      <c r="Q3907">
        <v>0.12812216174705601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713</v>
      </c>
      <c r="E3908">
        <v>23.31605892</v>
      </c>
      <c r="F3908">
        <v>89.44</v>
      </c>
      <c r="G3908">
        <v>2.6024030383860399</v>
      </c>
      <c r="H3908">
        <v>-2.0918567826594701</v>
      </c>
      <c r="I3908">
        <v>13.711997175478499</v>
      </c>
      <c r="J3908">
        <v>2.8071537351050599</v>
      </c>
      <c r="K3908">
        <v>85.438886915459605</v>
      </c>
      <c r="L3908">
        <v>77.360770466789603</v>
      </c>
      <c r="M3908">
        <v>58.062255720738897</v>
      </c>
      <c r="N3908">
        <v>1.2943241915541099</v>
      </c>
      <c r="O3908">
        <v>4.0362254025044697</v>
      </c>
      <c r="P3908">
        <v>35.392067817135903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E3909">
        <v>23.294495999999999</v>
      </c>
      <c r="F3909">
        <v>66.8</v>
      </c>
      <c r="G3909">
        <v>480.310358271295</v>
      </c>
      <c r="H3909">
        <v>-24.464241163237102</v>
      </c>
      <c r="I3909">
        <v>72.611025348561398</v>
      </c>
      <c r="J3909">
        <v>7.15175459657776</v>
      </c>
      <c r="K3909">
        <v>61.856902906397302</v>
      </c>
      <c r="L3909">
        <v>44.845699118674801</v>
      </c>
      <c r="M3909">
        <v>60.723835807170197</v>
      </c>
      <c r="N3909">
        <v>0.78462086385583596</v>
      </c>
      <c r="O3909">
        <v>31.646706586826301</v>
      </c>
      <c r="P3909">
        <v>506.17059891106999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1407</v>
      </c>
      <c r="E3910">
        <v>23.251439999999999</v>
      </c>
      <c r="F3910">
        <v>1.5</v>
      </c>
      <c r="G3910">
        <v>106.44745166791699</v>
      </c>
      <c r="H3910">
        <v>-3.8026046776569902</v>
      </c>
      <c r="I3910">
        <v>-27.385003087833901</v>
      </c>
      <c r="J3910">
        <v>-0.86182774637639603</v>
      </c>
      <c r="K3910">
        <v>1.516035058715</v>
      </c>
      <c r="L3910">
        <v>1.35761719959853</v>
      </c>
      <c r="M3910">
        <v>44.742325074187001</v>
      </c>
      <c r="N3910">
        <v>0.90770600063986095</v>
      </c>
      <c r="O3910">
        <v>30</v>
      </c>
      <c r="P3910">
        <v>150</v>
      </c>
      <c r="Q3910">
        <v>6.5442422474028997E-2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304</v>
      </c>
      <c r="E3911">
        <v>23.2482319</v>
      </c>
      <c r="F3911">
        <v>21.11</v>
      </c>
      <c r="G3911">
        <v>76.149328738215502</v>
      </c>
      <c r="H3911">
        <v>-13.1800727380518</v>
      </c>
      <c r="I3911">
        <v>29.632286586656502</v>
      </c>
      <c r="J3911">
        <v>2.3894037807171902</v>
      </c>
      <c r="K3911">
        <v>22.956524234989899</v>
      </c>
      <c r="L3911">
        <v>20.206468479142401</v>
      </c>
      <c r="M3911">
        <v>42.6011053113385</v>
      </c>
      <c r="N3911">
        <v>1.1579089693325799</v>
      </c>
      <c r="O3911">
        <v>53.623874940786301</v>
      </c>
      <c r="P3911">
        <v>142.64367816091899</v>
      </c>
      <c r="Q3911">
        <v>5.3820223100471999E-2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629</v>
      </c>
      <c r="E3912">
        <v>23.213349149999999</v>
      </c>
      <c r="F3912">
        <v>34.5</v>
      </c>
      <c r="G3912">
        <v>-39.610240639774801</v>
      </c>
      <c r="H3912">
        <v>-1.7906999157522301</v>
      </c>
      <c r="I3912">
        <v>-32.8667306625847</v>
      </c>
      <c r="J3912">
        <v>-0.86182774637639603</v>
      </c>
      <c r="K3912">
        <v>34.6559692924844</v>
      </c>
      <c r="L3912">
        <v>37.697366042143997</v>
      </c>
      <c r="M3912">
        <v>57.482507358339902</v>
      </c>
      <c r="N3912">
        <v>0.74162679425837297</v>
      </c>
      <c r="O3912">
        <v>50.7246376811594</v>
      </c>
      <c r="P3912">
        <v>36.579572446555801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242</v>
      </c>
      <c r="E3913">
        <v>23.169594797999999</v>
      </c>
      <c r="F3913">
        <v>27.09</v>
      </c>
      <c r="G3913">
        <v>-57.897370594616802</v>
      </c>
      <c r="H3913">
        <v>-0.43117610622843</v>
      </c>
      <c r="I3913">
        <v>-22.799288802119602</v>
      </c>
      <c r="J3913">
        <v>0.286320401771746</v>
      </c>
      <c r="K3913">
        <v>27.160777287245399</v>
      </c>
      <c r="L3913">
        <v>30.7695625594916</v>
      </c>
      <c r="M3913">
        <v>49.968620654289403</v>
      </c>
      <c r="N3913">
        <v>1.1749602272905699</v>
      </c>
      <c r="O3913">
        <v>53.451458102620798</v>
      </c>
      <c r="P3913">
        <v>16.867989646246698</v>
      </c>
      <c r="Q3913">
        <v>-1.8289629804030001E-2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23.158196694000001</v>
      </c>
      <c r="F3914">
        <v>19.29</v>
      </c>
      <c r="G3914">
        <v>-70.745954925489102</v>
      </c>
      <c r="H3914">
        <v>-7.0646103273745</v>
      </c>
      <c r="I3914">
        <v>-44.427163490620899</v>
      </c>
      <c r="J3914">
        <v>-1.3488407333893799</v>
      </c>
      <c r="K3914">
        <v>19.406925777684201</v>
      </c>
      <c r="L3914">
        <v>23.629735438170002</v>
      </c>
      <c r="M3914">
        <v>63.888257522548002</v>
      </c>
      <c r="N3914">
        <v>0.809278335204624</v>
      </c>
      <c r="O3914">
        <v>94.401244167962602</v>
      </c>
      <c r="P3914">
        <v>11.826086956521699</v>
      </c>
      <c r="Q3914">
        <v>0.18714582660198001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629</v>
      </c>
      <c r="E3915">
        <v>23.1551613</v>
      </c>
      <c r="F3915">
        <v>33.979999999999997</v>
      </c>
      <c r="G3915">
        <v>13.917628549859</v>
      </c>
      <c r="H3915">
        <v>9.4538055787532596</v>
      </c>
      <c r="I3915">
        <v>2.2044098745006302</v>
      </c>
      <c r="J3915">
        <v>7.2798297928715003</v>
      </c>
      <c r="K3915">
        <v>27.214858458590001</v>
      </c>
      <c r="L3915">
        <v>27.716009858289301</v>
      </c>
      <c r="M3915">
        <v>88.1394660786424</v>
      </c>
      <c r="N3915">
        <v>3.49780515639877</v>
      </c>
      <c r="O3915">
        <v>4.5909358446144903</v>
      </c>
      <c r="P3915">
        <v>46.402412753123599</v>
      </c>
      <c r="Q3915">
        <v>9.8043022982045994E-2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23.148579999999999</v>
      </c>
      <c r="F3916">
        <v>23.92</v>
      </c>
      <c r="G3916">
        <v>-24.0730065972216</v>
      </c>
      <c r="H3916">
        <v>-22.484538519896098</v>
      </c>
      <c r="I3916">
        <v>-28.933208576926098</v>
      </c>
      <c r="J3916">
        <v>-0.48799597067545297</v>
      </c>
      <c r="K3916">
        <v>25.462624986792399</v>
      </c>
      <c r="L3916">
        <v>24.881457541348901</v>
      </c>
      <c r="M3916">
        <v>47.035558973009302</v>
      </c>
      <c r="N3916">
        <v>1.2939393939393899</v>
      </c>
      <c r="O3916">
        <v>35.869565217391198</v>
      </c>
      <c r="P3916">
        <v>38.026543566070401</v>
      </c>
      <c r="Q3916">
        <v>9.0121603321067001E-2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23.112302199999998</v>
      </c>
      <c r="F3917">
        <v>55.9</v>
      </c>
      <c r="G3917">
        <v>33.945362562054697</v>
      </c>
      <c r="H3917">
        <v>3.9493333068391201</v>
      </c>
      <c r="I3917">
        <v>23.910515119448899</v>
      </c>
      <c r="J3917">
        <v>-5.6995497304547804</v>
      </c>
      <c r="K3917">
        <v>45.313022277993198</v>
      </c>
      <c r="L3917">
        <v>40.079933759681197</v>
      </c>
      <c r="M3917">
        <v>70.671034715513798</v>
      </c>
      <c r="N3917">
        <v>2.2041957584252998</v>
      </c>
      <c r="O3917">
        <v>0.71556350626118503</v>
      </c>
      <c r="P3917">
        <v>97.4567290709996</v>
      </c>
      <c r="Q3917">
        <v>0.16844687226984401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629</v>
      </c>
      <c r="E3918">
        <v>23.110000992</v>
      </c>
      <c r="F3918">
        <v>27.04</v>
      </c>
      <c r="G3918">
        <v>-4.6046352586089601</v>
      </c>
      <c r="H3918">
        <v>-7.7945224700597198</v>
      </c>
      <c r="I3918">
        <v>-18.155468577400502</v>
      </c>
      <c r="J3918">
        <v>0.224735093174493</v>
      </c>
      <c r="K3918">
        <v>30.780204339211899</v>
      </c>
      <c r="L3918">
        <v>29.711756697880499</v>
      </c>
      <c r="M3918">
        <v>31.152554264023902</v>
      </c>
      <c r="N3918">
        <v>0.55468696475946799</v>
      </c>
      <c r="O3918">
        <v>53.661242603550299</v>
      </c>
      <c r="P3918">
        <v>88.432055749128907</v>
      </c>
      <c r="Q3918">
        <v>8.3839937222103006E-2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23.1</v>
      </c>
      <c r="F3919">
        <v>77</v>
      </c>
      <c r="G3919">
        <v>42.703682302431702</v>
      </c>
      <c r="H3919">
        <v>-4.5560446181553296</v>
      </c>
      <c r="I3919">
        <v>54.292015545706398</v>
      </c>
      <c r="J3919">
        <v>-1.4783505577204099</v>
      </c>
      <c r="K3919">
        <v>78.176935412686305</v>
      </c>
      <c r="L3919">
        <v>65.159310557408901</v>
      </c>
      <c r="M3919">
        <v>45.704045804215198</v>
      </c>
      <c r="N3919">
        <v>2.2969526966721898</v>
      </c>
      <c r="O3919">
        <v>28.493506493506398</v>
      </c>
      <c r="P3919">
        <v>113.888888888888</v>
      </c>
      <c r="Q3919">
        <v>6.6045577265582994E-2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E3920">
        <v>23.091247410000001</v>
      </c>
      <c r="F3920">
        <v>2.6</v>
      </c>
      <c r="K3920">
        <v>2.9214051989229399</v>
      </c>
      <c r="L3920">
        <v>4.2861502767889696</v>
      </c>
      <c r="M3920">
        <v>64.437260219561196</v>
      </c>
      <c r="N3920">
        <v>1</v>
      </c>
      <c r="Q3920">
        <v>-8.2544193203107005E-2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E3921">
        <v>23.03125</v>
      </c>
      <c r="F3921">
        <v>13.75</v>
      </c>
      <c r="G3921">
        <v>-19.271093352953098</v>
      </c>
      <c r="H3921">
        <v>33.030728655676299</v>
      </c>
      <c r="I3921">
        <v>17.977927594448499</v>
      </c>
      <c r="J3921">
        <v>-2.64754203209068</v>
      </c>
      <c r="K3921">
        <v>12.0946162363781</v>
      </c>
      <c r="L3921">
        <v>11.232882970658499</v>
      </c>
      <c r="M3921">
        <v>58.3996823204264</v>
      </c>
      <c r="N3921">
        <v>1.006993006993</v>
      </c>
      <c r="O3921">
        <v>14.909090909090899</v>
      </c>
      <c r="P3921">
        <v>61.764705882352899</v>
      </c>
      <c r="Q3921">
        <v>7.9028638801359005E-2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49</v>
      </c>
      <c r="E3922">
        <v>23.003050000000002</v>
      </c>
      <c r="F3922">
        <v>938.9</v>
      </c>
      <c r="G3922">
        <v>-4.9225192512258999</v>
      </c>
      <c r="H3922">
        <v>-4.4692713443236602</v>
      </c>
      <c r="I3922">
        <v>-13.099288802119601</v>
      </c>
      <c r="J3922">
        <v>-0.86182774637639603</v>
      </c>
      <c r="K3922">
        <v>938.85847947922298</v>
      </c>
      <c r="L3922">
        <v>895.19421698369899</v>
      </c>
      <c r="M3922">
        <v>100</v>
      </c>
      <c r="O3922">
        <v>0</v>
      </c>
      <c r="P3922">
        <v>20.937721388548901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629</v>
      </c>
      <c r="E3923">
        <v>22.98433464</v>
      </c>
      <c r="F3923">
        <v>3.09</v>
      </c>
      <c r="G3923">
        <v>28.639759360225099</v>
      </c>
      <c r="H3923">
        <v>-11.075877950930201</v>
      </c>
      <c r="I3923">
        <v>-22.483453024993501</v>
      </c>
      <c r="J3923">
        <v>1.1053853683777</v>
      </c>
      <c r="K3923">
        <v>3.14587867339828</v>
      </c>
      <c r="L3923">
        <v>3.1262343500825298</v>
      </c>
      <c r="M3923">
        <v>45.074550996724298</v>
      </c>
      <c r="N3923">
        <v>1.3558236753209001</v>
      </c>
      <c r="O3923">
        <v>46.601941747572802</v>
      </c>
      <c r="P3923">
        <v>62.631578947368403</v>
      </c>
      <c r="Q3923">
        <v>1.1007093914498001E-2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333</v>
      </c>
      <c r="E3924">
        <v>22.86830016</v>
      </c>
      <c r="F3924">
        <v>37.49</v>
      </c>
      <c r="G3924">
        <v>-47.099736438094197</v>
      </c>
      <c r="H3924">
        <v>-7.4033871085274496</v>
      </c>
      <c r="I3924">
        <v>-8.6412224883832192</v>
      </c>
      <c r="J3924">
        <v>-4.6937516364398197</v>
      </c>
      <c r="K3924">
        <v>38.222642069908296</v>
      </c>
      <c r="L3924">
        <v>38.411267026484097</v>
      </c>
      <c r="M3924">
        <v>50.3691842211813</v>
      </c>
      <c r="N3924">
        <v>0.52292864221150903</v>
      </c>
      <c r="O3924">
        <v>53.534275806881801</v>
      </c>
      <c r="P3924">
        <v>15.638494756323199</v>
      </c>
      <c r="Q3924">
        <v>8.3947634979611996E-2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E3925">
        <v>22.865441949000001</v>
      </c>
      <c r="F3925">
        <v>10.71</v>
      </c>
      <c r="G3925">
        <v>-3.3201948731844801</v>
      </c>
      <c r="H3925">
        <v>28.299773395700502</v>
      </c>
      <c r="I3925">
        <v>8.6052566524257994</v>
      </c>
      <c r="J3925">
        <v>1.5635453879519501</v>
      </c>
      <c r="K3925">
        <v>9.1673370025674608</v>
      </c>
      <c r="L3925">
        <v>8.7741523365278695</v>
      </c>
      <c r="M3925">
        <v>62.096685549279002</v>
      </c>
      <c r="N3925">
        <v>3.80232782955028</v>
      </c>
      <c r="O3925">
        <v>27.731092436974699</v>
      </c>
      <c r="P3925">
        <v>56.350364963503601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100</v>
      </c>
      <c r="E3926">
        <v>22.863406094999998</v>
      </c>
      <c r="F3926">
        <v>4.57</v>
      </c>
      <c r="G3926">
        <v>24.793354131466899</v>
      </c>
      <c r="H3926">
        <v>5.6246253692913699</v>
      </c>
      <c r="I3926">
        <v>6.5342190512835003</v>
      </c>
      <c r="J3926">
        <v>13.808098903990301</v>
      </c>
      <c r="K3926">
        <v>4.2375871637525497</v>
      </c>
      <c r="L3926">
        <v>3.9755489707749199</v>
      </c>
      <c r="M3926">
        <v>58.118007422795401</v>
      </c>
      <c r="N3926">
        <v>2.7040136531598198</v>
      </c>
      <c r="O3926">
        <v>41.794310722100597</v>
      </c>
      <c r="P3926">
        <v>78.515625</v>
      </c>
      <c r="Q3926">
        <v>-1.1757620637397E-2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22.85910552</v>
      </c>
      <c r="F3927">
        <v>16.22</v>
      </c>
      <c r="G3927">
        <v>54.361981582447299</v>
      </c>
      <c r="H3927">
        <v>-1.34427134432366</v>
      </c>
      <c r="I3927">
        <v>-2.8341630373337998</v>
      </c>
      <c r="J3927">
        <v>-3.4016977995364601</v>
      </c>
      <c r="K3927">
        <v>16.675401503851099</v>
      </c>
      <c r="L3927">
        <v>15.5109135382544</v>
      </c>
      <c r="M3927">
        <v>42.114104804536602</v>
      </c>
      <c r="N3927">
        <v>0.69079414174653597</v>
      </c>
      <c r="O3927">
        <v>45.745992601726201</v>
      </c>
      <c r="P3927">
        <v>106.361323155216</v>
      </c>
      <c r="Q3927">
        <v>7.4504790167399998E-2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46</v>
      </c>
      <c r="E3928">
        <v>22.7923674</v>
      </c>
      <c r="F3928">
        <v>13.53</v>
      </c>
      <c r="G3928">
        <v>272.08093583081302</v>
      </c>
      <c r="H3928">
        <v>70.596691716362301</v>
      </c>
      <c r="I3928">
        <v>182.31555835945201</v>
      </c>
      <c r="J3928">
        <v>7.2881315038273504</v>
      </c>
      <c r="K3928">
        <v>8.80091832713698</v>
      </c>
      <c r="L3928">
        <v>5.9735627287176296</v>
      </c>
      <c r="M3928">
        <v>96.576353036956505</v>
      </c>
      <c r="N3928">
        <v>1.1275449153761901</v>
      </c>
      <c r="O3928">
        <v>0</v>
      </c>
      <c r="P3928">
        <v>330.89171974522202</v>
      </c>
      <c r="Q3928">
        <v>0.10461366642740801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539</v>
      </c>
      <c r="E3929">
        <v>22.712</v>
      </c>
      <c r="F3929">
        <v>16.71</v>
      </c>
      <c r="G3929">
        <v>9.9934178968104792</v>
      </c>
      <c r="H3929">
        <v>-16.704686935443899</v>
      </c>
      <c r="I3929">
        <v>-14.223549157149201</v>
      </c>
      <c r="J3929">
        <v>-6.4173833019319497</v>
      </c>
      <c r="K3929">
        <v>18.009864568226799</v>
      </c>
      <c r="L3929">
        <v>17.631074360097401</v>
      </c>
      <c r="M3929">
        <v>36.006476491176301</v>
      </c>
      <c r="N3929">
        <v>0.28057262622528001</v>
      </c>
      <c r="O3929">
        <v>98.982645122681006</v>
      </c>
      <c r="P3929">
        <v>53.302752293577903</v>
      </c>
      <c r="Q3929">
        <v>4.2865272942654999E-2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140</v>
      </c>
      <c r="E3930">
        <v>22.652323599999999</v>
      </c>
      <c r="F3930">
        <v>16.18</v>
      </c>
      <c r="G3930">
        <v>30.016445294714501</v>
      </c>
      <c r="H3930">
        <v>-32.4599255499311</v>
      </c>
      <c r="I3930">
        <v>-34.935037594390103</v>
      </c>
      <c r="J3930">
        <v>-14.337403265747501</v>
      </c>
      <c r="K3930">
        <v>20.079078333451299</v>
      </c>
      <c r="L3930">
        <v>20.137869301316901</v>
      </c>
      <c r="M3930">
        <v>26.283515440216899</v>
      </c>
      <c r="N3930">
        <v>0.89911614707145104</v>
      </c>
      <c r="O3930">
        <v>78.182941903584606</v>
      </c>
      <c r="P3930">
        <v>55.876685934489302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403</v>
      </c>
      <c r="E3931">
        <v>22.629842694000001</v>
      </c>
      <c r="F3931">
        <v>17.22</v>
      </c>
      <c r="G3931">
        <v>448.13975936022501</v>
      </c>
      <c r="H3931">
        <v>79.614498289184098</v>
      </c>
      <c r="I3931">
        <v>287.36582747695002</v>
      </c>
      <c r="J3931">
        <v>7.2562534344353899</v>
      </c>
      <c r="K3931">
        <v>10.5414397574483</v>
      </c>
      <c r="L3931">
        <v>6.6840787578350103</v>
      </c>
      <c r="M3931">
        <v>99.9984628697202</v>
      </c>
      <c r="N3931">
        <v>1.7513371681560299</v>
      </c>
      <c r="O3931">
        <v>2.0905923344947701</v>
      </c>
      <c r="P3931">
        <v>515</v>
      </c>
      <c r="Q3931">
        <v>9.7848165634034007E-2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403</v>
      </c>
      <c r="E3932">
        <v>22.623699999999999</v>
      </c>
      <c r="F3932">
        <v>14.41</v>
      </c>
      <c r="G3932">
        <v>105.43991987386801</v>
      </c>
      <c r="H3932">
        <v>-0.37836225341456498</v>
      </c>
      <c r="I3932">
        <v>54.458850732763999</v>
      </c>
      <c r="J3932">
        <v>-9.8684502629326794</v>
      </c>
      <c r="K3932">
        <v>13.2697467428269</v>
      </c>
      <c r="L3932">
        <v>10.3662959811516</v>
      </c>
      <c r="M3932">
        <v>48.687503608837503</v>
      </c>
      <c r="N3932">
        <v>1.4326747614611299</v>
      </c>
      <c r="O3932">
        <v>15.4753643303261</v>
      </c>
      <c r="P3932">
        <v>214.62882096069799</v>
      </c>
      <c r="Q3932">
        <v>6.2967122031035994E-2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330</v>
      </c>
      <c r="E3933">
        <v>22.587738431999998</v>
      </c>
      <c r="F3933">
        <v>16.22</v>
      </c>
      <c r="G3933">
        <v>24.737541208006899</v>
      </c>
      <c r="H3933">
        <v>-7.1770799085554096</v>
      </c>
      <c r="I3933">
        <v>-42.943579459559103</v>
      </c>
      <c r="J3933">
        <v>-3.63086487664701</v>
      </c>
      <c r="K3933">
        <v>15.8810093398851</v>
      </c>
      <c r="L3933">
        <v>16.335278696911299</v>
      </c>
      <c r="M3933">
        <v>69.218196519885197</v>
      </c>
      <c r="N3933">
        <v>1.1601686103950899</v>
      </c>
      <c r="O3933">
        <v>53.324155870479501</v>
      </c>
      <c r="P3933">
        <v>58.523980892401902</v>
      </c>
      <c r="Q3933">
        <v>4.9202966744845998E-2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713</v>
      </c>
      <c r="E3934">
        <v>22.46870916</v>
      </c>
      <c r="F3934">
        <v>114.85</v>
      </c>
      <c r="G3934">
        <v>9.7519922094398908</v>
      </c>
      <c r="H3934">
        <v>0.33790354356871199</v>
      </c>
      <c r="I3934">
        <v>5.9039233002531502</v>
      </c>
      <c r="J3934">
        <v>1.1369502932500299</v>
      </c>
      <c r="K3934">
        <v>110.225693890733</v>
      </c>
      <c r="L3934">
        <v>100.08938499280499</v>
      </c>
      <c r="M3934">
        <v>31.967359018905899</v>
      </c>
      <c r="N3934">
        <v>2.5138106124050301</v>
      </c>
      <c r="O3934">
        <v>4.2228994340444101</v>
      </c>
      <c r="P3934">
        <v>39.178380998545798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140</v>
      </c>
      <c r="E3935">
        <v>22.427411580000001</v>
      </c>
      <c r="F3935">
        <v>21.63</v>
      </c>
      <c r="G3935">
        <v>-54.7623570418912</v>
      </c>
      <c r="H3935">
        <v>-22.125003006690001</v>
      </c>
      <c r="I3935">
        <v>-4.4604138649021703</v>
      </c>
      <c r="J3935">
        <v>-0.27650581931651802</v>
      </c>
      <c r="K3935">
        <v>24.6608914157957</v>
      </c>
      <c r="L3935">
        <v>23.756579667433101</v>
      </c>
      <c r="M3935">
        <v>23.591397025746801</v>
      </c>
      <c r="N3935">
        <v>0.21386315089812799</v>
      </c>
      <c r="O3935">
        <v>79.4729542302357</v>
      </c>
      <c r="P3935">
        <v>27.235294117647001</v>
      </c>
      <c r="Q3935">
        <v>-1.0300091592065E-2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403</v>
      </c>
      <c r="E3936">
        <v>22.3917</v>
      </c>
      <c r="F3936">
        <v>22.17</v>
      </c>
      <c r="G3936">
        <v>59.352791941678703</v>
      </c>
      <c r="H3936">
        <v>-4.3832498389473198</v>
      </c>
      <c r="I3936">
        <v>21.918981599829099</v>
      </c>
      <c r="J3936">
        <v>-7.1445502594653902</v>
      </c>
      <c r="K3936">
        <v>21.222443571431501</v>
      </c>
      <c r="L3936">
        <v>17.600440365562299</v>
      </c>
      <c r="M3936">
        <v>38.854449044794102</v>
      </c>
      <c r="N3936">
        <v>2.7842548366558502</v>
      </c>
      <c r="O3936">
        <v>25.304465493910602</v>
      </c>
      <c r="P3936">
        <v>94.815465729349697</v>
      </c>
      <c r="Q3936">
        <v>0.121153131735286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75</v>
      </c>
      <c r="E3937">
        <v>22.374654400000001</v>
      </c>
      <c r="F3937">
        <v>24.08</v>
      </c>
      <c r="G3937">
        <v>-42.682347720949302</v>
      </c>
      <c r="H3937">
        <v>-2.2101068089443001</v>
      </c>
      <c r="I3937">
        <v>-24.046034364249799</v>
      </c>
      <c r="J3937">
        <v>-0.90349441304306999</v>
      </c>
      <c r="K3937">
        <v>24.931050021412801</v>
      </c>
      <c r="L3937">
        <v>27.800894414220199</v>
      </c>
      <c r="M3937">
        <v>43.246087156266697</v>
      </c>
      <c r="N3937">
        <v>0.88366122306719996</v>
      </c>
      <c r="O3937">
        <v>26.661129568106301</v>
      </c>
      <c r="P3937">
        <v>9.2558983666061607</v>
      </c>
      <c r="Q3937">
        <v>-1.8140789262046E-2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539</v>
      </c>
      <c r="E3938">
        <v>22.260735</v>
      </c>
      <c r="F3938">
        <v>1.05</v>
      </c>
      <c r="G3938">
        <v>-24.898702178236402</v>
      </c>
      <c r="H3938">
        <v>-3.4983975579158901</v>
      </c>
      <c r="I3938">
        <v>-54.110524757175803</v>
      </c>
      <c r="J3938">
        <v>-1.81420869875735</v>
      </c>
      <c r="K3938">
        <v>1.1111380434879401</v>
      </c>
      <c r="L3938">
        <v>1.26216615853411</v>
      </c>
      <c r="M3938">
        <v>43.695900965194902</v>
      </c>
      <c r="N3938">
        <v>2.9622804397265199</v>
      </c>
      <c r="O3938">
        <v>142.85714285714201</v>
      </c>
      <c r="P3938">
        <v>23.529411764705799</v>
      </c>
      <c r="Q3938">
        <v>2.2976855605772999E-2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21</v>
      </c>
      <c r="E3939">
        <v>22.26</v>
      </c>
      <c r="F3939">
        <v>74.2</v>
      </c>
      <c r="G3939">
        <v>59.131033356734697</v>
      </c>
      <c r="H3939">
        <v>1.5448131627185799</v>
      </c>
      <c r="I3939">
        <v>-24.023658550018801</v>
      </c>
      <c r="J3939">
        <v>0.86813576220584499</v>
      </c>
      <c r="K3939">
        <v>69.490020818884901</v>
      </c>
      <c r="L3939">
        <v>62.896031875955501</v>
      </c>
      <c r="M3939">
        <v>54.410138210783501</v>
      </c>
      <c r="N3939">
        <v>0.89114690767512394</v>
      </c>
      <c r="O3939">
        <v>38.0862533692722</v>
      </c>
      <c r="P3939">
        <v>111.27562642369</v>
      </c>
      <c r="Q3939">
        <v>0.12063755862502699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182</v>
      </c>
      <c r="E3940">
        <v>22.188840299999999</v>
      </c>
      <c r="F3940">
        <v>45.9</v>
      </c>
      <c r="G3940">
        <v>54.139759360225099</v>
      </c>
      <c r="H3940">
        <v>-9.5561199795593907</v>
      </c>
      <c r="I3940">
        <v>-3.5527494226447001</v>
      </c>
      <c r="J3940">
        <v>-0.86182774637639603</v>
      </c>
      <c r="K3940">
        <v>45.470049175062798</v>
      </c>
      <c r="L3940">
        <v>39.258145339098903</v>
      </c>
      <c r="M3940">
        <v>61.181552145531903</v>
      </c>
      <c r="N3940">
        <v>7.9051383399209404E-2</v>
      </c>
      <c r="O3940">
        <v>10.8932461873638</v>
      </c>
      <c r="P3940">
        <v>96.995708154506403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22.1723325</v>
      </c>
      <c r="F3941">
        <v>44.19</v>
      </c>
      <c r="G3941">
        <v>199.06622994846001</v>
      </c>
      <c r="H3941">
        <v>40.737625207400399</v>
      </c>
      <c r="I3941">
        <v>83.825844887719896</v>
      </c>
      <c r="J3941">
        <v>29.509689281487301</v>
      </c>
      <c r="K3941">
        <v>29.869725938325601</v>
      </c>
      <c r="L3941">
        <v>25.108454822929101</v>
      </c>
      <c r="M3941">
        <v>91.173566195141603</v>
      </c>
      <c r="N3941">
        <v>2.7644030030103401</v>
      </c>
      <c r="O3941">
        <v>4.5259108395567703E-2</v>
      </c>
      <c r="P3941">
        <v>258.97644191713999</v>
      </c>
      <c r="Q3941">
        <v>0.11245806277156301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E3942">
        <v>22.171139499999999</v>
      </c>
      <c r="F3942">
        <v>52.45</v>
      </c>
      <c r="G3942">
        <v>-34.483934019565801</v>
      </c>
      <c r="H3942">
        <v>-1.60596481363136</v>
      </c>
      <c r="I3942">
        <v>3.4562667534359099</v>
      </c>
      <c r="J3942">
        <v>4.0381722536235998</v>
      </c>
      <c r="K3942">
        <v>51.745431628304097</v>
      </c>
      <c r="L3942">
        <v>53.518759127234198</v>
      </c>
      <c r="M3942">
        <v>58.8398714022901</v>
      </c>
      <c r="N3942">
        <v>0.66166007905138302</v>
      </c>
      <c r="O3942">
        <v>27.264061010486099</v>
      </c>
      <c r="P3942">
        <v>42.140921409214101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117</v>
      </c>
      <c r="E3943">
        <v>22.1213734</v>
      </c>
      <c r="F3943">
        <v>34.299999999999997</v>
      </c>
      <c r="G3943">
        <v>11.3397593602251</v>
      </c>
      <c r="H3943">
        <v>-22.975689080613002</v>
      </c>
      <c r="I3943">
        <v>-24.3541400310976</v>
      </c>
      <c r="J3943">
        <v>-0.94766465624764396</v>
      </c>
      <c r="K3943">
        <v>41.100164704132801</v>
      </c>
      <c r="L3943">
        <v>38.676563962692803</v>
      </c>
      <c r="M3943">
        <v>0.80271147063730597</v>
      </c>
      <c r="N3943">
        <v>1.26037787891325</v>
      </c>
      <c r="O3943">
        <v>61.982507288629698</v>
      </c>
      <c r="P3943">
        <v>65.700483091787405</v>
      </c>
      <c r="Q3943">
        <v>5.2445839226613999E-2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539</v>
      </c>
      <c r="E3944">
        <v>22.105025999999999</v>
      </c>
      <c r="F3944">
        <v>8.42</v>
      </c>
      <c r="G3944">
        <v>-21.354608599724799</v>
      </c>
      <c r="H3944">
        <v>0.17911959727346</v>
      </c>
      <c r="I3944">
        <v>34.361306644465202</v>
      </c>
      <c r="J3944">
        <v>1.23119550943755</v>
      </c>
      <c r="K3944">
        <v>8.6462610202610701</v>
      </c>
      <c r="L3944">
        <v>8.0244912476349004</v>
      </c>
      <c r="M3944">
        <v>39.6506580875784</v>
      </c>
      <c r="N3944">
        <v>1.45629608049306</v>
      </c>
      <c r="O3944">
        <v>59.026128266033197</v>
      </c>
      <c r="P3944">
        <v>74.688796680497902</v>
      </c>
      <c r="Q3944">
        <v>6.0652725607827002E-2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629</v>
      </c>
      <c r="E3945">
        <v>22.093747199999999</v>
      </c>
      <c r="F3945">
        <v>28.84</v>
      </c>
      <c r="G3945">
        <v>6.3726800388129297</v>
      </c>
      <c r="H3945">
        <v>-9.9741573378089896</v>
      </c>
      <c r="I3945">
        <v>-25.916701135856002</v>
      </c>
      <c r="J3945">
        <v>-6.6429255053890497</v>
      </c>
      <c r="K3945">
        <v>28.899303487130499</v>
      </c>
      <c r="L3945">
        <v>28.398799132534599</v>
      </c>
      <c r="M3945">
        <v>47.242929502947398</v>
      </c>
      <c r="N3945">
        <v>1.0237417674761</v>
      </c>
      <c r="O3945">
        <v>58.980582524271803</v>
      </c>
      <c r="P3945">
        <v>40.614334470989697</v>
      </c>
      <c r="Q3945">
        <v>4.2161979942324998E-2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140</v>
      </c>
      <c r="E3946">
        <v>22.05815046</v>
      </c>
      <c r="F3946">
        <v>18.38</v>
      </c>
      <c r="G3946">
        <v>-19.170304630467101</v>
      </c>
      <c r="H3946">
        <v>0.38787151281920101</v>
      </c>
      <c r="I3946">
        <v>-7.8903592085306302</v>
      </c>
      <c r="J3946">
        <v>1.3665845098910201</v>
      </c>
      <c r="K3946">
        <v>18.238819358741999</v>
      </c>
      <c r="L3946">
        <v>18.508862890621099</v>
      </c>
      <c r="M3946">
        <v>54.175328226405902</v>
      </c>
      <c r="N3946">
        <v>1.0846794689900501</v>
      </c>
      <c r="O3946">
        <v>60.500544069640902</v>
      </c>
      <c r="P3946">
        <v>18.580645161290299</v>
      </c>
      <c r="Q3946">
        <v>6.8054346995194998E-2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934</v>
      </c>
      <c r="E3947">
        <v>22.043970000000002</v>
      </c>
      <c r="F3947">
        <v>10.79</v>
      </c>
      <c r="G3947">
        <v>-35.718218918805803</v>
      </c>
      <c r="H3947">
        <v>-4.0015444968026097</v>
      </c>
      <c r="I3947">
        <v>-47.902914179763101</v>
      </c>
      <c r="J3947">
        <v>-1.4173833019319499</v>
      </c>
      <c r="K3947">
        <v>10.8228284270748</v>
      </c>
      <c r="L3947">
        <v>12.4913263621086</v>
      </c>
      <c r="M3947">
        <v>59.20113461071</v>
      </c>
      <c r="N3947">
        <v>1.6005919769235299</v>
      </c>
      <c r="O3947">
        <v>63.113994439295602</v>
      </c>
      <c r="P3947">
        <v>31.425091352009701</v>
      </c>
      <c r="Q3947">
        <v>-8.8773420173221998E-2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403</v>
      </c>
      <c r="E3948">
        <v>22.036668599999999</v>
      </c>
      <c r="F3948">
        <v>36.03</v>
      </c>
      <c r="G3948">
        <v>-9.1827794998784995</v>
      </c>
      <c r="H3948">
        <v>3.3085064334541201</v>
      </c>
      <c r="I3948">
        <v>-35.8976603470093</v>
      </c>
      <c r="J3948">
        <v>2.4187477931919501</v>
      </c>
      <c r="K3948">
        <v>34.277636499768803</v>
      </c>
      <c r="L3948">
        <v>34.631876568515203</v>
      </c>
      <c r="M3948">
        <v>74.233885959622498</v>
      </c>
      <c r="N3948">
        <v>1.7317914604983899</v>
      </c>
      <c r="O3948">
        <v>42.658895364973603</v>
      </c>
      <c r="P3948">
        <v>42.693069306930603</v>
      </c>
      <c r="Q3948">
        <v>-1.3947072060807E-2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1451</v>
      </c>
      <c r="E3949">
        <v>22</v>
      </c>
      <c r="F3949">
        <v>2.2000000000000002</v>
      </c>
      <c r="G3949">
        <v>8.2861008236397709</v>
      </c>
      <c r="H3949">
        <v>25.306009554552698</v>
      </c>
      <c r="I3949">
        <v>-21.0490795970987</v>
      </c>
      <c r="J3949">
        <v>29.646646829894699</v>
      </c>
      <c r="K3949">
        <v>1.81759448349167</v>
      </c>
      <c r="L3949">
        <v>1.76587625275733</v>
      </c>
      <c r="M3949">
        <v>75.960912683489497</v>
      </c>
      <c r="N3949">
        <v>2.1914293635896298</v>
      </c>
      <c r="O3949">
        <v>19.090909090909001</v>
      </c>
      <c r="P3949">
        <v>62.962962962962898</v>
      </c>
      <c r="Q3949">
        <v>0.169729200989752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1308</v>
      </c>
      <c r="E3950">
        <v>21.997200029999998</v>
      </c>
      <c r="F3950">
        <v>56.55</v>
      </c>
      <c r="G3950">
        <v>-19.302863590594502</v>
      </c>
      <c r="H3950">
        <v>-4.3102888323999604</v>
      </c>
      <c r="I3950">
        <v>-9.1470829197666994</v>
      </c>
      <c r="J3950">
        <v>-1.37068895009634</v>
      </c>
      <c r="K3950">
        <v>56.286551698534502</v>
      </c>
      <c r="L3950">
        <v>55.0476473498357</v>
      </c>
      <c r="M3950">
        <v>48.752273491280398</v>
      </c>
      <c r="N3950">
        <v>2.5365738730494498</v>
      </c>
      <c r="O3950">
        <v>3.6251105216622501</v>
      </c>
      <c r="P3950">
        <v>8.2503828483920305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21.9263592</v>
      </c>
      <c r="F3951">
        <v>24.06</v>
      </c>
      <c r="G3951">
        <v>50.403495623961298</v>
      </c>
      <c r="H3951">
        <v>-1.29466816972048</v>
      </c>
      <c r="I3951">
        <v>3.9810031686832601</v>
      </c>
      <c r="J3951">
        <v>-5.8025392088269898</v>
      </c>
      <c r="K3951">
        <v>24.197390221830599</v>
      </c>
      <c r="L3951">
        <v>21.311611160256401</v>
      </c>
      <c r="M3951">
        <v>43.738264136410201</v>
      </c>
      <c r="N3951">
        <v>0.85369321652114005</v>
      </c>
      <c r="O3951">
        <v>32.959268495428098</v>
      </c>
      <c r="P3951">
        <v>80.902255639097703</v>
      </c>
      <c r="Q3951">
        <v>0.103877875353046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692</v>
      </c>
      <c r="E3952">
        <v>21.911999999999999</v>
      </c>
      <c r="F3952">
        <v>19.920000000000002</v>
      </c>
      <c r="G3952">
        <v>1.01874025194488</v>
      </c>
      <c r="H3952">
        <v>-14.168926686519599</v>
      </c>
      <c r="I3952">
        <v>-15.547868625821801</v>
      </c>
      <c r="J3952">
        <v>-6.8105456950943397</v>
      </c>
      <c r="K3952">
        <v>19.524694066779801</v>
      </c>
      <c r="L3952">
        <v>18.377493619931201</v>
      </c>
      <c r="M3952">
        <v>54.1100946902909</v>
      </c>
      <c r="N3952">
        <v>0.88814764316322503</v>
      </c>
      <c r="O3952">
        <v>15.4116465863453</v>
      </c>
      <c r="P3952">
        <v>52.877973906369903</v>
      </c>
      <c r="Q3952">
        <v>2.9264957130041999E-2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403</v>
      </c>
      <c r="E3953">
        <v>21.879259325</v>
      </c>
      <c r="F3953">
        <v>71.17</v>
      </c>
      <c r="G3953">
        <v>-25.860240639774801</v>
      </c>
      <c r="H3953">
        <v>19.2351082177201</v>
      </c>
      <c r="I3953">
        <v>16.772973971602902</v>
      </c>
      <c r="J3953">
        <v>19.653727809179099</v>
      </c>
      <c r="M3953">
        <v>100</v>
      </c>
      <c r="N3953">
        <v>1</v>
      </c>
      <c r="O3953">
        <v>0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21.845742000000001</v>
      </c>
      <c r="F3954">
        <v>21.43</v>
      </c>
      <c r="G3954">
        <v>-76.821339037944199</v>
      </c>
      <c r="H3954">
        <v>-6.8137689519791502</v>
      </c>
      <c r="I3954">
        <v>-65.4982226093164</v>
      </c>
      <c r="J3954">
        <v>1.1881722536235999</v>
      </c>
      <c r="K3954">
        <v>23.460947494891901</v>
      </c>
      <c r="L3954">
        <v>34.363243398222401</v>
      </c>
      <c r="M3954">
        <v>64.623100611454504</v>
      </c>
      <c r="N3954">
        <v>1.1184853148945499</v>
      </c>
      <c r="O3954">
        <v>237.517498833411</v>
      </c>
      <c r="P3954">
        <v>14.7216274089935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624</v>
      </c>
      <c r="E3955">
        <v>21.779934000000001</v>
      </c>
      <c r="F3955">
        <v>33</v>
      </c>
      <c r="G3955">
        <v>-16.225689144758199</v>
      </c>
      <c r="H3955">
        <v>-41.320827609287697</v>
      </c>
      <c r="I3955">
        <v>-34.621286423998299</v>
      </c>
      <c r="J3955">
        <v>-15.019679658499999</v>
      </c>
      <c r="K3955">
        <v>46.355456198528003</v>
      </c>
      <c r="L3955">
        <v>44.787321637982103</v>
      </c>
      <c r="M3955">
        <v>15.8187562850209</v>
      </c>
      <c r="N3955">
        <v>4.2683982683982604</v>
      </c>
      <c r="O3955">
        <v>125.30303030303</v>
      </c>
      <c r="P3955">
        <v>49.321266968325702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484</v>
      </c>
      <c r="E3956">
        <v>21.754000000000001</v>
      </c>
      <c r="F3956">
        <v>2.92</v>
      </c>
      <c r="G3956">
        <v>17.9821238922448</v>
      </c>
      <c r="H3956">
        <v>10.1859010694694</v>
      </c>
      <c r="I3956">
        <v>4.1697875031012197</v>
      </c>
      <c r="J3956">
        <v>-0.104251988800638</v>
      </c>
      <c r="K3956">
        <v>2.4862697980914499</v>
      </c>
      <c r="L3956">
        <v>2.4043153572149798</v>
      </c>
      <c r="M3956">
        <v>71.629297275685502</v>
      </c>
      <c r="N3956">
        <v>1.6898181616169401</v>
      </c>
      <c r="O3956">
        <v>6.8493150684931496</v>
      </c>
      <c r="P3956">
        <v>58.695652173912997</v>
      </c>
      <c r="Q3956">
        <v>5.7786540173834999E-2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E3957">
        <v>21.7348</v>
      </c>
      <c r="F3957">
        <v>67</v>
      </c>
      <c r="G3957">
        <v>-38.278541293369599</v>
      </c>
      <c r="H3957">
        <v>-1.39234826740058</v>
      </c>
      <c r="I3957">
        <v>-13.099288802119601</v>
      </c>
      <c r="J3957">
        <v>2.2150953305466801</v>
      </c>
      <c r="K3957">
        <v>67.024652007660805</v>
      </c>
      <c r="L3957">
        <v>69.006532056629098</v>
      </c>
      <c r="M3957">
        <v>70.999419669693793</v>
      </c>
      <c r="N3957">
        <v>1.4141414141414099</v>
      </c>
      <c r="O3957">
        <v>43.283582089552198</v>
      </c>
      <c r="P3957">
        <v>19.6428571428571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21.72863744</v>
      </c>
      <c r="F3958">
        <v>21.64</v>
      </c>
      <c r="G3958">
        <v>33.844556408195501</v>
      </c>
      <c r="H3958">
        <v>-1.98146646627487</v>
      </c>
      <c r="I3958">
        <v>7.1229334201025702</v>
      </c>
      <c r="J3958">
        <v>-3.0499096830616801</v>
      </c>
      <c r="K3958">
        <v>20.4801945374954</v>
      </c>
      <c r="L3958">
        <v>18.274328474099399</v>
      </c>
      <c r="M3958">
        <v>52.754634457031003</v>
      </c>
      <c r="N3958">
        <v>0.98183860267593803</v>
      </c>
      <c r="O3958">
        <v>14.1404805914972</v>
      </c>
      <c r="P3958">
        <v>85.751072961373296</v>
      </c>
      <c r="Q3958">
        <v>-2.1083697769095001E-2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542</v>
      </c>
      <c r="E3959">
        <v>21.699202499999998</v>
      </c>
      <c r="F3959">
        <v>71.650000000000006</v>
      </c>
      <c r="G3959">
        <v>-5.3387940459985899</v>
      </c>
      <c r="H3959">
        <v>-3.3636030448135199</v>
      </c>
      <c r="I3959">
        <v>-18.198626550463999</v>
      </c>
      <c r="J3959">
        <v>2.3381722536235898</v>
      </c>
      <c r="K3959">
        <v>71.113135848012504</v>
      </c>
      <c r="L3959">
        <v>69.694065851928997</v>
      </c>
      <c r="M3959">
        <v>52.789856731150003</v>
      </c>
      <c r="N3959">
        <v>1.11814594362596</v>
      </c>
      <c r="O3959">
        <v>17.2365666434054</v>
      </c>
      <c r="P3959">
        <v>37.788461538461497</v>
      </c>
      <c r="Q3959">
        <v>-7.5741149659837997E-2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629</v>
      </c>
      <c r="E3960">
        <v>21.654814999999999</v>
      </c>
      <c r="F3960">
        <v>11.83</v>
      </c>
      <c r="G3960">
        <v>-79.667347238759604</v>
      </c>
      <c r="H3960">
        <v>-22.883425997010399</v>
      </c>
      <c r="I3960">
        <v>-70.143588003281593</v>
      </c>
      <c r="J3960">
        <v>-0.86182774637639603</v>
      </c>
      <c r="K3960">
        <v>17.178853951419001</v>
      </c>
      <c r="L3960">
        <v>22.4306894528432</v>
      </c>
      <c r="M3960">
        <v>0.456629701647216</v>
      </c>
      <c r="N3960">
        <v>0.90468890763752796</v>
      </c>
      <c r="O3960">
        <v>177.85291631445401</v>
      </c>
      <c r="P3960">
        <v>0</v>
      </c>
      <c r="Q3960">
        <v>-0.19680924284652199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539</v>
      </c>
      <c r="E3961">
        <v>21.604326100000002</v>
      </c>
      <c r="F3961">
        <v>57.61</v>
      </c>
      <c r="G3961">
        <v>446.80377526479703</v>
      </c>
      <c r="H3961">
        <v>-31.113656371061602</v>
      </c>
      <c r="I3961">
        <v>256.90713380545901</v>
      </c>
      <c r="J3961">
        <v>-15.261203721415299</v>
      </c>
      <c r="K3961">
        <v>60.930432762671302</v>
      </c>
      <c r="L3961">
        <v>39.4148124796112</v>
      </c>
      <c r="M3961">
        <v>41.994590459364701</v>
      </c>
      <c r="N3961">
        <v>0.53776415030369495</v>
      </c>
      <c r="O3961">
        <v>35.184863738934197</v>
      </c>
      <c r="P3961">
        <v>472.66401590457201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629</v>
      </c>
      <c r="E3962">
        <v>21.602940480000001</v>
      </c>
      <c r="F3962">
        <v>3.52</v>
      </c>
      <c r="G3962">
        <v>-68.4377284048646</v>
      </c>
      <c r="H3962">
        <v>-3.89784277289509</v>
      </c>
      <c r="I3962">
        <v>-57.403086270473999</v>
      </c>
      <c r="J3962">
        <v>-0.86182774637639603</v>
      </c>
      <c r="K3962">
        <v>3.5141781690822498</v>
      </c>
      <c r="L3962">
        <v>4.2930926667646103</v>
      </c>
      <c r="M3962">
        <v>98.357265219866306</v>
      </c>
      <c r="N3962">
        <v>0.15151515151515099</v>
      </c>
      <c r="O3962">
        <v>108.806818181818</v>
      </c>
      <c r="P3962">
        <v>7.9754601226993804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D3963" t="s">
        <v>403</v>
      </c>
      <c r="E3963">
        <v>21.593250000000001</v>
      </c>
      <c r="F3963">
        <v>47.25</v>
      </c>
      <c r="G3963">
        <v>11.6943445130635</v>
      </c>
      <c r="H3963">
        <v>9.6483757144998599</v>
      </c>
      <c r="I3963">
        <v>11.439456585334201</v>
      </c>
      <c r="J3963">
        <v>-4.5361077860983396</v>
      </c>
      <c r="K3963">
        <v>48.355981039912201</v>
      </c>
      <c r="L3963">
        <v>42.6332565257037</v>
      </c>
      <c r="M3963">
        <v>29.002924974527399</v>
      </c>
      <c r="N3963">
        <v>0.195881445556747</v>
      </c>
      <c r="O3963">
        <v>31.8941798941798</v>
      </c>
      <c r="P3963">
        <v>84.2823712948517</v>
      </c>
      <c r="Q3963">
        <v>8.5757071018653E-2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403</v>
      </c>
      <c r="E3964">
        <v>21.567542400000001</v>
      </c>
      <c r="F3964">
        <v>32.99</v>
      </c>
      <c r="G3964">
        <v>27.225606227974499</v>
      </c>
      <c r="H3964">
        <v>44.185754611315701</v>
      </c>
      <c r="I3964">
        <v>43.9959492931184</v>
      </c>
      <c r="J3964">
        <v>-4.7079815925302304</v>
      </c>
      <c r="K3964">
        <v>23.880432819698498</v>
      </c>
      <c r="L3964">
        <v>16.6602281886097</v>
      </c>
      <c r="M3964">
        <v>88.393252057173299</v>
      </c>
      <c r="N3964">
        <v>1.04495870400799</v>
      </c>
      <c r="O3964">
        <v>3.0312215822969599E-2</v>
      </c>
      <c r="P3964">
        <v>160.99683544303801</v>
      </c>
      <c r="Q3964">
        <v>0.151081085552665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346</v>
      </c>
      <c r="E3965">
        <v>21.517213760000001</v>
      </c>
      <c r="F3965">
        <v>15.05</v>
      </c>
      <c r="G3965">
        <v>-100.922378170843</v>
      </c>
      <c r="H3965">
        <v>-10.7377515335608</v>
      </c>
      <c r="I3965">
        <v>-63.429321805419903</v>
      </c>
      <c r="J3965">
        <v>-0.86182774637639603</v>
      </c>
      <c r="K3965">
        <v>19.395224725756499</v>
      </c>
      <c r="L3965">
        <v>37.599002680976099</v>
      </c>
      <c r="M3965">
        <v>6.9133081973037598</v>
      </c>
      <c r="N3965">
        <v>1.0436238128490101</v>
      </c>
      <c r="O3965">
        <v>336.87707641195999</v>
      </c>
      <c r="P3965">
        <v>0</v>
      </c>
      <c r="Q3965">
        <v>-6.6758328695492003E-2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E3966">
        <v>21.475714</v>
      </c>
      <c r="F3966">
        <v>51.05</v>
      </c>
      <c r="G3966">
        <v>101.028648249113</v>
      </c>
      <c r="H3966">
        <v>48.429900320914797</v>
      </c>
      <c r="I3966">
        <v>42.115062064405102</v>
      </c>
      <c r="J3966">
        <v>21.1855958742346</v>
      </c>
      <c r="K3966">
        <v>37.794166265737502</v>
      </c>
      <c r="L3966">
        <v>32.266759521233297</v>
      </c>
      <c r="M3966">
        <v>76.1308206752513</v>
      </c>
      <c r="N3966">
        <v>2.3236331748393102</v>
      </c>
      <c r="O3966">
        <v>10.0685602350636</v>
      </c>
      <c r="P3966">
        <v>138.77455565949401</v>
      </c>
      <c r="Q3966">
        <v>0.10678238662563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713</v>
      </c>
      <c r="E3967">
        <v>21.450464595</v>
      </c>
      <c r="F3967">
        <v>40.229999999999997</v>
      </c>
      <c r="G3967">
        <v>5.3754946063939997</v>
      </c>
      <c r="H3967">
        <v>2.6374627520298102</v>
      </c>
      <c r="I3967">
        <v>-2.91029948412457</v>
      </c>
      <c r="J3967">
        <v>3.4950187266526398</v>
      </c>
      <c r="K3967">
        <v>37.436815843498501</v>
      </c>
      <c r="L3967">
        <v>36.197472899339203</v>
      </c>
      <c r="M3967">
        <v>53.954400247966703</v>
      </c>
      <c r="N3967">
        <v>1.1795471860471101</v>
      </c>
      <c r="O3967">
        <v>3.3059905543127099</v>
      </c>
      <c r="P3967">
        <v>32.991735537190003</v>
      </c>
      <c r="Q3967">
        <v>5.7901449305412002E-2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1535</v>
      </c>
      <c r="E3968">
        <v>21.449638531999899</v>
      </c>
      <c r="F3968">
        <v>8.1199999999999992</v>
      </c>
      <c r="G3968">
        <v>92.167928374309597</v>
      </c>
      <c r="H3968">
        <v>37.549077279529499</v>
      </c>
      <c r="I3968">
        <v>17.868453133364198</v>
      </c>
      <c r="J3968">
        <v>47.698632906214698</v>
      </c>
      <c r="K3968">
        <v>5.6430222988772201</v>
      </c>
      <c r="L3968">
        <v>5.4157453147164398</v>
      </c>
      <c r="M3968">
        <v>93.498991873790104</v>
      </c>
      <c r="N3968">
        <v>2.6668004903850702</v>
      </c>
      <c r="O3968">
        <v>0</v>
      </c>
      <c r="Q3968">
        <v>6.5005420698922997E-2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1840</v>
      </c>
      <c r="E3969">
        <v>21.390124</v>
      </c>
      <c r="F3969">
        <v>21.7</v>
      </c>
      <c r="G3969">
        <v>229.295242175282</v>
      </c>
      <c r="H3969">
        <v>29.031356008248402</v>
      </c>
      <c r="I3969">
        <v>99.645809237096003</v>
      </c>
      <c r="J3969">
        <v>7.26825355443661</v>
      </c>
      <c r="K3969">
        <v>16.527400191130699</v>
      </c>
      <c r="L3969">
        <v>13.2885602789062</v>
      </c>
      <c r="M3969">
        <v>96.542543312346297</v>
      </c>
      <c r="N3969">
        <v>1.5387551219468001</v>
      </c>
      <c r="O3969">
        <v>0</v>
      </c>
      <c r="P3969">
        <v>255.15548281505701</v>
      </c>
      <c r="Q3969">
        <v>4.1353551648508999E-2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629</v>
      </c>
      <c r="E3970">
        <v>21.346499999999999</v>
      </c>
      <c r="F3970">
        <v>22.47</v>
      </c>
      <c r="G3970">
        <v>2.5397593602251098</v>
      </c>
      <c r="H3970">
        <v>-0.13387353584343301</v>
      </c>
      <c r="I3970">
        <v>-28.178653881484699</v>
      </c>
      <c r="J3970">
        <v>4.0734861012517598</v>
      </c>
      <c r="K3970">
        <v>21.945583966267002</v>
      </c>
      <c r="L3970">
        <v>21.386242075378799</v>
      </c>
      <c r="M3970">
        <v>64.0828278744915</v>
      </c>
      <c r="N3970">
        <v>0.120508730126677</v>
      </c>
      <c r="O3970">
        <v>47.930574098798402</v>
      </c>
      <c r="P3970">
        <v>40.437499999999901</v>
      </c>
      <c r="Q3970">
        <v>6.5647922814106002E-2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E3971">
        <v>21.34168</v>
      </c>
      <c r="F3971">
        <v>29</v>
      </c>
      <c r="G3971">
        <v>26.771338307593499</v>
      </c>
      <c r="H3971">
        <v>21.344177679537498</v>
      </c>
      <c r="I3971">
        <v>38.7331719308646</v>
      </c>
      <c r="J3971">
        <v>-8.7983356828843302</v>
      </c>
      <c r="K3971">
        <v>27.893527356315701</v>
      </c>
      <c r="L3971">
        <v>23.953039957208201</v>
      </c>
      <c r="M3971">
        <v>50.363453545452103</v>
      </c>
      <c r="N3971">
        <v>0.63107200190261004</v>
      </c>
      <c r="O3971">
        <v>16.034482758620602</v>
      </c>
      <c r="P3971">
        <v>96.610169491525397</v>
      </c>
      <c r="Q3971">
        <v>9.3904977426883002E-2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21.325600000000001</v>
      </c>
      <c r="F3972">
        <v>9.1999999999999993</v>
      </c>
      <c r="G3972">
        <v>-39.312733584271598</v>
      </c>
      <c r="H3972">
        <v>-3.2411276064271598E-2</v>
      </c>
      <c r="I3972">
        <v>-28.071562369587301</v>
      </c>
      <c r="J3972">
        <v>10.007737471014901</v>
      </c>
      <c r="K3972">
        <v>8.6410664843764007</v>
      </c>
      <c r="L3972">
        <v>9.2533504819225101</v>
      </c>
      <c r="M3972">
        <v>71.203962068461493</v>
      </c>
      <c r="N3972">
        <v>0.85404679708477105</v>
      </c>
      <c r="O3972">
        <v>51.630434782608603</v>
      </c>
      <c r="P3972">
        <v>23.655913978494599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E3973">
        <v>21.29665</v>
      </c>
      <c r="F3973">
        <v>32.64</v>
      </c>
      <c r="G3973">
        <v>24.901884071541499</v>
      </c>
      <c r="H3973">
        <v>-4.4692713443236602</v>
      </c>
      <c r="I3973">
        <v>-8.1137629095496795</v>
      </c>
      <c r="J3973">
        <v>-0.86182774637639603</v>
      </c>
      <c r="K3973">
        <v>32.380897985592703</v>
      </c>
      <c r="L3973">
        <v>29.555891871396199</v>
      </c>
      <c r="M3973">
        <v>1.5738798927461899</v>
      </c>
      <c r="N3973">
        <v>0</v>
      </c>
      <c r="O3973">
        <v>0.24509803921568499</v>
      </c>
      <c r="P3973">
        <v>94.285714285714207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21.288540000000001</v>
      </c>
      <c r="F3974">
        <v>11.14</v>
      </c>
      <c r="G3974">
        <v>16.050587385702801</v>
      </c>
      <c r="H3974">
        <v>2.31849156198607</v>
      </c>
      <c r="I3974">
        <v>-30.212384040214801</v>
      </c>
      <c r="J3974">
        <v>3.5306956181095899</v>
      </c>
      <c r="K3974">
        <v>10.9251942078147</v>
      </c>
      <c r="L3974">
        <v>10.5658628527855</v>
      </c>
      <c r="M3974">
        <v>54.902282708674598</v>
      </c>
      <c r="N3974">
        <v>1.2418957528494401</v>
      </c>
      <c r="O3974">
        <v>43.4470377019748</v>
      </c>
      <c r="P3974">
        <v>75.157232704402503</v>
      </c>
      <c r="Q3974">
        <v>5.2596348524635003E-2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692</v>
      </c>
      <c r="E3975">
        <v>21.175712999999998</v>
      </c>
      <c r="F3975">
        <v>68.73</v>
      </c>
      <c r="G3975">
        <v>-27.6745263540605</v>
      </c>
      <c r="H3975">
        <v>0.526145704255637</v>
      </c>
      <c r="I3975">
        <v>-19.4616866222831</v>
      </c>
      <c r="J3975">
        <v>-0.86182774637639603</v>
      </c>
      <c r="K3975">
        <v>66.394811682235598</v>
      </c>
      <c r="L3975">
        <v>67.627194792361294</v>
      </c>
      <c r="M3975">
        <v>99.964255264645004</v>
      </c>
      <c r="N3975">
        <v>2.72727272727272</v>
      </c>
      <c r="O3975">
        <v>12.032591299287001</v>
      </c>
      <c r="P3975">
        <v>8.1340465701699092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1407</v>
      </c>
      <c r="E3976">
        <v>21.140877551999999</v>
      </c>
      <c r="F3976">
        <v>9.61</v>
      </c>
      <c r="G3976">
        <v>-44.899836258982901</v>
      </c>
      <c r="H3976">
        <v>-5.1828289386152004</v>
      </c>
      <c r="I3976">
        <v>-45.470858119501699</v>
      </c>
      <c r="J3976">
        <v>-0.55286791115498202</v>
      </c>
      <c r="K3976">
        <v>10.0527019542681</v>
      </c>
      <c r="L3976">
        <v>12.3311696545211</v>
      </c>
      <c r="M3976">
        <v>30.292547813089602</v>
      </c>
      <c r="N3976">
        <v>1.14297045248721</v>
      </c>
      <c r="O3976">
        <v>72.736732570239298</v>
      </c>
      <c r="P3976">
        <v>6.7777777777777697</v>
      </c>
      <c r="Q3976">
        <v>-1.6814270539053999E-2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46</v>
      </c>
      <c r="E3977">
        <v>21.108750000000001</v>
      </c>
      <c r="F3977">
        <v>64.95</v>
      </c>
      <c r="G3977">
        <v>421.77888246309101</v>
      </c>
      <c r="H3977">
        <v>69.012404048346397</v>
      </c>
      <c r="I3977">
        <v>235.531951133468</v>
      </c>
      <c r="J3977">
        <v>-5.5093097607648902</v>
      </c>
      <c r="K3977">
        <v>46.5927995244176</v>
      </c>
      <c r="L3977">
        <v>30.003832825119598</v>
      </c>
      <c r="M3977">
        <v>67.559196082673395</v>
      </c>
      <c r="N3977">
        <v>1.68348375869472</v>
      </c>
      <c r="O3977">
        <v>7.00538876058505</v>
      </c>
      <c r="P3977">
        <v>447.63912310286599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75</v>
      </c>
      <c r="E3978">
        <v>21.09384056</v>
      </c>
      <c r="F3978">
        <v>6.32</v>
      </c>
      <c r="G3978">
        <v>-80.205714855425796</v>
      </c>
      <c r="H3978">
        <v>-13.3773173213351</v>
      </c>
      <c r="I3978">
        <v>-55.223830926661698</v>
      </c>
      <c r="J3978">
        <v>-3.32336620791486</v>
      </c>
      <c r="K3978">
        <v>6.9446480419315897</v>
      </c>
      <c r="L3978">
        <v>8.9491513079535707</v>
      </c>
      <c r="M3978">
        <v>33.668295497328302</v>
      </c>
      <c r="N3978">
        <v>0.56398900503298699</v>
      </c>
      <c r="O3978">
        <v>194.14556962025301</v>
      </c>
      <c r="P3978">
        <v>324.44593687038201</v>
      </c>
      <c r="Q3978">
        <v>8.5846689758285993E-2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21.090250000000001</v>
      </c>
      <c r="F3979">
        <v>58</v>
      </c>
      <c r="G3979">
        <v>-82.365677460172293</v>
      </c>
      <c r="H3979">
        <v>-11.4533983284506</v>
      </c>
      <c r="I3979">
        <v>-69.604725622517094</v>
      </c>
      <c r="J3979">
        <v>-5.6856055602467803</v>
      </c>
      <c r="M3979">
        <v>41.510228146419699</v>
      </c>
      <c r="O3979">
        <v>179.396551724137</v>
      </c>
      <c r="P3979">
        <v>10.539355822374599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403</v>
      </c>
      <c r="E3980">
        <v>21.067483500000002</v>
      </c>
      <c r="F3980">
        <v>36.82</v>
      </c>
      <c r="G3980">
        <v>93.3064260268917</v>
      </c>
      <c r="H3980">
        <v>-10.5890964921765</v>
      </c>
      <c r="I3980">
        <v>0.19301889018804599</v>
      </c>
      <c r="J3980">
        <v>-4.7828803779553404</v>
      </c>
      <c r="K3980">
        <v>35.279099795333302</v>
      </c>
      <c r="L3980">
        <v>31.205252175351301</v>
      </c>
      <c r="M3980">
        <v>58.892577141787299</v>
      </c>
      <c r="N3980">
        <v>1.69925344221255</v>
      </c>
      <c r="O3980">
        <v>17.3818576860401</v>
      </c>
      <c r="P3980">
        <v>137.54838709677401</v>
      </c>
      <c r="Q3980">
        <v>8.1264608826074003E-2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21.000426182999998</v>
      </c>
      <c r="F3981">
        <v>6.57</v>
      </c>
      <c r="G3981">
        <v>-14.504308436384999</v>
      </c>
      <c r="H3981">
        <v>-5.9662773323476097</v>
      </c>
      <c r="I3981">
        <v>-20.171424587126701</v>
      </c>
      <c r="J3981">
        <v>-6.7273499209114398</v>
      </c>
      <c r="K3981">
        <v>6.62401198170308</v>
      </c>
      <c r="L3981">
        <v>6.45382628208396</v>
      </c>
      <c r="M3981">
        <v>41.476918885099401</v>
      </c>
      <c r="N3981">
        <v>0.44174997833469198</v>
      </c>
      <c r="O3981">
        <v>29.223744292237399</v>
      </c>
      <c r="P3981">
        <v>36.590436590436603</v>
      </c>
      <c r="Q3981">
        <v>4.4165528715816998E-2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713</v>
      </c>
      <c r="E3982">
        <v>20.996392725</v>
      </c>
      <c r="F3982">
        <v>124.3</v>
      </c>
      <c r="G3982">
        <v>10.1109037475898</v>
      </c>
      <c r="H3982">
        <v>-2.8142900953427299</v>
      </c>
      <c r="I3982">
        <v>6.0533185598435404</v>
      </c>
      <c r="J3982">
        <v>1.3430902864104799</v>
      </c>
      <c r="K3982">
        <v>119.195069840579</v>
      </c>
      <c r="L3982">
        <v>108.203974582797</v>
      </c>
      <c r="M3982">
        <v>31.0272649847048</v>
      </c>
      <c r="N3982">
        <v>1.3825388086322401</v>
      </c>
      <c r="O3982">
        <v>2.1721641190667702</v>
      </c>
      <c r="P3982">
        <v>38.991389913899098</v>
      </c>
      <c r="Q3982">
        <v>7.1200898966220002E-3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D3983" t="s">
        <v>214</v>
      </c>
      <c r="E3983">
        <v>20.947500000000002</v>
      </c>
      <c r="F3983">
        <v>85.5</v>
      </c>
      <c r="G3983">
        <v>90.595455562756698</v>
      </c>
      <c r="H3983">
        <v>7.5003462565144696</v>
      </c>
      <c r="I3983">
        <v>13.342592298146499</v>
      </c>
      <c r="J3983">
        <v>7.3660203548894199</v>
      </c>
      <c r="K3983">
        <v>81.164938642629096</v>
      </c>
      <c r="L3983">
        <v>72.029688416378207</v>
      </c>
      <c r="M3983">
        <v>66.258995899443704</v>
      </c>
      <c r="N3983">
        <v>1.5297574292357301</v>
      </c>
      <c r="O3983">
        <v>14.6198830409356</v>
      </c>
      <c r="P3983">
        <v>123.237597911227</v>
      </c>
      <c r="Q3983">
        <v>7.2737622618021996E-2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539</v>
      </c>
      <c r="E3984">
        <v>20.88</v>
      </c>
      <c r="F3984">
        <v>27.84</v>
      </c>
      <c r="G3984">
        <v>-37.423137717284398</v>
      </c>
      <c r="H3984">
        <v>-11.990350602333701</v>
      </c>
      <c r="I3984">
        <v>-51.150023114536197</v>
      </c>
      <c r="J3984">
        <v>-0.93471404375248801</v>
      </c>
      <c r="K3984">
        <v>30.681545380387099</v>
      </c>
      <c r="L3984">
        <v>35.404793663620403</v>
      </c>
      <c r="M3984">
        <v>40.842165286584802</v>
      </c>
      <c r="N3984">
        <v>1.60239071456255</v>
      </c>
      <c r="O3984">
        <v>111.92528735632099</v>
      </c>
      <c r="P3984">
        <v>16.534114692339799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448</v>
      </c>
      <c r="E3985">
        <v>20.831759999999999</v>
      </c>
      <c r="F3985">
        <v>20</v>
      </c>
      <c r="G3985">
        <v>-1.63663815530284</v>
      </c>
      <c r="H3985">
        <v>-27.516597238898498</v>
      </c>
      <c r="I3985">
        <v>-26.142767062989201</v>
      </c>
      <c r="J3985">
        <v>-0.86182774637639603</v>
      </c>
      <c r="K3985">
        <v>21.9386038555675</v>
      </c>
      <c r="L3985">
        <v>21.9046076041069</v>
      </c>
      <c r="M3985">
        <v>10.409434135807601</v>
      </c>
      <c r="N3985">
        <v>0.26973026973026898</v>
      </c>
      <c r="O3985">
        <v>39.399999999999899</v>
      </c>
      <c r="P3985">
        <v>27.7955271565495</v>
      </c>
      <c r="Q3985">
        <v>0.133288651768036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20.814225</v>
      </c>
      <c r="F3986">
        <v>47.75</v>
      </c>
      <c r="G3986">
        <v>24.438783596926399</v>
      </c>
      <c r="H3986">
        <v>28.319049823559499</v>
      </c>
      <c r="I3986">
        <v>43.7151611157785</v>
      </c>
      <c r="J3986">
        <v>9.2325803872474008</v>
      </c>
      <c r="K3986">
        <v>37.0265042123714</v>
      </c>
      <c r="L3986">
        <v>37.113483903587699</v>
      </c>
      <c r="M3986">
        <v>85.820290035826901</v>
      </c>
      <c r="N3986">
        <v>2.600181220439</v>
      </c>
      <c r="O3986">
        <v>19.6858638743455</v>
      </c>
      <c r="P3986">
        <v>69.0864022662889</v>
      </c>
      <c r="Q3986">
        <v>0.23958795945554601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713</v>
      </c>
      <c r="E3987">
        <v>20.802747875000001</v>
      </c>
      <c r="F3987">
        <v>89.43</v>
      </c>
      <c r="G3987">
        <v>1.73285395289169</v>
      </c>
      <c r="H3987">
        <v>-4.1877398127921301</v>
      </c>
      <c r="I3987">
        <v>13.5720992998633</v>
      </c>
      <c r="J3987">
        <v>2.1456910506160698</v>
      </c>
      <c r="K3987">
        <v>85.5932714349278</v>
      </c>
      <c r="L3987">
        <v>77.585884679391697</v>
      </c>
      <c r="M3987">
        <v>59.256974662123497</v>
      </c>
      <c r="N3987">
        <v>0.629476160071475</v>
      </c>
      <c r="O3987">
        <v>5.5574192105557403</v>
      </c>
      <c r="P3987">
        <v>35.090634441087602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E3988">
        <v>20.7056304</v>
      </c>
      <c r="F3988">
        <v>18.72</v>
      </c>
      <c r="G3988">
        <v>71.8166337002462</v>
      </c>
      <c r="H3988">
        <v>-21.729298383530502</v>
      </c>
      <c r="I3988">
        <v>1.7473369647515</v>
      </c>
      <c r="J3988">
        <v>1.25163165295618</v>
      </c>
      <c r="K3988">
        <v>19.565195224209901</v>
      </c>
      <c r="L3988">
        <v>16.739114397127999</v>
      </c>
      <c r="M3988">
        <v>39.650103239919403</v>
      </c>
      <c r="N3988">
        <v>0.31018317626471398</v>
      </c>
      <c r="O3988">
        <v>65.598290598290603</v>
      </c>
      <c r="P3988">
        <v>134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539</v>
      </c>
      <c r="E3989">
        <v>20.68264692</v>
      </c>
      <c r="F3989">
        <v>3.08</v>
      </c>
      <c r="G3989">
        <v>-105.729521685526</v>
      </c>
      <c r="H3989">
        <v>-7.0499165056139796</v>
      </c>
      <c r="I3989">
        <v>-74.599288802119602</v>
      </c>
      <c r="J3989">
        <v>-1.84543430375343</v>
      </c>
      <c r="K3989">
        <v>3.2146596782338301</v>
      </c>
      <c r="L3989">
        <v>6.0329397530402202</v>
      </c>
      <c r="M3989">
        <v>64.754587480939804</v>
      </c>
      <c r="N3989">
        <v>1.31843864319856</v>
      </c>
      <c r="O3989">
        <v>419.48051948051898</v>
      </c>
      <c r="P3989">
        <v>7.3170731707317103</v>
      </c>
      <c r="Q3989">
        <v>0.20595045173530299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140</v>
      </c>
      <c r="E3990">
        <v>20.627206600000001</v>
      </c>
      <c r="F3990">
        <v>26.65</v>
      </c>
      <c r="G3990">
        <v>209.359885146388</v>
      </c>
      <c r="I3990">
        <v>85.041975138400801</v>
      </c>
      <c r="K3990">
        <v>20.138901269265599</v>
      </c>
      <c r="L3990">
        <v>14.926506281189599</v>
      </c>
      <c r="M3990">
        <v>97.886429792970802</v>
      </c>
      <c r="N3990">
        <v>0.42857142857142799</v>
      </c>
      <c r="O3990">
        <v>8.6303939962476495</v>
      </c>
      <c r="P3990">
        <v>237.341772151898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20.623900800000001</v>
      </c>
      <c r="F3991">
        <v>41.28</v>
      </c>
      <c r="G3991">
        <v>46.068122542232601</v>
      </c>
      <c r="H3991">
        <v>4.4445263605068703</v>
      </c>
      <c r="I3991">
        <v>44.518122423538998</v>
      </c>
      <c r="J3991">
        <v>3.5115737881504501</v>
      </c>
      <c r="K3991">
        <v>39.509237610926903</v>
      </c>
      <c r="L3991">
        <v>33.765832268737498</v>
      </c>
      <c r="M3991">
        <v>57.498262432022997</v>
      </c>
      <c r="N3991">
        <v>1.35683889297905</v>
      </c>
      <c r="O3991">
        <v>15.528100775193799</v>
      </c>
      <c r="P3991">
        <v>95.639810426540194</v>
      </c>
      <c r="Q3991">
        <v>-7.9382395682269999E-3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49</v>
      </c>
      <c r="E3992">
        <v>20.587343400000002</v>
      </c>
      <c r="F3992">
        <v>17.55</v>
      </c>
      <c r="G3992">
        <v>-59.332568160624</v>
      </c>
      <c r="H3992">
        <v>3.4080587819541601</v>
      </c>
      <c r="I3992">
        <v>-57.278678115096703</v>
      </c>
      <c r="J3992">
        <v>-4.3583312428798804</v>
      </c>
      <c r="K3992">
        <v>18.673947261818199</v>
      </c>
      <c r="L3992">
        <v>24.190534628241199</v>
      </c>
      <c r="M3992">
        <v>45.147141188741998</v>
      </c>
      <c r="N3992">
        <v>0.28222285643300099</v>
      </c>
      <c r="O3992">
        <v>110.76923076923001</v>
      </c>
      <c r="P3992">
        <v>14.705882352941099</v>
      </c>
      <c r="Q3992">
        <v>-4.0903327083699002E-2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E3993">
        <v>20.582032680000001</v>
      </c>
      <c r="F3993">
        <v>46.35</v>
      </c>
      <c r="G3993">
        <v>-13.031613570641399</v>
      </c>
      <c r="H3993">
        <v>0.322540704990118</v>
      </c>
      <c r="I3993">
        <v>-10.8716752158823</v>
      </c>
      <c r="J3993">
        <v>-2.2841472212122902</v>
      </c>
      <c r="K3993">
        <v>44.1126623153271</v>
      </c>
      <c r="L3993">
        <v>44.658124434513901</v>
      </c>
      <c r="M3993">
        <v>60.935482157485403</v>
      </c>
      <c r="N3993">
        <v>1.4529728613211199</v>
      </c>
      <c r="O3993">
        <v>48.371089536138001</v>
      </c>
      <c r="P3993">
        <v>18.542199488491001</v>
      </c>
      <c r="Q3993">
        <v>1.8004368901326999E-2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629</v>
      </c>
      <c r="E3994">
        <v>20.545200000000001</v>
      </c>
      <c r="F3994">
        <v>13.17</v>
      </c>
      <c r="G3994">
        <v>80.890151824903199</v>
      </c>
      <c r="H3994">
        <v>9.6216377465854297</v>
      </c>
      <c r="I3994">
        <v>-13.627989708464</v>
      </c>
      <c r="J3994">
        <v>1.00505537050672</v>
      </c>
      <c r="K3994">
        <v>12.0972142957218</v>
      </c>
      <c r="L3994">
        <v>11.523682619273799</v>
      </c>
      <c r="M3994">
        <v>71.122227925995801</v>
      </c>
      <c r="N3994">
        <v>0.73167979920243698</v>
      </c>
      <c r="O3994">
        <v>65.223993925588402</v>
      </c>
      <c r="P3994">
        <v>106.750392464678</v>
      </c>
      <c r="Q3994">
        <v>0.19777175386505999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297</v>
      </c>
      <c r="E3995">
        <v>20.484201850000002</v>
      </c>
      <c r="F3995">
        <v>57.05</v>
      </c>
      <c r="G3995">
        <v>16.1258220779951</v>
      </c>
      <c r="H3995">
        <v>7.3934737537155399</v>
      </c>
      <c r="I3995">
        <v>12.0378026653074</v>
      </c>
      <c r="J3995">
        <v>-4.5423950264709401</v>
      </c>
      <c r="K3995">
        <v>50.182573906024899</v>
      </c>
      <c r="L3995">
        <v>46.387734751261597</v>
      </c>
      <c r="M3995">
        <v>69.5380503022065</v>
      </c>
      <c r="N3995">
        <v>4.2344497607655498</v>
      </c>
      <c r="O3995">
        <v>6.6958808063102504</v>
      </c>
      <c r="P3995">
        <v>129.57746478873199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75</v>
      </c>
      <c r="E3996">
        <v>20.479199999999999</v>
      </c>
      <c r="F3996">
        <v>89.04</v>
      </c>
      <c r="G3996">
        <v>95.632296673657905</v>
      </c>
      <c r="H3996">
        <v>17.0381079363755</v>
      </c>
      <c r="I3996">
        <v>108.393248511313</v>
      </c>
      <c r="J3996">
        <v>4.1276485443255897</v>
      </c>
      <c r="M3996">
        <v>100</v>
      </c>
      <c r="O3996">
        <v>0</v>
      </c>
      <c r="P3996">
        <v>121.492537313432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140</v>
      </c>
      <c r="E3997">
        <v>20.419577239999999</v>
      </c>
      <c r="F3997">
        <v>65.2</v>
      </c>
      <c r="G3997">
        <v>-5.1194998990341301</v>
      </c>
      <c r="H3997">
        <v>40.419617544565199</v>
      </c>
      <c r="I3997">
        <v>84.656246533033496</v>
      </c>
      <c r="J3997">
        <v>5.6741199660418999</v>
      </c>
      <c r="K3997">
        <v>55.290732286274697</v>
      </c>
      <c r="L3997">
        <v>50.941395698627701</v>
      </c>
      <c r="M3997">
        <v>96.591976896430694</v>
      </c>
      <c r="N3997">
        <v>1.6351401453359</v>
      </c>
      <c r="O3997">
        <v>30.368098159509199</v>
      </c>
      <c r="P3997">
        <v>114.473684210526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E3998">
        <v>20.305355899999999</v>
      </c>
      <c r="F3998">
        <v>90.01</v>
      </c>
      <c r="G3998">
        <v>45.522089900971501</v>
      </c>
      <c r="H3998">
        <v>-10.277352152404401</v>
      </c>
      <c r="I3998">
        <v>-15.5274730839624</v>
      </c>
      <c r="J3998">
        <v>-5.6893435659314102</v>
      </c>
      <c r="K3998">
        <v>94.077828811159705</v>
      </c>
      <c r="L3998">
        <v>84.826599444456903</v>
      </c>
      <c r="M3998">
        <v>40.1168388534008</v>
      </c>
      <c r="N3998">
        <v>1.3062948186221901</v>
      </c>
      <c r="O3998">
        <v>21.197644706143699</v>
      </c>
      <c r="P3998">
        <v>77.499507000591606</v>
      </c>
      <c r="Q3998">
        <v>4.4500310902626003E-2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100</v>
      </c>
      <c r="E3999">
        <v>20.262830999999998</v>
      </c>
      <c r="F3999">
        <v>33.89</v>
      </c>
      <c r="G3999">
        <v>308.62693884740401</v>
      </c>
      <c r="H3999">
        <v>0.50633841177390004</v>
      </c>
      <c r="I3999">
        <v>45.413339822763398</v>
      </c>
      <c r="J3999">
        <v>-0.86182774637639603</v>
      </c>
      <c r="K3999">
        <v>24.7574462319226</v>
      </c>
      <c r="L3999">
        <v>17.352891735265398</v>
      </c>
      <c r="M3999">
        <v>99.999817200422001</v>
      </c>
      <c r="N3999">
        <v>0.283755778734257</v>
      </c>
      <c r="O3999">
        <v>0</v>
      </c>
      <c r="P3999">
        <v>343.58638743455498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629</v>
      </c>
      <c r="E4000">
        <v>20.2608</v>
      </c>
      <c r="F4000">
        <v>37.520000000000003</v>
      </c>
      <c r="G4000">
        <v>-55.545398061064198</v>
      </c>
      <c r="H4000">
        <v>-11.612128487180801</v>
      </c>
      <c r="I4000">
        <v>20.4238428704782</v>
      </c>
      <c r="J4000">
        <v>-3.3618277463763899</v>
      </c>
      <c r="K4000">
        <v>39.682768764746399</v>
      </c>
      <c r="L4000">
        <v>38.331195615808497</v>
      </c>
      <c r="M4000">
        <v>27.9501097777536</v>
      </c>
      <c r="N4000">
        <v>0.81037087788362105</v>
      </c>
      <c r="O4000">
        <v>54.5842217484008</v>
      </c>
      <c r="P4000">
        <v>53.959786622896999</v>
      </c>
      <c r="Q4000">
        <v>-9.5742170469079995E-3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20.258364</v>
      </c>
      <c r="F4001">
        <v>24.5</v>
      </c>
      <c r="G4001">
        <v>55.890501199987703</v>
      </c>
      <c r="H4001">
        <v>18.2060145830756</v>
      </c>
      <c r="I4001">
        <v>14.5713730009027</v>
      </c>
      <c r="J4001">
        <v>-7.9428070307454997</v>
      </c>
      <c r="K4001">
        <v>23.814834483283601</v>
      </c>
      <c r="L4001">
        <v>21.288481149993999</v>
      </c>
      <c r="M4001">
        <v>37.770054467932297</v>
      </c>
      <c r="N4001">
        <v>0.84283492774951396</v>
      </c>
      <c r="O4001">
        <v>50.204081632653001</v>
      </c>
      <c r="P4001">
        <v>122.72727272727199</v>
      </c>
      <c r="Q4001">
        <v>5.6476154184326E-2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E4002">
        <v>20.253528549999999</v>
      </c>
      <c r="F4002">
        <v>33.130000000000003</v>
      </c>
      <c r="G4002">
        <v>4.3677467816087701</v>
      </c>
      <c r="H4002">
        <v>-17.511665359286201</v>
      </c>
      <c r="I4002">
        <v>-25.915078275803801</v>
      </c>
      <c r="J4002">
        <v>-4.8012216857703303</v>
      </c>
      <c r="K4002">
        <v>36.995966363589503</v>
      </c>
      <c r="L4002">
        <v>35.797396765206798</v>
      </c>
      <c r="M4002">
        <v>31.4796683708255</v>
      </c>
      <c r="N4002">
        <v>1.1629152472484601</v>
      </c>
      <c r="O4002">
        <v>81.648053124056702</v>
      </c>
      <c r="P4002">
        <v>37.014061207609601</v>
      </c>
      <c r="Q4002">
        <v>0.199146620409134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388</v>
      </c>
      <c r="E4003">
        <v>20.243776499999999</v>
      </c>
      <c r="F4003">
        <v>40.549999999999997</v>
      </c>
      <c r="G4003">
        <v>24.047337918450602</v>
      </c>
      <c r="H4003">
        <v>1.3167260136684</v>
      </c>
      <c r="I4003">
        <v>-20.835352510879598</v>
      </c>
      <c r="J4003">
        <v>4.2576261785382599</v>
      </c>
      <c r="K4003">
        <v>39.727630144161203</v>
      </c>
      <c r="L4003">
        <v>39.181942024505297</v>
      </c>
      <c r="M4003">
        <v>57.6626627787969</v>
      </c>
      <c r="N4003">
        <v>0.90180445467829695</v>
      </c>
      <c r="O4003">
        <v>44.019728729962999</v>
      </c>
      <c r="P4003">
        <v>68.8879633486047</v>
      </c>
      <c r="Q4003">
        <v>7.5676336597901003E-2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713</v>
      </c>
      <c r="E4004">
        <v>20.204048429</v>
      </c>
      <c r="F4004">
        <v>202.26</v>
      </c>
      <c r="G4004">
        <v>-21.2249586946119</v>
      </c>
      <c r="K4004">
        <v>199.64482088527899</v>
      </c>
      <c r="L4004">
        <v>192.56798235863999</v>
      </c>
      <c r="M4004">
        <v>61.144137814655998</v>
      </c>
      <c r="N4004">
        <v>1</v>
      </c>
      <c r="O4004">
        <v>3.8267576386828899</v>
      </c>
      <c r="P4004">
        <v>6.6434672571970799</v>
      </c>
      <c r="Q4004">
        <v>-1.293132028575E-3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E4005">
        <v>20.20165424</v>
      </c>
      <c r="F4005">
        <v>10.91</v>
      </c>
      <c r="G4005">
        <v>140.237320335834</v>
      </c>
      <c r="H4005">
        <v>-5.1972058302199304</v>
      </c>
      <c r="I4005">
        <v>-22.709893607422</v>
      </c>
      <c r="J4005">
        <v>-10.8453260962113</v>
      </c>
      <c r="K4005">
        <v>11.5306793167188</v>
      </c>
      <c r="L4005">
        <v>10.2016237578462</v>
      </c>
      <c r="M4005">
        <v>22.550941075584099</v>
      </c>
      <c r="N4005">
        <v>1.0381231671554201</v>
      </c>
      <c r="O4005">
        <v>63.1530705774518</v>
      </c>
      <c r="P4005">
        <v>217.15116279069699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182</v>
      </c>
      <c r="E4006">
        <v>20.153105</v>
      </c>
      <c r="F4006">
        <v>41.51</v>
      </c>
      <c r="G4006">
        <v>-8.9306631749861491</v>
      </c>
      <c r="H4006">
        <v>3.8194987091522701</v>
      </c>
      <c r="I4006">
        <v>-12.3224012080434</v>
      </c>
      <c r="J4006">
        <v>-6.2356595220773201</v>
      </c>
      <c r="K4006">
        <v>40.178273177726197</v>
      </c>
      <c r="L4006">
        <v>40.666015331212002</v>
      </c>
      <c r="M4006">
        <v>53.7229659637295</v>
      </c>
      <c r="N4006">
        <v>1.9372283879890699</v>
      </c>
      <c r="O4006">
        <v>30.065044567573999</v>
      </c>
      <c r="P4006">
        <v>22.448377581120901</v>
      </c>
      <c r="Q4006">
        <v>5.7427044384480999E-2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65</v>
      </c>
      <c r="E4007">
        <v>20.102418</v>
      </c>
      <c r="F4007">
        <v>79.8</v>
      </c>
      <c r="G4007">
        <v>95.8064260268917</v>
      </c>
      <c r="H4007">
        <v>74.135379818467001</v>
      </c>
      <c r="I4007">
        <v>83.791902907724904</v>
      </c>
      <c r="J4007">
        <v>74.400609496891505</v>
      </c>
      <c r="K4007">
        <v>47.153727669617702</v>
      </c>
      <c r="L4007">
        <v>42.311985371276002</v>
      </c>
      <c r="M4007">
        <v>92.707774040924704</v>
      </c>
      <c r="N4007">
        <v>3.2040384803812798</v>
      </c>
      <c r="O4007">
        <v>5.7644110275689204</v>
      </c>
      <c r="P4007">
        <v>139.28035982008899</v>
      </c>
      <c r="Q4007">
        <v>9.9927280215762998E-2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414</v>
      </c>
      <c r="E4008">
        <v>20.098607783999999</v>
      </c>
      <c r="F4008">
        <v>13.01</v>
      </c>
      <c r="G4008">
        <v>20.319534641123902</v>
      </c>
      <c r="H4008">
        <v>-10.3600759420248</v>
      </c>
      <c r="I4008">
        <v>15.2044587323971</v>
      </c>
      <c r="J4008">
        <v>-5.6583393742833703</v>
      </c>
      <c r="K4008">
        <v>13.7872609188959</v>
      </c>
      <c r="L4008">
        <v>12.457243665883199</v>
      </c>
      <c r="M4008">
        <v>32.987938446359003</v>
      </c>
      <c r="N4008">
        <v>1.1205327857968901</v>
      </c>
      <c r="O4008">
        <v>28.823981552651802</v>
      </c>
      <c r="P4008">
        <v>64.892268694549998</v>
      </c>
      <c r="Q4008">
        <v>3.8923615909647998E-2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713</v>
      </c>
      <c r="E4009">
        <v>20.010432867999999</v>
      </c>
      <c r="F4009">
        <v>87.22</v>
      </c>
      <c r="G4009">
        <v>32.786647927518899</v>
      </c>
      <c r="H4009">
        <v>0.92406842401610301</v>
      </c>
      <c r="I4009">
        <v>14.845554970800899</v>
      </c>
      <c r="J4009">
        <v>0.74338337378179198</v>
      </c>
      <c r="K4009">
        <v>81.809281190657501</v>
      </c>
      <c r="L4009">
        <v>71.973548202162306</v>
      </c>
      <c r="M4009">
        <v>57.664030131014698</v>
      </c>
      <c r="N4009">
        <v>1.05919237348517</v>
      </c>
      <c r="O4009">
        <v>3.18734235267139</v>
      </c>
      <c r="P4009">
        <v>66.768642447418699</v>
      </c>
      <c r="Q4009">
        <v>6.2739406014718002E-2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242</v>
      </c>
      <c r="E4010">
        <v>20.007857099999999</v>
      </c>
      <c r="F4010">
        <v>16.010000000000002</v>
      </c>
      <c r="G4010">
        <v>-6.9152183515133601</v>
      </c>
      <c r="H4010">
        <v>-7.4813195370947403</v>
      </c>
      <c r="I4010">
        <v>-34.849044422843001</v>
      </c>
      <c r="J4010">
        <v>1.5554750526057901</v>
      </c>
      <c r="K4010">
        <v>16.187695659209499</v>
      </c>
      <c r="L4010">
        <v>16.5788405224733</v>
      </c>
      <c r="M4010">
        <v>45.307654044167997</v>
      </c>
      <c r="N4010">
        <v>1.3058794284322099</v>
      </c>
      <c r="O4010">
        <v>52.092442223610199</v>
      </c>
      <c r="P4010">
        <v>26.561264822134302</v>
      </c>
      <c r="Q4010">
        <v>6.9743014165046996E-2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D4011" t="s">
        <v>125</v>
      </c>
      <c r="E4011">
        <v>20.004000000000001</v>
      </c>
      <c r="F4011">
        <v>50.01</v>
      </c>
      <c r="G4011">
        <v>-4.5944792430726604</v>
      </c>
      <c r="H4011">
        <v>-6.4126675707387601</v>
      </c>
      <c r="I4011">
        <v>22.062873360042499</v>
      </c>
      <c r="J4011">
        <v>-0.86182774637639603</v>
      </c>
      <c r="K4011">
        <v>44.744162105267399</v>
      </c>
      <c r="L4011">
        <v>38.240542360492398</v>
      </c>
      <c r="M4011">
        <v>33.904613734937101</v>
      </c>
      <c r="N4011">
        <v>1.50293457621267</v>
      </c>
      <c r="O4011">
        <v>7.0785842831433596</v>
      </c>
      <c r="P4011">
        <v>50.406015037593903</v>
      </c>
      <c r="Q4011">
        <v>0.111355474054465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65</v>
      </c>
      <c r="E4012">
        <v>19.96</v>
      </c>
      <c r="F4012">
        <v>4.99</v>
      </c>
      <c r="G4012">
        <v>-80.976937228643806</v>
      </c>
      <c r="H4012">
        <v>-22.174189377110501</v>
      </c>
      <c r="I4012">
        <v>-65.026071075722697</v>
      </c>
      <c r="J4012">
        <v>-5.2427801273287802</v>
      </c>
      <c r="K4012">
        <v>6.2051318761848799</v>
      </c>
      <c r="L4012">
        <v>8.3705387740867891</v>
      </c>
      <c r="M4012">
        <v>10.407352517336101</v>
      </c>
      <c r="N4012">
        <v>0.55060791268339604</v>
      </c>
      <c r="O4012">
        <v>204.60921843687299</v>
      </c>
      <c r="P4012">
        <v>2.2540983606557501</v>
      </c>
      <c r="Q4012">
        <v>-2.3961332987244999E-2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E4013">
        <v>19.940977056000001</v>
      </c>
      <c r="F4013">
        <v>8.58</v>
      </c>
      <c r="G4013">
        <v>-88.145954925489093</v>
      </c>
      <c r="H4013">
        <v>-20.724024196034598</v>
      </c>
      <c r="I4013">
        <v>-90.243668130835601</v>
      </c>
      <c r="J4013">
        <v>-3.08158357323543</v>
      </c>
      <c r="K4013">
        <v>9.9740619213434698</v>
      </c>
      <c r="L4013">
        <v>18.041964918882101</v>
      </c>
      <c r="M4013">
        <v>35.153462333516899</v>
      </c>
      <c r="N4013">
        <v>0.45629893062655902</v>
      </c>
      <c r="O4013">
        <v>429.13752913752899</v>
      </c>
      <c r="P4013">
        <v>14.859437751004</v>
      </c>
      <c r="Q4013">
        <v>-6.5613211242863997E-2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629</v>
      </c>
      <c r="E4014">
        <v>19.93646772</v>
      </c>
      <c r="F4014">
        <v>0.34</v>
      </c>
      <c r="G4014">
        <v>36.044521264986997</v>
      </c>
      <c r="H4014">
        <v>9.3238321039522098</v>
      </c>
      <c r="I4014">
        <v>8.3292826264517803</v>
      </c>
      <c r="J4014">
        <v>-0.86182774637639603</v>
      </c>
      <c r="K4014">
        <v>0.27682222635353099</v>
      </c>
      <c r="L4014">
        <v>0.23041433662330399</v>
      </c>
      <c r="M4014">
        <v>53.4706478768164</v>
      </c>
      <c r="N4014">
        <v>0.70444069296307199</v>
      </c>
      <c r="O4014">
        <v>8.8235294117646905</v>
      </c>
      <c r="P4014">
        <v>78.947368421052602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336</v>
      </c>
      <c r="E4015">
        <v>19.911695661</v>
      </c>
      <c r="F4015">
        <v>37.83</v>
      </c>
      <c r="G4015">
        <v>-6.4473618518960896</v>
      </c>
      <c r="H4015">
        <v>4.30013636125424</v>
      </c>
      <c r="I4015">
        <v>-12.487586674459999</v>
      </c>
      <c r="J4015">
        <v>-4.6022857616435697</v>
      </c>
      <c r="K4015">
        <v>38.539962397503402</v>
      </c>
      <c r="L4015">
        <v>38.443929940506003</v>
      </c>
      <c r="M4015">
        <v>52.126151628333197</v>
      </c>
      <c r="N4015">
        <v>1.1767858272031699</v>
      </c>
      <c r="O4015">
        <v>39.492466296590003</v>
      </c>
      <c r="P4015">
        <v>51.319999999999901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E4016">
        <v>19.909661459999999</v>
      </c>
      <c r="F4016">
        <v>68.61</v>
      </c>
      <c r="G4016">
        <v>-88.060670368164494</v>
      </c>
      <c r="H4016">
        <v>-6.7662482263627801</v>
      </c>
      <c r="I4016">
        <v>-75.299718530509196</v>
      </c>
      <c r="J4016">
        <v>0.58454861921832801</v>
      </c>
      <c r="K4016">
        <v>69.387128716598994</v>
      </c>
      <c r="M4016">
        <v>61.332848711175998</v>
      </c>
      <c r="N4016">
        <v>0.58373205741626699</v>
      </c>
      <c r="O4016">
        <v>190.773939658941</v>
      </c>
      <c r="P4016">
        <v>24.7454545454545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19.904215128000001</v>
      </c>
      <c r="F4017">
        <v>16.66</v>
      </c>
      <c r="G4017">
        <v>-42.933411371482102</v>
      </c>
      <c r="H4017">
        <v>-1.7508247423819101</v>
      </c>
      <c r="I4017">
        <v>-17.7358085502593</v>
      </c>
      <c r="J4017">
        <v>8.5864481156925603</v>
      </c>
      <c r="K4017">
        <v>15.4638186392098</v>
      </c>
      <c r="L4017">
        <v>16.361132549388699</v>
      </c>
      <c r="M4017">
        <v>82.948222533148098</v>
      </c>
      <c r="N4017">
        <v>1.93146334381242</v>
      </c>
      <c r="O4017">
        <v>32.052821128451299</v>
      </c>
      <c r="P4017">
        <v>25.2631578947368</v>
      </c>
      <c r="Q4017">
        <v>9.5701076666107998E-2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E4018">
        <v>19.899999999999999</v>
      </c>
      <c r="F4018">
        <v>39.799999999999997</v>
      </c>
      <c r="G4018">
        <v>3.5706536691682</v>
      </c>
      <c r="H4018">
        <v>-0.41521729026960902</v>
      </c>
      <c r="I4018">
        <v>-14.0943136777415</v>
      </c>
      <c r="J4018">
        <v>-6.2439855247003004</v>
      </c>
      <c r="K4018">
        <v>38.547720477572902</v>
      </c>
      <c r="L4018">
        <v>37.377870594865101</v>
      </c>
      <c r="M4018">
        <v>58.377582789039003</v>
      </c>
      <c r="N4018">
        <v>0.185492700009809</v>
      </c>
      <c r="O4018">
        <v>37.964824120602998</v>
      </c>
      <c r="P4018">
        <v>47.407407407407298</v>
      </c>
      <c r="Q4018">
        <v>0.10620820424668501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140</v>
      </c>
      <c r="E4019">
        <v>19.89</v>
      </c>
      <c r="F4019">
        <v>6.63</v>
      </c>
      <c r="G4019">
        <v>43.704976751529401</v>
      </c>
      <c r="H4019">
        <v>-7.7328827852021203E-3</v>
      </c>
      <c r="I4019">
        <v>8.5520873446693297</v>
      </c>
      <c r="J4019">
        <v>-0.566406771487173</v>
      </c>
      <c r="K4019">
        <v>6.6047384714636301</v>
      </c>
      <c r="L4019">
        <v>6.3619814686412903</v>
      </c>
      <c r="M4019">
        <v>38.364547603716701</v>
      </c>
      <c r="N4019">
        <v>1.27597296420739</v>
      </c>
      <c r="O4019">
        <v>71.342383107088907</v>
      </c>
      <c r="P4019">
        <v>93.859649122806999</v>
      </c>
      <c r="Q4019">
        <v>1.5960011956191001E-2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629</v>
      </c>
      <c r="E4020">
        <v>19.845239759999998</v>
      </c>
      <c r="F4020">
        <v>1.08</v>
      </c>
      <c r="G4020">
        <v>-70.0671132534506</v>
      </c>
      <c r="H4020">
        <v>32.880126246037698</v>
      </c>
      <c r="I4020">
        <v>-43.421869447280898</v>
      </c>
      <c r="K4020">
        <v>1.0520166089308101</v>
      </c>
      <c r="L4020">
        <v>1.6460835833723599</v>
      </c>
      <c r="M4020">
        <v>53.6751946635843</v>
      </c>
      <c r="N4020">
        <v>0.85282551801505901</v>
      </c>
      <c r="O4020">
        <v>122.222222222222</v>
      </c>
      <c r="P4020">
        <v>66.153846153846104</v>
      </c>
      <c r="Q4020">
        <v>-2.8282826535225999E-2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336</v>
      </c>
      <c r="E4021">
        <v>19.795824</v>
      </c>
      <c r="F4021">
        <v>41.4</v>
      </c>
      <c r="G4021">
        <v>7.6881464569993003</v>
      </c>
      <c r="H4021">
        <v>-7.1656371122017299</v>
      </c>
      <c r="I4021">
        <v>-9.5992888021196503</v>
      </c>
      <c r="J4021">
        <v>-7.60340078008426</v>
      </c>
      <c r="K4021">
        <v>41.827155577061902</v>
      </c>
      <c r="L4021">
        <v>39.330060855098999</v>
      </c>
      <c r="M4021">
        <v>45.398448198120597</v>
      </c>
      <c r="N4021">
        <v>0.75883303825725501</v>
      </c>
      <c r="O4021">
        <v>11.1111111111111</v>
      </c>
      <c r="P4021">
        <v>37.176938369781297</v>
      </c>
      <c r="Q4021">
        <v>0.12702421726028301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777</v>
      </c>
      <c r="E4022">
        <v>19.7806</v>
      </c>
      <c r="F4022">
        <v>19.88</v>
      </c>
      <c r="G4022">
        <v>84.287750903565396</v>
      </c>
      <c r="H4022">
        <v>0.51964218117523897</v>
      </c>
      <c r="I4022">
        <v>35.258920153104199</v>
      </c>
      <c r="J4022">
        <v>-0.86182774637639603</v>
      </c>
      <c r="K4022">
        <v>13.8086176762924</v>
      </c>
      <c r="L4022">
        <v>11.0915301610473</v>
      </c>
      <c r="M4022">
        <v>99.9998776675138</v>
      </c>
      <c r="N4022">
        <v>1.7653407735966</v>
      </c>
      <c r="O4022">
        <v>0</v>
      </c>
      <c r="P4022">
        <v>148.5</v>
      </c>
      <c r="Q4022">
        <v>9.5440420576232005E-2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E4023">
        <v>19.74115025</v>
      </c>
      <c r="F4023">
        <v>8.2100000000000009</v>
      </c>
      <c r="G4023">
        <v>-86.7218952608861</v>
      </c>
      <c r="H4023">
        <v>-5.3208528528394803</v>
      </c>
      <c r="I4023">
        <v>-28.707231578890699</v>
      </c>
      <c r="J4023">
        <v>-0.24454379575910401</v>
      </c>
      <c r="K4023">
        <v>8.6036772970801394</v>
      </c>
      <c r="L4023">
        <v>10.751645859930401</v>
      </c>
      <c r="M4023">
        <v>54.022954895286802</v>
      </c>
      <c r="N4023">
        <v>0.21959034097306801</v>
      </c>
      <c r="O4023">
        <v>193.73441253815301</v>
      </c>
      <c r="P4023">
        <v>9.3209054593875003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E4024">
        <v>19.728657599999998</v>
      </c>
      <c r="F4024">
        <v>31.58</v>
      </c>
      <c r="G4024">
        <v>40.350285676014501</v>
      </c>
      <c r="H4024">
        <v>2.9132789912467998</v>
      </c>
      <c r="I4024">
        <v>42.084986382155499</v>
      </c>
      <c r="J4024">
        <v>-7.8115224250620603</v>
      </c>
      <c r="K4024">
        <v>30.166181248439599</v>
      </c>
      <c r="L4024">
        <v>25.356774265041601</v>
      </c>
      <c r="M4024">
        <v>49.493201274394401</v>
      </c>
      <c r="N4024">
        <v>0.46311354781038</v>
      </c>
      <c r="O4024">
        <v>10.829639012032899</v>
      </c>
      <c r="P4024">
        <v>96.760124610591802</v>
      </c>
      <c r="Q4024">
        <v>2.7591598575063998E-2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624</v>
      </c>
      <c r="E4025">
        <v>19.706297963000001</v>
      </c>
      <c r="F4025">
        <v>3.61</v>
      </c>
      <c r="G4025">
        <v>-83.087728791433605</v>
      </c>
      <c r="H4025">
        <v>-8.44805118517246</v>
      </c>
      <c r="I4025">
        <v>-22.623098325929099</v>
      </c>
      <c r="J4025">
        <v>-0.86182774637639603</v>
      </c>
      <c r="K4025">
        <v>3.69867302260859</v>
      </c>
      <c r="L4025">
        <v>5.1262352619647897</v>
      </c>
      <c r="M4025">
        <v>46.153570778256203</v>
      </c>
      <c r="N4025">
        <v>0.61244998634650705</v>
      </c>
      <c r="O4025">
        <v>133.79501385041499</v>
      </c>
      <c r="P4025">
        <v>28.928571428571399</v>
      </c>
      <c r="Q4025">
        <v>-0.14439968407644599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713</v>
      </c>
      <c r="E4026">
        <v>19.692535094</v>
      </c>
      <c r="F4026">
        <v>61.44</v>
      </c>
      <c r="G4026">
        <v>-12.324008221392299</v>
      </c>
      <c r="H4026">
        <v>-5.2562856089572101</v>
      </c>
      <c r="I4026">
        <v>-8.3833206395917408</v>
      </c>
      <c r="J4026">
        <v>0.49495617322158397</v>
      </c>
      <c r="K4026">
        <v>58.613869543258097</v>
      </c>
      <c r="L4026">
        <v>56.179613950293998</v>
      </c>
      <c r="M4026">
        <v>43.249617568739502</v>
      </c>
      <c r="N4026">
        <v>0.98982924140384998</v>
      </c>
      <c r="O4026">
        <v>10.595703125</v>
      </c>
      <c r="P4026">
        <v>18.235701639596599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19.6622892</v>
      </c>
      <c r="F4027">
        <v>36</v>
      </c>
      <c r="G4027">
        <v>100.27041262655599</v>
      </c>
      <c r="H4027">
        <v>31.328540802036098</v>
      </c>
      <c r="I4027">
        <v>126.740817793483</v>
      </c>
      <c r="J4027">
        <v>32.077610953771298</v>
      </c>
      <c r="K4027">
        <v>25.497075830558501</v>
      </c>
      <c r="L4027">
        <v>18.686738979652599</v>
      </c>
      <c r="M4027">
        <v>85.104304339982605</v>
      </c>
      <c r="N4027">
        <v>0.61634224889817402</v>
      </c>
      <c r="O4027">
        <v>0.91666666666665397</v>
      </c>
      <c r="P4027">
        <v>309.09090909090901</v>
      </c>
      <c r="Q4027">
        <v>8.3819889859204993E-2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D4028" t="s">
        <v>1654</v>
      </c>
      <c r="E4028">
        <v>19.492885999999999</v>
      </c>
      <c r="F4028">
        <v>44.3</v>
      </c>
      <c r="G4028">
        <v>55.846076013219303</v>
      </c>
      <c r="H4028">
        <v>-12.002958563596801</v>
      </c>
      <c r="I4028">
        <v>-7.4973817699384897</v>
      </c>
      <c r="J4028">
        <v>-2.5122077680919102</v>
      </c>
      <c r="K4028">
        <v>46.399004509439798</v>
      </c>
      <c r="M4028">
        <v>41.2102345516724</v>
      </c>
      <c r="N4028">
        <v>1.5528825762107199</v>
      </c>
      <c r="O4028">
        <v>42.9796839729119</v>
      </c>
      <c r="P4028">
        <v>90.783807062876804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1344</v>
      </c>
      <c r="E4029">
        <v>19.49219875</v>
      </c>
      <c r="F4029">
        <v>14.75</v>
      </c>
      <c r="G4029">
        <v>37.665258251577598</v>
      </c>
      <c r="H4029">
        <v>-5.4759827537196397</v>
      </c>
      <c r="I4029">
        <v>32.940315158276398</v>
      </c>
      <c r="J4029">
        <v>-0.86182774637639603</v>
      </c>
      <c r="K4029">
        <v>14.0966703399148</v>
      </c>
      <c r="L4029">
        <v>11.5731419762435</v>
      </c>
      <c r="M4029">
        <v>53.344893258886202</v>
      </c>
      <c r="N4029">
        <v>4.6212121212121197E-2</v>
      </c>
      <c r="O4029">
        <v>8.4745762711864394</v>
      </c>
      <c r="P4029">
        <v>197.379032258064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629</v>
      </c>
      <c r="E4030">
        <v>19.441765</v>
      </c>
      <c r="F4030">
        <v>36.049999999999997</v>
      </c>
      <c r="G4030">
        <v>113.19811479789</v>
      </c>
      <c r="H4030">
        <v>-38.863184538167602</v>
      </c>
      <c r="I4030">
        <v>78.147395548012895</v>
      </c>
      <c r="J4030">
        <v>20.158905905936098</v>
      </c>
      <c r="K4030">
        <v>44.3066030143044</v>
      </c>
      <c r="L4030">
        <v>32.1316107790974</v>
      </c>
      <c r="M4030">
        <v>37.5286105136936</v>
      </c>
      <c r="N4030">
        <v>1.34764846026227</v>
      </c>
      <c r="O4030">
        <v>84.604715672676804</v>
      </c>
      <c r="P4030">
        <v>190.024135156878</v>
      </c>
      <c r="Q4030">
        <v>0.17158905010056999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D4031" t="s">
        <v>153</v>
      </c>
      <c r="E4031">
        <v>19.43028</v>
      </c>
      <c r="F4031">
        <v>36</v>
      </c>
      <c r="G4031">
        <v>-8.5963969915663991</v>
      </c>
      <c r="H4031">
        <v>-22.974285017979099</v>
      </c>
      <c r="I4031">
        <v>34.5021872126405</v>
      </c>
      <c r="J4031">
        <v>-5.8565142500958496</v>
      </c>
      <c r="K4031">
        <v>36.166876867137198</v>
      </c>
      <c r="L4031">
        <v>29.6116549427487</v>
      </c>
      <c r="M4031">
        <v>17.350821266166999</v>
      </c>
      <c r="N4031">
        <v>0.17073165462185699</v>
      </c>
      <c r="O4031">
        <v>28.2777777777777</v>
      </c>
      <c r="P4031">
        <v>84.520758585340801</v>
      </c>
      <c r="Q4031">
        <v>0.16272199472302101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1215</v>
      </c>
      <c r="E4032">
        <v>19.424843750000001</v>
      </c>
      <c r="F4032">
        <v>85.15</v>
      </c>
      <c r="G4032">
        <v>-5.5931859894901201</v>
      </c>
      <c r="H4032">
        <v>-1.87035303188851</v>
      </c>
      <c r="I4032">
        <v>-12.2495918825592</v>
      </c>
      <c r="J4032">
        <v>1.0670674632677399</v>
      </c>
      <c r="K4032">
        <v>87.130260937810405</v>
      </c>
      <c r="M4032">
        <v>46.234414810174101</v>
      </c>
      <c r="N4032">
        <v>1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393</v>
      </c>
      <c r="E4033">
        <v>19.37754</v>
      </c>
      <c r="F4033">
        <v>16.38</v>
      </c>
      <c r="G4033">
        <v>115.02211230140099</v>
      </c>
      <c r="H4033">
        <v>24.9378432801822</v>
      </c>
      <c r="I4033">
        <v>-16.916082695249401</v>
      </c>
      <c r="J4033">
        <v>5.6443531254518504</v>
      </c>
      <c r="K4033">
        <v>13.857760248393101</v>
      </c>
      <c r="L4033">
        <v>12.592371492007301</v>
      </c>
      <c r="M4033">
        <v>83.369060615949806</v>
      </c>
      <c r="N4033">
        <v>2.0682592974390599</v>
      </c>
      <c r="O4033">
        <v>16.849816849816801</v>
      </c>
      <c r="P4033">
        <v>174.83221476509999</v>
      </c>
      <c r="Q4033">
        <v>0.131582975118548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539</v>
      </c>
      <c r="E4034">
        <v>19.375021700000001</v>
      </c>
      <c r="F4034">
        <v>31</v>
      </c>
      <c r="G4034">
        <v>98.128198666583501</v>
      </c>
      <c r="H4034">
        <v>-11.156674143701499</v>
      </c>
      <c r="I4034">
        <v>-13.4208322104797</v>
      </c>
      <c r="J4034">
        <v>-3.3008521366202901</v>
      </c>
      <c r="K4034">
        <v>29.053403291186999</v>
      </c>
      <c r="L4034">
        <v>26.2788991250154</v>
      </c>
      <c r="M4034">
        <v>60.268092166769499</v>
      </c>
      <c r="N4034">
        <v>1.3475213916634601</v>
      </c>
      <c r="O4034">
        <v>18.838709677419299</v>
      </c>
      <c r="P4034">
        <v>139.75251353441601</v>
      </c>
      <c r="Q4034">
        <v>9.5978396714660005E-2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65</v>
      </c>
      <c r="E4035">
        <v>19.365182799999999</v>
      </c>
      <c r="F4035">
        <v>64.760000000000005</v>
      </c>
      <c r="G4035">
        <v>-42.834599614133801</v>
      </c>
      <c r="H4035">
        <v>2.49993449036028</v>
      </c>
      <c r="I4035">
        <v>-23.725841382853801</v>
      </c>
      <c r="J4035">
        <v>3.7340518098834998</v>
      </c>
      <c r="K4035">
        <v>66.442734397624307</v>
      </c>
      <c r="L4035">
        <v>68.273273734976698</v>
      </c>
      <c r="M4035">
        <v>43.8150260510793</v>
      </c>
      <c r="N4035">
        <v>1.04498090167941</v>
      </c>
      <c r="O4035">
        <v>51.899320568251902</v>
      </c>
      <c r="P4035">
        <v>15.6428571428571</v>
      </c>
      <c r="Q4035">
        <v>4.7260673310582001E-2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414</v>
      </c>
      <c r="E4036">
        <v>19.359107040000001</v>
      </c>
      <c r="F4036">
        <v>10.92</v>
      </c>
      <c r="G4036">
        <v>65.718706728646097</v>
      </c>
      <c r="H4036">
        <v>15.4441485690962</v>
      </c>
      <c r="I4036">
        <v>-32.7460879191174</v>
      </c>
      <c r="J4036">
        <v>6.1913123502419598</v>
      </c>
      <c r="K4036">
        <v>9.9146624598800006</v>
      </c>
      <c r="L4036">
        <v>9.5703920205431494</v>
      </c>
      <c r="M4036">
        <v>68.001656531816806</v>
      </c>
      <c r="N4036">
        <v>1.06794648055983</v>
      </c>
      <c r="O4036">
        <v>70.054945054944994</v>
      </c>
      <c r="P4036">
        <v>149.885583524027</v>
      </c>
      <c r="Q4036">
        <v>6.5914921835783999E-2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393</v>
      </c>
      <c r="E4037">
        <v>19.340229999999998</v>
      </c>
      <c r="F4037">
        <v>28.07</v>
      </c>
      <c r="G4037">
        <v>-8.2156471779140094</v>
      </c>
      <c r="H4037">
        <v>-7.4063826090092197</v>
      </c>
      <c r="I4037">
        <v>-0.32307345459051801</v>
      </c>
      <c r="J4037">
        <v>-2.3004242376044601</v>
      </c>
      <c r="K4037">
        <v>28.470262595558602</v>
      </c>
      <c r="L4037">
        <v>28.227315395006698</v>
      </c>
      <c r="M4037">
        <v>49.4392372224764</v>
      </c>
      <c r="N4037">
        <v>0.77968365576255905</v>
      </c>
      <c r="O4037">
        <v>47.666547915924397</v>
      </c>
      <c r="P4037">
        <v>33.6666666666666</v>
      </c>
      <c r="Q4037">
        <v>-6.6310383796300005E-4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821</v>
      </c>
      <c r="E4038">
        <v>19.329990899999999</v>
      </c>
      <c r="F4038">
        <v>18.93</v>
      </c>
      <c r="G4038">
        <v>7.4496185151547003</v>
      </c>
      <c r="H4038">
        <v>-4.1809207099522601</v>
      </c>
      <c r="I4038">
        <v>-5.8471641562272803</v>
      </c>
      <c r="J4038">
        <v>-7.6678298899991102</v>
      </c>
      <c r="K4038">
        <v>18.016233926556598</v>
      </c>
      <c r="L4038">
        <v>17.8832477091835</v>
      </c>
      <c r="M4038">
        <v>59.2887811437989</v>
      </c>
      <c r="N4038">
        <v>1.1109161857504599</v>
      </c>
      <c r="O4038">
        <v>21.500264131008901</v>
      </c>
      <c r="P4038">
        <v>42.867924528301799</v>
      </c>
      <c r="Q4038">
        <v>-5.1567300272670003E-3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629</v>
      </c>
      <c r="E4039">
        <v>19.27224</v>
      </c>
      <c r="F4039">
        <v>3.9</v>
      </c>
      <c r="G4039">
        <v>174.13975936022501</v>
      </c>
      <c r="H4039">
        <v>69.998813762059299</v>
      </c>
      <c r="I4039">
        <v>64.173438470607607</v>
      </c>
      <c r="J4039">
        <v>-0.86182774637639603</v>
      </c>
      <c r="K4039">
        <v>2.80529647009558</v>
      </c>
      <c r="L4039">
        <v>2.4201499833084101</v>
      </c>
      <c r="M4039">
        <v>63.0400732429814</v>
      </c>
      <c r="N4039">
        <v>4.8247480994523304</v>
      </c>
      <c r="O4039">
        <v>11.538461538461499</v>
      </c>
      <c r="P4039">
        <v>222.31404958677601</v>
      </c>
      <c r="Q4039">
        <v>8.5300509845941994E-2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E4040">
        <v>19.2690652</v>
      </c>
      <c r="F4040">
        <v>31.57</v>
      </c>
      <c r="G4040">
        <v>79.8075118032218</v>
      </c>
      <c r="H4040">
        <v>66.164337471103295</v>
      </c>
      <c r="I4040">
        <v>166.281242171331</v>
      </c>
      <c r="J4040">
        <v>2.8207969606875301</v>
      </c>
      <c r="K4040">
        <v>20.891939702534302</v>
      </c>
      <c r="L4040">
        <v>14.464273087023701</v>
      </c>
      <c r="M4040">
        <v>88.125302405593004</v>
      </c>
      <c r="N4040">
        <v>2.9976145826219902</v>
      </c>
      <c r="O4040">
        <v>0.348432055749126</v>
      </c>
      <c r="P4040">
        <v>268.80841121495303</v>
      </c>
      <c r="Q4040">
        <v>0.113513312569203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629</v>
      </c>
      <c r="E4041">
        <v>19.2666</v>
      </c>
      <c r="F4041">
        <v>11.82</v>
      </c>
      <c r="G4041">
        <v>9.3800339597674505</v>
      </c>
      <c r="H4041">
        <v>-4.11276510546449</v>
      </c>
      <c r="I4041">
        <v>22.762780163397601</v>
      </c>
      <c r="J4041">
        <v>23.558061756386</v>
      </c>
      <c r="K4041">
        <v>10.425827949275501</v>
      </c>
      <c r="L4041">
        <v>9.5335692948257105</v>
      </c>
      <c r="M4041">
        <v>81.768101308003097</v>
      </c>
      <c r="N4041">
        <v>0.125667590771288</v>
      </c>
      <c r="O4041">
        <v>21.573604060913599</v>
      </c>
      <c r="P4041">
        <v>91.262135922330103</v>
      </c>
      <c r="Q4041">
        <v>8.2558286157809996E-2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400</v>
      </c>
      <c r="E4042">
        <v>19.25376</v>
      </c>
      <c r="F4042">
        <v>36.799999999999997</v>
      </c>
      <c r="G4042">
        <v>-16.009494371118102</v>
      </c>
      <c r="H4042">
        <v>-7.2192713443236602</v>
      </c>
      <c r="I4042">
        <v>-27.378347735266601</v>
      </c>
      <c r="J4042">
        <v>-8.2427801273287802</v>
      </c>
      <c r="K4042">
        <v>38.7853499997358</v>
      </c>
      <c r="L4042">
        <v>38.467218212185102</v>
      </c>
      <c r="M4042">
        <v>36.837465678353396</v>
      </c>
      <c r="N4042">
        <v>2.4401089521428001</v>
      </c>
      <c r="O4042">
        <v>30.434782608695599</v>
      </c>
      <c r="P4042">
        <v>20.2221496243057</v>
      </c>
      <c r="Q4042">
        <v>-5.7608609606157997E-2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713</v>
      </c>
      <c r="E4043">
        <v>19.229981756999901</v>
      </c>
      <c r="F4043">
        <v>27.93</v>
      </c>
      <c r="G4043">
        <v>7.0580694871081402</v>
      </c>
      <c r="H4043">
        <v>0.93714178021026395</v>
      </c>
      <c r="I4043">
        <v>3.5478879436203901</v>
      </c>
      <c r="J4043">
        <v>1.1591033254388201</v>
      </c>
      <c r="K4043">
        <v>26.662396551462901</v>
      </c>
      <c r="L4043">
        <v>24.539102230751698</v>
      </c>
      <c r="M4043">
        <v>53.416699079583402</v>
      </c>
      <c r="N4043">
        <v>0.94315143145591196</v>
      </c>
      <c r="O4043">
        <v>9.0941639813820299</v>
      </c>
      <c r="P4043">
        <v>37.7898371978293</v>
      </c>
      <c r="Q4043">
        <v>2.8878510423630001E-3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19.197109074</v>
      </c>
      <c r="F4044">
        <v>8.58</v>
      </c>
      <c r="G4044">
        <v>-41.8249810903135</v>
      </c>
      <c r="H4044">
        <v>8.6026240805129301</v>
      </c>
      <c r="I4044">
        <v>-30.040237495246402</v>
      </c>
      <c r="J4044">
        <v>4.6259771316723901</v>
      </c>
      <c r="K4044">
        <v>8.9459207813656896</v>
      </c>
      <c r="L4044">
        <v>9.9960975322002508</v>
      </c>
      <c r="M4044">
        <v>50.404773651222001</v>
      </c>
      <c r="N4044">
        <v>0.130793217612683</v>
      </c>
      <c r="O4044">
        <v>65.501165501165403</v>
      </c>
      <c r="P4044">
        <v>17.857142857142801</v>
      </c>
      <c r="Q4044">
        <v>4.0323526707262997E-2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5350</v>
      </c>
      <c r="E4045">
        <v>19.190751299999999</v>
      </c>
      <c r="F4045">
        <v>36.51</v>
      </c>
      <c r="G4045">
        <v>-4.2818190613533096</v>
      </c>
      <c r="H4045">
        <v>3.1980834182832401</v>
      </c>
      <c r="I4045">
        <v>-9.4954295512683498</v>
      </c>
      <c r="J4045">
        <v>-1.4337231712130001</v>
      </c>
      <c r="K4045">
        <v>36.243941940182999</v>
      </c>
      <c r="L4045">
        <v>34.362486912479099</v>
      </c>
      <c r="M4045">
        <v>45.185347172983803</v>
      </c>
      <c r="N4045">
        <v>0.640427468410114</v>
      </c>
      <c r="O4045">
        <v>26.7050123253903</v>
      </c>
      <c r="P4045">
        <v>37.6696832579185</v>
      </c>
      <c r="Q4045">
        <v>3.1737929457675999E-2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117</v>
      </c>
      <c r="E4046">
        <v>19.190000000000001</v>
      </c>
      <c r="F4046">
        <v>2.02</v>
      </c>
      <c r="G4046">
        <v>-13.638018417552599</v>
      </c>
      <c r="H4046">
        <v>-0.449170841811108</v>
      </c>
      <c r="I4046">
        <v>-22.108297811128601</v>
      </c>
      <c r="J4046">
        <v>1.61341977837606</v>
      </c>
      <c r="K4046">
        <v>2.0123684816101899</v>
      </c>
      <c r="L4046">
        <v>2.1403193808039398</v>
      </c>
      <c r="M4046">
        <v>52.845323002050399</v>
      </c>
      <c r="N4046">
        <v>1.40161593344054</v>
      </c>
      <c r="O4046">
        <v>48.514851485148498</v>
      </c>
      <c r="P4046">
        <v>27.848101265822699</v>
      </c>
      <c r="Q4046">
        <v>1.8820270681793001E-2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E4047">
        <v>19.180753436</v>
      </c>
      <c r="F4047">
        <v>45.89</v>
      </c>
      <c r="G4047">
        <v>-6.9061014880104503</v>
      </c>
      <c r="H4047">
        <v>-6.5526046776569897</v>
      </c>
      <c r="I4047">
        <v>-30.317066430812499</v>
      </c>
      <c r="J4047">
        <v>-15.407282291830899</v>
      </c>
      <c r="K4047">
        <v>46.780153802449902</v>
      </c>
      <c r="L4047">
        <v>44.411408820941297</v>
      </c>
      <c r="M4047">
        <v>43.653472329774303</v>
      </c>
      <c r="N4047">
        <v>3.8802184939523898</v>
      </c>
      <c r="O4047">
        <v>52.821965569840899</v>
      </c>
      <c r="P4047">
        <v>50.939585457016598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E4048">
        <v>19.125</v>
      </c>
      <c r="F4048">
        <v>450</v>
      </c>
      <c r="G4048">
        <v>60.0901725833656</v>
      </c>
      <c r="H4048">
        <v>-26.686453599608001</v>
      </c>
      <c r="I4048">
        <v>-4.2722029496407998</v>
      </c>
      <c r="J4048">
        <v>-0.86182774637639603</v>
      </c>
      <c r="K4048">
        <v>504.87738590910499</v>
      </c>
      <c r="L4048">
        <v>447.72156061619802</v>
      </c>
      <c r="M4048">
        <v>34.380057833470097</v>
      </c>
      <c r="N4048">
        <v>2.0858585858585799</v>
      </c>
      <c r="O4048">
        <v>28.922222222222199</v>
      </c>
      <c r="P4048">
        <v>85.950413223140501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130</v>
      </c>
      <c r="E4049">
        <v>19.092672</v>
      </c>
      <c r="F4049">
        <v>34.799999999999997</v>
      </c>
      <c r="G4049">
        <v>69.865293668436493</v>
      </c>
      <c r="H4049">
        <v>10.258899990107899</v>
      </c>
      <c r="I4049">
        <v>38.270872137419197</v>
      </c>
      <c r="J4049">
        <v>1.54993695950595</v>
      </c>
      <c r="K4049">
        <v>31.181049695688099</v>
      </c>
      <c r="L4049">
        <v>28.769182850236898</v>
      </c>
      <c r="M4049">
        <v>75.431494008295203</v>
      </c>
      <c r="N4049">
        <v>0.80316876145549798</v>
      </c>
      <c r="O4049">
        <v>53.275862068965502</v>
      </c>
      <c r="P4049">
        <v>128.047182175622</v>
      </c>
      <c r="Q4049">
        <v>4.0501121876060003E-2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5350</v>
      </c>
      <c r="E4050">
        <v>19.037700000000001</v>
      </c>
      <c r="F4050">
        <v>96.15</v>
      </c>
      <c r="G4050">
        <v>122.46104035195999</v>
      </c>
      <c r="H4050">
        <v>-4.4692713443236602</v>
      </c>
      <c r="I4050">
        <v>62.101148515664597</v>
      </c>
      <c r="J4050">
        <v>-0.86182774637639603</v>
      </c>
      <c r="K4050">
        <v>71.476840247872303</v>
      </c>
      <c r="L4050">
        <v>58.758176185104901</v>
      </c>
      <c r="M4050">
        <v>99.701138094107094</v>
      </c>
      <c r="N4050">
        <v>0.56895600150120296</v>
      </c>
      <c r="O4050">
        <v>0</v>
      </c>
      <c r="P4050">
        <v>167.083333333333</v>
      </c>
      <c r="Q4050">
        <v>0.18094438631853599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539</v>
      </c>
      <c r="E4051">
        <v>19.009650000000001</v>
      </c>
      <c r="F4051">
        <v>61.82</v>
      </c>
      <c r="G4051">
        <v>-25.746880315888198</v>
      </c>
      <c r="H4051">
        <v>-7.6950777959365597</v>
      </c>
      <c r="I4051">
        <v>-18.847116214835001</v>
      </c>
      <c r="J4051">
        <v>-4.5408073950589101E-3</v>
      </c>
      <c r="K4051">
        <v>61.887210422297201</v>
      </c>
      <c r="L4051">
        <v>63.659910071323402</v>
      </c>
      <c r="M4051">
        <v>58.734299479433503</v>
      </c>
      <c r="N4051">
        <v>2.31524489074061</v>
      </c>
      <c r="O4051">
        <v>52.8631510837916</v>
      </c>
      <c r="P4051">
        <v>19.806201550387499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539</v>
      </c>
      <c r="E4052">
        <v>18.995999999999999</v>
      </c>
      <c r="F4052">
        <v>1</v>
      </c>
      <c r="G4052">
        <v>-70.611621855244493</v>
      </c>
      <c r="H4052">
        <v>3.0576103761064299</v>
      </c>
      <c r="I4052">
        <v>-3.2091789120097598</v>
      </c>
      <c r="J4052">
        <v>-0.86182774637639603</v>
      </c>
      <c r="K4052">
        <v>0.97840971979689695</v>
      </c>
      <c r="L4052">
        <v>1.1584093830375399</v>
      </c>
      <c r="M4052">
        <v>60.071257748868298</v>
      </c>
      <c r="N4052">
        <v>1.3811878765444201</v>
      </c>
      <c r="O4052">
        <v>200</v>
      </c>
      <c r="P4052">
        <v>33.3333333333333</v>
      </c>
      <c r="Q4052">
        <v>-1.1949575433411999E-2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E4053">
        <v>18.954670799999999</v>
      </c>
      <c r="F4053">
        <v>148</v>
      </c>
      <c r="G4053">
        <v>-9.1870045341382909</v>
      </c>
      <c r="H4053">
        <v>4.1514183108487499</v>
      </c>
      <c r="I4053">
        <v>0.74686504403419995</v>
      </c>
      <c r="J4053">
        <v>-6.3618277463763997</v>
      </c>
      <c r="K4053">
        <v>138.57707228933501</v>
      </c>
      <c r="L4053">
        <v>124.096019523306</v>
      </c>
      <c r="M4053">
        <v>50.220158413688203</v>
      </c>
      <c r="N4053">
        <v>0.84901429685924901</v>
      </c>
      <c r="O4053">
        <v>13.445945945945899</v>
      </c>
      <c r="P4053">
        <v>71.098265895953702</v>
      </c>
      <c r="Q4053">
        <v>0.223068279041301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403</v>
      </c>
      <c r="E4054">
        <v>18.920145000000002</v>
      </c>
      <c r="F4054">
        <v>19.02</v>
      </c>
      <c r="G4054">
        <v>31.9820830116773</v>
      </c>
      <c r="H4054">
        <v>-1.99082306846159</v>
      </c>
      <c r="I4054">
        <v>-15.5608272636581</v>
      </c>
      <c r="J4054">
        <v>-5.7618277463763903</v>
      </c>
      <c r="K4054">
        <v>19.248544745363802</v>
      </c>
      <c r="L4054">
        <v>17.832975631983199</v>
      </c>
      <c r="M4054">
        <v>32.231273173176497</v>
      </c>
      <c r="N4054">
        <v>0.64379274640268502</v>
      </c>
      <c r="O4054">
        <v>18.717139852786499</v>
      </c>
      <c r="P4054">
        <v>65.679442508710693</v>
      </c>
      <c r="Q4054">
        <v>4.7751327620883001E-2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629</v>
      </c>
      <c r="E4055">
        <v>18.914999999999999</v>
      </c>
      <c r="F4055">
        <v>29.1</v>
      </c>
      <c r="G4055">
        <v>-13.6350188889071</v>
      </c>
      <c r="H4055">
        <v>3.3852741102217898</v>
      </c>
      <c r="I4055">
        <v>1.9659543770025401</v>
      </c>
      <c r="J4055">
        <v>-0.69296587538686305</v>
      </c>
      <c r="K4055">
        <v>29.234247986814498</v>
      </c>
      <c r="L4055">
        <v>27.594948522854299</v>
      </c>
      <c r="M4055">
        <v>41.8184160799781</v>
      </c>
      <c r="N4055">
        <v>0.23929841940126401</v>
      </c>
      <c r="O4055">
        <v>23.711340206185501</v>
      </c>
      <c r="P4055">
        <v>30.434782608695599</v>
      </c>
      <c r="Q4055">
        <v>0.14519350611415999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624</v>
      </c>
      <c r="E4056">
        <v>18.86400828</v>
      </c>
      <c r="F4056">
        <v>5.09</v>
      </c>
      <c r="G4056">
        <v>9.8730926935584495</v>
      </c>
      <c r="H4056">
        <v>-5.8720769555461096</v>
      </c>
      <c r="I4056">
        <v>-28.407109101620399</v>
      </c>
      <c r="J4056">
        <v>-4.3912395110822704</v>
      </c>
      <c r="K4056">
        <v>4.8428186857754101</v>
      </c>
      <c r="L4056">
        <v>4.7541835587727403</v>
      </c>
      <c r="M4056">
        <v>63.190190698415897</v>
      </c>
      <c r="N4056">
        <v>1.60597206351314</v>
      </c>
      <c r="O4056">
        <v>34.577603143418401</v>
      </c>
      <c r="P4056">
        <v>65.259740259740198</v>
      </c>
      <c r="Q4056">
        <v>-4.2740591029666E-2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D4057" t="s">
        <v>629</v>
      </c>
      <c r="E4057">
        <v>18.737991999999998</v>
      </c>
      <c r="F4057">
        <v>36.770000000000003</v>
      </c>
      <c r="G4057">
        <v>37.561981582447302</v>
      </c>
      <c r="H4057">
        <v>6.1814346102496902</v>
      </c>
      <c r="I4057">
        <v>85.2286507879559</v>
      </c>
      <c r="J4057">
        <v>3.0885759445117098</v>
      </c>
      <c r="K4057">
        <v>29.155191102394699</v>
      </c>
      <c r="L4057">
        <v>21.715944798542299</v>
      </c>
      <c r="M4057">
        <v>61.230111009373303</v>
      </c>
      <c r="N4057">
        <v>1.11159926221213</v>
      </c>
      <c r="O4057">
        <v>12.999728039162299</v>
      </c>
      <c r="P4057">
        <v>150.81855388813099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E4058">
        <v>18.73</v>
      </c>
      <c r="F4058">
        <v>37.46</v>
      </c>
      <c r="G4058">
        <v>10.1600934197748</v>
      </c>
      <c r="H4058">
        <v>-0.44372997841584699</v>
      </c>
      <c r="I4058">
        <v>-14.1035171319293</v>
      </c>
      <c r="J4058">
        <v>1.1251074740917399</v>
      </c>
      <c r="K4058">
        <v>37.300929506816303</v>
      </c>
      <c r="L4058">
        <v>35.191180397988198</v>
      </c>
      <c r="M4058">
        <v>79.114349648108899</v>
      </c>
      <c r="N4058">
        <v>0.50413797460357501</v>
      </c>
      <c r="O4058">
        <v>15.990389749065599</v>
      </c>
      <c r="P4058">
        <v>111.042253521126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D4059" t="s">
        <v>140</v>
      </c>
      <c r="E4059">
        <v>18.727589999999999</v>
      </c>
      <c r="F4059">
        <v>1.05</v>
      </c>
      <c r="G4059">
        <v>19.973092693558399</v>
      </c>
      <c r="H4059">
        <v>52.052467786111102</v>
      </c>
      <c r="I4059">
        <v>-7.03868274151358</v>
      </c>
      <c r="J4059">
        <v>-0.86182774637639603</v>
      </c>
      <c r="K4059">
        <v>0.84992769000849899</v>
      </c>
      <c r="L4059">
        <v>0.866564217535018</v>
      </c>
      <c r="M4059">
        <v>66.482848057725406</v>
      </c>
      <c r="N4059">
        <v>1.47801961233835</v>
      </c>
      <c r="O4059">
        <v>25.714285714285701</v>
      </c>
      <c r="P4059">
        <v>110</v>
      </c>
      <c r="Q4059">
        <v>7.425964012916E-3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D4060" t="s">
        <v>403</v>
      </c>
      <c r="E4060">
        <v>18.72</v>
      </c>
      <c r="F4060">
        <v>31.2</v>
      </c>
      <c r="G4060">
        <v>66.851309699940899</v>
      </c>
      <c r="H4060">
        <v>25.530728655676299</v>
      </c>
      <c r="I4060">
        <v>11.551130694484399</v>
      </c>
      <c r="J4060">
        <v>-3.8770593285958599</v>
      </c>
      <c r="K4060">
        <v>28.3470849059368</v>
      </c>
      <c r="L4060">
        <v>25.548420606361798</v>
      </c>
      <c r="M4060">
        <v>56.477185580089298</v>
      </c>
      <c r="N4060">
        <v>0.37718476134102802</v>
      </c>
      <c r="O4060">
        <v>34.102564102564102</v>
      </c>
      <c r="P4060">
        <v>103.92156862745</v>
      </c>
      <c r="Q4060">
        <v>0.127838056787063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D4061" t="s">
        <v>182</v>
      </c>
      <c r="E4061">
        <v>18.684374999999999</v>
      </c>
      <c r="F4061">
        <v>298.95</v>
      </c>
      <c r="G4061">
        <v>16.4969022173679</v>
      </c>
      <c r="H4061">
        <v>-9.5995645039327808</v>
      </c>
      <c r="I4061">
        <v>38.0764381258196</v>
      </c>
      <c r="J4061">
        <v>-5.9457449697754496</v>
      </c>
      <c r="K4061">
        <v>276.07482682772502</v>
      </c>
      <c r="L4061">
        <v>229.05072247534</v>
      </c>
      <c r="M4061">
        <v>50.851054528726102</v>
      </c>
      <c r="N4061">
        <v>0.21172910199872499</v>
      </c>
      <c r="O4061">
        <v>14.400401404917201</v>
      </c>
      <c r="P4061">
        <v>79.819548872180405</v>
      </c>
      <c r="Q4061">
        <v>4.9711887438226E-2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D4062" t="s">
        <v>75</v>
      </c>
      <c r="E4062">
        <v>18.670699904999999</v>
      </c>
      <c r="F4062">
        <v>57.85</v>
      </c>
      <c r="G4062">
        <v>336.93975936022503</v>
      </c>
      <c r="H4062">
        <v>26.3596293648962</v>
      </c>
      <c r="I4062">
        <v>85.152938750998899</v>
      </c>
      <c r="J4062">
        <v>3.11914812115926</v>
      </c>
      <c r="K4062">
        <v>51.433997178446099</v>
      </c>
      <c r="L4062">
        <v>39.254400025387703</v>
      </c>
      <c r="M4062">
        <v>63.313451236981997</v>
      </c>
      <c r="N4062">
        <v>0.70254478752282801</v>
      </c>
      <c r="O4062">
        <v>14.5894554883319</v>
      </c>
      <c r="P4062">
        <v>467.15686274509801</v>
      </c>
      <c r="Q4062">
        <v>0.12938803135199201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E4063">
        <v>18.661919999999999</v>
      </c>
      <c r="F4063">
        <v>68.61</v>
      </c>
      <c r="G4063">
        <v>-82.871518835263601</v>
      </c>
      <c r="H4063">
        <v>1.2341507089082699</v>
      </c>
      <c r="I4063">
        <v>-47.128134955965798</v>
      </c>
      <c r="J4063">
        <v>5.2288454332908199</v>
      </c>
      <c r="K4063">
        <v>70.215529313820895</v>
      </c>
      <c r="M4063">
        <v>68.348415326388405</v>
      </c>
      <c r="N4063">
        <v>1.2316715542521901</v>
      </c>
      <c r="O4063">
        <v>156.44949715784799</v>
      </c>
      <c r="P4063">
        <v>7.6235294117646903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E4064">
        <v>18.630400000000002</v>
      </c>
      <c r="F4064">
        <v>0.82</v>
      </c>
      <c r="G4064">
        <v>60.503395723861402</v>
      </c>
      <c r="H4064">
        <v>16.1656492905969</v>
      </c>
      <c r="I4064">
        <v>-2.28847799130883</v>
      </c>
      <c r="J4064">
        <v>14.2896874051387</v>
      </c>
      <c r="K4064">
        <v>0.65786913943339298</v>
      </c>
      <c r="L4064">
        <v>0.61007355170649102</v>
      </c>
      <c r="M4064">
        <v>75.208543648060399</v>
      </c>
      <c r="N4064">
        <v>3.2737726696759299</v>
      </c>
      <c r="O4064">
        <v>3.6585365853658498</v>
      </c>
      <c r="P4064">
        <v>104.99999999999901</v>
      </c>
      <c r="Q4064">
        <v>3.2069594199484998E-2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D4065" t="s">
        <v>403</v>
      </c>
      <c r="E4065">
        <v>18.629859799999998</v>
      </c>
      <c r="F4065">
        <v>28.66</v>
      </c>
      <c r="G4065">
        <v>32.920922795128099</v>
      </c>
      <c r="H4065">
        <v>-30.887756581807601</v>
      </c>
      <c r="I4065">
        <v>-43.179796242958801</v>
      </c>
      <c r="J4065">
        <v>-0.86182774637639603</v>
      </c>
      <c r="K4065">
        <v>35.729520034349498</v>
      </c>
      <c r="L4065">
        <v>35.778738694391002</v>
      </c>
      <c r="M4065">
        <v>1.4773565718E-4</v>
      </c>
      <c r="N4065">
        <v>1.93686868686868</v>
      </c>
      <c r="O4065">
        <v>52.930914166085103</v>
      </c>
      <c r="P4065">
        <v>67.113702623906704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E4066">
        <v>18.618842999999998</v>
      </c>
      <c r="F4066">
        <v>49.69</v>
      </c>
      <c r="G4066">
        <v>-25.7611326120246</v>
      </c>
      <c r="H4066">
        <v>2.1774480401601899</v>
      </c>
      <c r="I4066">
        <v>-0.42355184066840701</v>
      </c>
      <c r="J4066">
        <v>-2.9803055808212702</v>
      </c>
      <c r="K4066">
        <v>49.062442149302598</v>
      </c>
      <c r="L4066">
        <v>48.497613277132203</v>
      </c>
      <c r="M4066">
        <v>50.1278634154584</v>
      </c>
      <c r="N4066">
        <v>1.11090685642161</v>
      </c>
      <c r="O4066">
        <v>38.478567116119898</v>
      </c>
      <c r="P4066">
        <v>29.064935064935</v>
      </c>
      <c r="Q4066">
        <v>8.8692596143449993E-3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120</v>
      </c>
      <c r="E4067">
        <v>18.553709999999999</v>
      </c>
      <c r="F4067">
        <v>53</v>
      </c>
      <c r="G4067">
        <v>34.745819966285701</v>
      </c>
      <c r="H4067">
        <v>0.53072865567633598</v>
      </c>
      <c r="I4067">
        <v>26.008322746436701</v>
      </c>
      <c r="J4067">
        <v>-2.7309866248810599</v>
      </c>
      <c r="K4067">
        <v>49.967135607818598</v>
      </c>
      <c r="L4067">
        <v>42.031084107231798</v>
      </c>
      <c r="M4067">
        <v>55.5870885521974</v>
      </c>
      <c r="N4067">
        <v>0.243387495243334</v>
      </c>
      <c r="O4067">
        <v>18.867924528301799</v>
      </c>
      <c r="P4067">
        <v>103.846153846153</v>
      </c>
      <c r="Q4067">
        <v>5.9918898703004E-2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D4068" t="s">
        <v>403</v>
      </c>
      <c r="E4068">
        <v>18.510000000000002</v>
      </c>
      <c r="F4068">
        <v>61.7</v>
      </c>
      <c r="G4068">
        <v>218.25576605291801</v>
      </c>
      <c r="H4068">
        <v>27.5439299758083</v>
      </c>
      <c r="I4068">
        <v>38.946053731147899</v>
      </c>
      <c r="J4068">
        <v>10.249283364734699</v>
      </c>
      <c r="K4068">
        <v>45.542739326449102</v>
      </c>
      <c r="L4068">
        <v>37.733569751565703</v>
      </c>
      <c r="M4068">
        <v>80.450043972395605</v>
      </c>
      <c r="N4068">
        <v>3.4579573519269702</v>
      </c>
      <c r="O4068">
        <v>1.29659643435979</v>
      </c>
      <c r="P4068">
        <v>278.52760736196302</v>
      </c>
      <c r="Q4068">
        <v>0.128416219759767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E4069">
        <v>18.44079138</v>
      </c>
      <c r="F4069">
        <v>23.32</v>
      </c>
      <c r="G4069">
        <v>-40.936715512316702</v>
      </c>
      <c r="H4069">
        <v>-4.5526046776569897</v>
      </c>
      <c r="I4069">
        <v>-13.8652462489281</v>
      </c>
      <c r="J4069">
        <v>0.83452509501462102</v>
      </c>
      <c r="K4069">
        <v>24.169639623966699</v>
      </c>
      <c r="L4069">
        <v>24.6538742849438</v>
      </c>
      <c r="M4069">
        <v>36.282254707223203</v>
      </c>
      <c r="N4069">
        <v>0.30976646745252201</v>
      </c>
      <c r="O4069">
        <v>52.101200686106303</v>
      </c>
      <c r="P4069">
        <v>16.019900497512399</v>
      </c>
      <c r="Q4069">
        <v>-2.8741208185263999E-2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E4070">
        <v>18.41574</v>
      </c>
      <c r="F4070">
        <v>34.229999999999997</v>
      </c>
      <c r="G4070">
        <v>-1.83850150934011</v>
      </c>
      <c r="H4070">
        <v>-2.7549856300379401</v>
      </c>
      <c r="I4070">
        <v>-0.68549569867137805</v>
      </c>
      <c r="J4070">
        <v>4.46361604060586</v>
      </c>
      <c r="K4070">
        <v>35.1034963203046</v>
      </c>
      <c r="L4070">
        <v>33.9663492067126</v>
      </c>
      <c r="M4070">
        <v>43.833979973184</v>
      </c>
      <c r="N4070">
        <v>0.47613420126301997</v>
      </c>
      <c r="O4070">
        <v>36.955886649138201</v>
      </c>
      <c r="P4070">
        <v>41.212871287128699</v>
      </c>
      <c r="Q4070">
        <v>3.5389457527719999E-2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E4071">
        <v>18.398255142</v>
      </c>
      <c r="F4071">
        <v>40.090000000000003</v>
      </c>
      <c r="G4071">
        <v>91.783624723960102</v>
      </c>
      <c r="H4071">
        <v>5.7286395957533003</v>
      </c>
      <c r="I4071">
        <v>41.807975494634597</v>
      </c>
      <c r="J4071">
        <v>4.1132966317330704</v>
      </c>
      <c r="K4071">
        <v>32.652179244579898</v>
      </c>
      <c r="L4071">
        <v>25.5049637109495</v>
      </c>
      <c r="M4071">
        <v>100</v>
      </c>
      <c r="N4071">
        <v>8.5674049508891305E-4</v>
      </c>
      <c r="O4071">
        <v>0</v>
      </c>
      <c r="P4071">
        <v>117.643865363735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629</v>
      </c>
      <c r="E4072">
        <v>18.301500000000001</v>
      </c>
      <c r="F4072">
        <v>49</v>
      </c>
      <c r="G4072">
        <v>-14.242928566881901</v>
      </c>
      <c r="H4072">
        <v>-6.37403324908556</v>
      </c>
      <c r="I4072">
        <v>3.5673778645470202</v>
      </c>
      <c r="J4072">
        <v>-8.0523125184073905</v>
      </c>
      <c r="K4072">
        <v>51.365878270454303</v>
      </c>
      <c r="L4072">
        <v>49.193846320309603</v>
      </c>
      <c r="M4072">
        <v>30.849181811767298</v>
      </c>
      <c r="N4072">
        <v>2.8037383177569999</v>
      </c>
      <c r="O4072">
        <v>23.918367346938702</v>
      </c>
      <c r="P4072">
        <v>33.879781420764999</v>
      </c>
      <c r="Q4072">
        <v>0.16431320598371199</v>
      </c>
    </row>
    <row r="4073" spans="1:17" hidden="1" x14ac:dyDescent="0.3">
      <c r="A4073" t="s">
        <v>8308</v>
      </c>
      <c r="B4073" t="s">
        <v>8309</v>
      </c>
      <c r="C4073" t="str">
        <f>IFERROR(VLOOKUP(Table1[[#This Row],[Ticker]],[1]!Table1[[Symbol]:[Industry]],2,FALSE),"-")</f>
        <v>-</v>
      </c>
      <c r="D4073" t="s">
        <v>403</v>
      </c>
      <c r="E4073">
        <v>18.3</v>
      </c>
      <c r="F4073">
        <v>785.5</v>
      </c>
      <c r="G4073">
        <v>21.790135300074699</v>
      </c>
      <c r="H4073">
        <v>5.77634269076405</v>
      </c>
      <c r="I4073">
        <v>5.0387770724479601</v>
      </c>
      <c r="J4073">
        <v>-0.86182774637639603</v>
      </c>
      <c r="K4073">
        <v>716.70835303833701</v>
      </c>
      <c r="L4073">
        <v>643.67507704678098</v>
      </c>
      <c r="M4073">
        <v>94.374910467617198</v>
      </c>
      <c r="N4073">
        <v>0</v>
      </c>
      <c r="O4073">
        <v>0</v>
      </c>
      <c r="P4073">
        <v>55.237154150197597</v>
      </c>
    </row>
    <row r="4074" spans="1:17" hidden="1" x14ac:dyDescent="0.3">
      <c r="A4074" t="s">
        <v>8310</v>
      </c>
      <c r="B4074" t="s">
        <v>8311</v>
      </c>
      <c r="C4074" t="str">
        <f>IFERROR(VLOOKUP(Table1[[#This Row],[Ticker]],[1]!Table1[[Symbol]:[Industry]],2,FALSE),"-")</f>
        <v>-</v>
      </c>
      <c r="D4074" t="s">
        <v>49</v>
      </c>
      <c r="E4074">
        <v>18.27636</v>
      </c>
      <c r="F4074">
        <v>34</v>
      </c>
      <c r="G4074">
        <v>66.992850681836003</v>
      </c>
      <c r="H4074">
        <v>26.299959424907101</v>
      </c>
      <c r="I4074">
        <v>0.23404453121368701</v>
      </c>
      <c r="J4074">
        <v>5.3881722536236003</v>
      </c>
      <c r="K4074">
        <v>27.019377062796401</v>
      </c>
      <c r="L4074">
        <v>25.884610504747801</v>
      </c>
      <c r="M4074">
        <v>71.854283447180407</v>
      </c>
      <c r="N4074">
        <v>5.2186732186732101</v>
      </c>
      <c r="O4074">
        <v>8.8235294117646905</v>
      </c>
      <c r="P4074">
        <v>193.10344827586201</v>
      </c>
    </row>
    <row r="4075" spans="1:17" hidden="1" x14ac:dyDescent="0.3">
      <c r="A4075" t="s">
        <v>8312</v>
      </c>
      <c r="B4075" t="s">
        <v>8313</v>
      </c>
      <c r="C4075" t="str">
        <f>IFERROR(VLOOKUP(Table1[[#This Row],[Ticker]],[1]!Table1[[Symbol]:[Industry]],2,FALSE),"-")</f>
        <v>-</v>
      </c>
      <c r="D4075" t="s">
        <v>713</v>
      </c>
      <c r="E4075">
        <v>18.095091273000001</v>
      </c>
      <c r="F4075">
        <v>958.71</v>
      </c>
      <c r="G4075">
        <v>33.023084097776398</v>
      </c>
      <c r="H4075">
        <v>0.84294456165559095</v>
      </c>
      <c r="I4075">
        <v>12.438894730249899</v>
      </c>
      <c r="J4075">
        <v>0.88314579859714903</v>
      </c>
      <c r="K4075">
        <v>911.06489836461799</v>
      </c>
      <c r="L4075">
        <v>810.10113315948104</v>
      </c>
      <c r="M4075">
        <v>55.6599041266266</v>
      </c>
      <c r="N4075">
        <v>0.70986091626105596</v>
      </c>
      <c r="O4075">
        <v>8.9849902473114707</v>
      </c>
      <c r="P4075">
        <v>62.163396481732001</v>
      </c>
      <c r="Q4075">
        <v>1.8114824755041999E-2</v>
      </c>
    </row>
    <row r="4076" spans="1:17" hidden="1" x14ac:dyDescent="0.3">
      <c r="A4076" t="s">
        <v>8314</v>
      </c>
      <c r="B4076" t="s">
        <v>8315</v>
      </c>
      <c r="C4076" t="str">
        <f>IFERROR(VLOOKUP(Table1[[#This Row],[Ticker]],[1]!Table1[[Symbol]:[Industry]],2,FALSE),"-")</f>
        <v>-</v>
      </c>
      <c r="E4076">
        <v>18.053479025000001</v>
      </c>
      <c r="F4076">
        <v>9.67</v>
      </c>
      <c r="G4076">
        <v>-16.594703916611</v>
      </c>
      <c r="H4076">
        <v>11.663891267712099</v>
      </c>
      <c r="I4076">
        <v>14.810764107933201</v>
      </c>
      <c r="J4076">
        <v>4.6032885326933703</v>
      </c>
      <c r="K4076">
        <v>7.8353781356032801</v>
      </c>
      <c r="L4076">
        <v>7.5058717151081602</v>
      </c>
      <c r="M4076">
        <v>79.262096589332401</v>
      </c>
      <c r="N4076">
        <v>1.64320190464882</v>
      </c>
      <c r="O4076">
        <v>8.4798345398138597</v>
      </c>
      <c r="P4076">
        <v>77.431192660550394</v>
      </c>
      <c r="Q4076">
        <v>5.5120322759382001E-2</v>
      </c>
    </row>
    <row r="4077" spans="1:17" hidden="1" x14ac:dyDescent="0.3">
      <c r="A4077" t="s">
        <v>8316</v>
      </c>
      <c r="B4077" t="s">
        <v>8317</v>
      </c>
      <c r="C4077" t="str">
        <f>IFERROR(VLOOKUP(Table1[[#This Row],[Ticker]],[1]!Table1[[Symbol]:[Industry]],2,FALSE),"-")</f>
        <v>-</v>
      </c>
      <c r="E4077">
        <v>18</v>
      </c>
      <c r="F4077">
        <v>50</v>
      </c>
      <c r="G4077">
        <v>-6.8126215921558302</v>
      </c>
      <c r="H4077">
        <v>-5.0152931851972999</v>
      </c>
      <c r="I4077">
        <v>-30.4819722125624</v>
      </c>
      <c r="J4077">
        <v>-0.86182774637639603</v>
      </c>
      <c r="K4077">
        <v>52.408290748856203</v>
      </c>
      <c r="L4077">
        <v>54.901835580571898</v>
      </c>
      <c r="M4077">
        <v>40.009223700994902</v>
      </c>
      <c r="N4077">
        <v>0.966069734944356</v>
      </c>
      <c r="O4077">
        <v>65.8</v>
      </c>
      <c r="P4077">
        <v>35.135135135135101</v>
      </c>
      <c r="Q4077">
        <v>0.127572782017743</v>
      </c>
    </row>
    <row r="4078" spans="1:17" hidden="1" x14ac:dyDescent="0.3">
      <c r="A4078" t="s">
        <v>8318</v>
      </c>
      <c r="B4078" t="s">
        <v>8319</v>
      </c>
      <c r="C4078" t="str">
        <f>IFERROR(VLOOKUP(Table1[[#This Row],[Ticker]],[1]!Table1[[Symbol]:[Industry]],2,FALSE),"-")</f>
        <v>-</v>
      </c>
      <c r="D4078" t="s">
        <v>876</v>
      </c>
      <c r="E4078">
        <v>17.969612000000001</v>
      </c>
      <c r="F4078">
        <v>32.950000000000003</v>
      </c>
      <c r="G4078">
        <v>148.038346226393</v>
      </c>
      <c r="H4078">
        <v>66.874602173462904</v>
      </c>
      <c r="I4078">
        <v>-21.1629048735482</v>
      </c>
      <c r="J4078">
        <v>16.458875907209499</v>
      </c>
      <c r="K4078">
        <v>24.2478013444155</v>
      </c>
      <c r="L4078">
        <v>20.973161025481701</v>
      </c>
      <c r="M4078">
        <v>68.351441510067403</v>
      </c>
      <c r="N4078">
        <v>4.4424798528038298</v>
      </c>
      <c r="O4078">
        <v>24.977238239757099</v>
      </c>
      <c r="P4078">
        <v>193.672014260249</v>
      </c>
      <c r="Q4078">
        <v>8.5670400733331001E-2</v>
      </c>
    </row>
    <row r="4079" spans="1:17" hidden="1" x14ac:dyDescent="0.3">
      <c r="A4079" t="s">
        <v>8320</v>
      </c>
      <c r="B4079" t="s">
        <v>8321</v>
      </c>
      <c r="C4079" t="str">
        <f>IFERROR(VLOOKUP(Table1[[#This Row],[Ticker]],[1]!Table1[[Symbol]:[Industry]],2,FALSE),"-")</f>
        <v>-</v>
      </c>
      <c r="D4079" t="s">
        <v>934</v>
      </c>
      <c r="E4079">
        <v>17.84432</v>
      </c>
      <c r="F4079">
        <v>1.1499999999999999</v>
      </c>
      <c r="G4079">
        <v>113.723092693558</v>
      </c>
      <c r="H4079">
        <v>48.308506433454099</v>
      </c>
      <c r="I4079">
        <v>-3.5754792783101301</v>
      </c>
      <c r="J4079">
        <v>30.0905532060045</v>
      </c>
      <c r="K4079">
        <v>0.80961446515325697</v>
      </c>
      <c r="L4079">
        <v>0.74752506569326405</v>
      </c>
      <c r="M4079">
        <v>87.966054812639101</v>
      </c>
      <c r="N4079">
        <v>2.8349817097954202</v>
      </c>
      <c r="O4079">
        <v>0</v>
      </c>
      <c r="P4079">
        <v>149.99999999999901</v>
      </c>
      <c r="Q4079">
        <v>8.0476977940130007E-3</v>
      </c>
    </row>
    <row r="4080" spans="1:17" hidden="1" x14ac:dyDescent="0.3">
      <c r="A4080" t="s">
        <v>8322</v>
      </c>
      <c r="B4080" t="s">
        <v>8323</v>
      </c>
      <c r="C4080" t="str">
        <f>IFERROR(VLOOKUP(Table1[[#This Row],[Ticker]],[1]!Table1[[Symbol]:[Industry]],2,FALSE),"-")</f>
        <v>-</v>
      </c>
      <c r="D4080" t="s">
        <v>100</v>
      </c>
      <c r="E4080">
        <v>17.837820000000001</v>
      </c>
      <c r="F4080">
        <v>6.05</v>
      </c>
      <c r="G4080">
        <v>5.66149849065991</v>
      </c>
      <c r="H4080">
        <v>8.80506493886217</v>
      </c>
      <c r="I4080">
        <v>-26.6707173735482</v>
      </c>
      <c r="J4080">
        <v>10.249283364734699</v>
      </c>
      <c r="K4080">
        <v>5.9447990796132597</v>
      </c>
      <c r="L4080">
        <v>6.0281822944585501</v>
      </c>
      <c r="M4080">
        <v>55.535291695526901</v>
      </c>
      <c r="N4080">
        <v>1.19139011621311</v>
      </c>
      <c r="O4080">
        <v>45.454545454545404</v>
      </c>
      <c r="P4080">
        <v>44.047619047619001</v>
      </c>
      <c r="Q4080">
        <v>2.0119646480002001E-2</v>
      </c>
    </row>
    <row r="4081" spans="1:17" hidden="1" x14ac:dyDescent="0.3">
      <c r="A4081" t="s">
        <v>8324</v>
      </c>
      <c r="B4081" t="s">
        <v>8325</v>
      </c>
      <c r="C4081" t="str">
        <f>IFERROR(VLOOKUP(Table1[[#This Row],[Ticker]],[1]!Table1[[Symbol]:[Industry]],2,FALSE),"-")</f>
        <v>-</v>
      </c>
      <c r="D4081" t="s">
        <v>56</v>
      </c>
      <c r="E4081">
        <v>17.795752419134399</v>
      </c>
      <c r="F4081">
        <v>64.599999999999994</v>
      </c>
      <c r="G4081">
        <v>146.94381341427899</v>
      </c>
      <c r="H4081">
        <v>-4.4692713443236602</v>
      </c>
      <c r="I4081">
        <v>146.75590025660901</v>
      </c>
      <c r="J4081">
        <v>-0.86182774637639603</v>
      </c>
      <c r="K4081">
        <v>61.274943987971199</v>
      </c>
      <c r="L4081">
        <v>42.697102834262203</v>
      </c>
      <c r="M4081">
        <v>100</v>
      </c>
      <c r="N4081">
        <v>0</v>
      </c>
      <c r="O4081">
        <v>0</v>
      </c>
      <c r="P4081">
        <v>172.80405405405401</v>
      </c>
    </row>
    <row r="4082" spans="1:17" hidden="1" x14ac:dyDescent="0.3">
      <c r="A4082" t="s">
        <v>8326</v>
      </c>
      <c r="B4082" t="s">
        <v>8327</v>
      </c>
      <c r="C4082" t="str">
        <f>IFERROR(VLOOKUP(Table1[[#This Row],[Ticker]],[1]!Table1[[Symbol]:[Industry]],2,FALSE),"-")</f>
        <v>-</v>
      </c>
      <c r="D4082" t="s">
        <v>539</v>
      </c>
      <c r="E4082">
        <v>17.7872734</v>
      </c>
      <c r="F4082">
        <v>18.190000000000001</v>
      </c>
      <c r="G4082">
        <v>12.888805889592</v>
      </c>
      <c r="H4082">
        <v>-4.4692713443236602</v>
      </c>
      <c r="I4082">
        <v>2.53961774587781</v>
      </c>
      <c r="J4082">
        <v>-0.86182774637639603</v>
      </c>
      <c r="K4082">
        <v>18.127444439088901</v>
      </c>
      <c r="L4082">
        <v>16.772404872999999</v>
      </c>
      <c r="M4082">
        <v>100</v>
      </c>
      <c r="O4082">
        <v>0</v>
      </c>
      <c r="P4082">
        <v>38.7490465293669</v>
      </c>
    </row>
    <row r="4083" spans="1:17" hidden="1" x14ac:dyDescent="0.3">
      <c r="A4083" t="s">
        <v>8328</v>
      </c>
      <c r="B4083" t="s">
        <v>8329</v>
      </c>
      <c r="C4083" t="str">
        <f>IFERROR(VLOOKUP(Table1[[#This Row],[Ticker]],[1]!Table1[[Symbol]:[Industry]],2,FALSE),"-")</f>
        <v>-</v>
      </c>
      <c r="E4083">
        <v>17.735600000000002</v>
      </c>
      <c r="F4083">
        <v>17.559999999999999</v>
      </c>
      <c r="G4083">
        <v>-24.003014870767299</v>
      </c>
      <c r="H4083">
        <v>1.3356358968492701</v>
      </c>
      <c r="I4083">
        <v>-32.916640400293097</v>
      </c>
      <c r="J4083">
        <v>-5.0352694807937297</v>
      </c>
      <c r="K4083">
        <v>17.401482259405</v>
      </c>
      <c r="L4083">
        <v>17.9619917747169</v>
      </c>
      <c r="M4083">
        <v>39.351085214423698</v>
      </c>
      <c r="N4083">
        <v>0.44880980974586498</v>
      </c>
      <c r="O4083">
        <v>46.640091116173103</v>
      </c>
      <c r="P4083">
        <v>21.6066481994459</v>
      </c>
      <c r="Q4083">
        <v>-2.7922184417155001E-2</v>
      </c>
    </row>
    <row r="4084" spans="1:17" hidden="1" x14ac:dyDescent="0.3">
      <c r="A4084" t="s">
        <v>8330</v>
      </c>
      <c r="B4084" t="s">
        <v>8331</v>
      </c>
      <c r="C4084" t="str">
        <f>IFERROR(VLOOKUP(Table1[[#This Row],[Ticker]],[1]!Table1[[Symbol]:[Industry]],2,FALSE),"-")</f>
        <v>-</v>
      </c>
      <c r="D4084" t="s">
        <v>242</v>
      </c>
      <c r="E4084">
        <v>17.647327063999999</v>
      </c>
      <c r="F4084">
        <v>27.13</v>
      </c>
      <c r="G4084">
        <v>-0.14198299380638299</v>
      </c>
      <c r="H4084">
        <v>4.1837898801661302</v>
      </c>
      <c r="I4084">
        <v>-16.310134324773902</v>
      </c>
      <c r="J4084">
        <v>-10.317610059301501</v>
      </c>
      <c r="K4084">
        <v>27.480158615605799</v>
      </c>
      <c r="L4084">
        <v>27.285329725045901</v>
      </c>
      <c r="M4084">
        <v>50.492424562575302</v>
      </c>
      <c r="N4084">
        <v>2.0355475484951802</v>
      </c>
      <c r="O4084">
        <v>47.438260228529302</v>
      </c>
      <c r="P4084">
        <v>34.640198511166197</v>
      </c>
      <c r="Q4084">
        <v>2.173553925629E-3</v>
      </c>
    </row>
    <row r="4085" spans="1:17" hidden="1" x14ac:dyDescent="0.3">
      <c r="A4085" t="s">
        <v>8332</v>
      </c>
      <c r="B4085" t="s">
        <v>8333</v>
      </c>
      <c r="C4085" t="str">
        <f>IFERROR(VLOOKUP(Table1[[#This Row],[Ticker]],[1]!Table1[[Symbol]:[Industry]],2,FALSE),"-")</f>
        <v>-</v>
      </c>
      <c r="D4085" t="s">
        <v>189</v>
      </c>
      <c r="E4085">
        <v>17.63775</v>
      </c>
      <c r="F4085">
        <v>4.05</v>
      </c>
      <c r="G4085">
        <v>16.2450225181198</v>
      </c>
      <c r="I4085">
        <v>-26.929076036162201</v>
      </c>
      <c r="K4085">
        <v>4.4249445457001002</v>
      </c>
      <c r="L4085">
        <v>4.0278917604158799</v>
      </c>
      <c r="M4085">
        <v>29.723467083117001</v>
      </c>
      <c r="N4085">
        <v>2.4149792155719401</v>
      </c>
      <c r="O4085">
        <v>33.3333333333333</v>
      </c>
      <c r="P4085">
        <v>65.306122448979494</v>
      </c>
      <c r="Q4085">
        <v>-2.0192540060606001E-2</v>
      </c>
    </row>
    <row r="4086" spans="1:17" hidden="1" x14ac:dyDescent="0.3">
      <c r="A4086" t="s">
        <v>8334</v>
      </c>
      <c r="B4086" t="s">
        <v>8335</v>
      </c>
      <c r="C4086" t="str">
        <f>IFERROR(VLOOKUP(Table1[[#This Row],[Ticker]],[1]!Table1[[Symbol]:[Industry]],2,FALSE),"-")</f>
        <v>-</v>
      </c>
      <c r="D4086" t="s">
        <v>629</v>
      </c>
      <c r="E4086">
        <v>17.634</v>
      </c>
      <c r="F4086">
        <v>29.39</v>
      </c>
      <c r="G4086">
        <v>186.79933382831001</v>
      </c>
      <c r="H4086">
        <v>53.448536874854398</v>
      </c>
      <c r="I4086">
        <v>175.03796609984099</v>
      </c>
      <c r="J4086">
        <v>17.156190271641599</v>
      </c>
      <c r="K4086">
        <v>16.744914934397102</v>
      </c>
      <c r="L4086">
        <v>11.898689079714901</v>
      </c>
      <c r="M4086">
        <v>99.986618204939802</v>
      </c>
      <c r="N4086">
        <v>1.5754488692378901</v>
      </c>
      <c r="O4086">
        <v>0</v>
      </c>
      <c r="P4086">
        <v>226.555555555555</v>
      </c>
    </row>
    <row r="4087" spans="1:17" hidden="1" x14ac:dyDescent="0.3">
      <c r="A4087" t="s">
        <v>8336</v>
      </c>
      <c r="B4087" t="s">
        <v>3469</v>
      </c>
      <c r="C4087" t="str">
        <f>IFERROR(VLOOKUP(Table1[[#This Row],[Ticker]],[1]!Table1[[Symbol]:[Industry]],2,FALSE),"-")</f>
        <v>-</v>
      </c>
      <c r="D4087" t="s">
        <v>239</v>
      </c>
      <c r="E4087">
        <v>17.624295</v>
      </c>
      <c r="F4087">
        <v>7.05</v>
      </c>
      <c r="G4087">
        <v>16.139759360225099</v>
      </c>
      <c r="H4087">
        <v>-19.763388991382399</v>
      </c>
      <c r="I4087">
        <v>-15.8579094917748</v>
      </c>
      <c r="J4087">
        <v>-13.056949697595901</v>
      </c>
      <c r="K4087">
        <v>8.4288937480708395</v>
      </c>
      <c r="L4087">
        <v>7.9212102591402598</v>
      </c>
      <c r="M4087">
        <v>13.0922283591383</v>
      </c>
      <c r="N4087">
        <v>1.34765375271704</v>
      </c>
      <c r="O4087">
        <v>77.304964539007102</v>
      </c>
      <c r="P4087">
        <v>51.612903225806399</v>
      </c>
      <c r="Q4087">
        <v>2.9522753886662E-2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17.617941600000002</v>
      </c>
      <c r="F4088">
        <v>49.84</v>
      </c>
      <c r="G4088">
        <v>-19.2506149713256</v>
      </c>
      <c r="H4088">
        <v>-0.81100190292168794</v>
      </c>
      <c r="I4088">
        <v>1.87187613444321</v>
      </c>
      <c r="J4088">
        <v>-2.6060137928880098</v>
      </c>
      <c r="K4088">
        <v>51.7662908370392</v>
      </c>
      <c r="L4088">
        <v>48.820229692778398</v>
      </c>
      <c r="M4088">
        <v>51.582030596137102</v>
      </c>
      <c r="N4088">
        <v>0.65530908838050195</v>
      </c>
      <c r="O4088">
        <v>36.436597110754398</v>
      </c>
      <c r="P4088">
        <v>43.218390804597703</v>
      </c>
      <c r="Q4088">
        <v>3.9478423401630998E-2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539</v>
      </c>
      <c r="E4089">
        <v>17.611173999999998</v>
      </c>
      <c r="F4089">
        <v>58.7</v>
      </c>
      <c r="G4089">
        <v>73.663892602917102</v>
      </c>
      <c r="H4089">
        <v>11.873141107038199</v>
      </c>
      <c r="I4089">
        <v>-4.1939084681678702</v>
      </c>
      <c r="J4089">
        <v>6.2682331636916704</v>
      </c>
      <c r="K4089">
        <v>56.420680500611397</v>
      </c>
      <c r="L4089">
        <v>51.524035445326398</v>
      </c>
      <c r="M4089">
        <v>61.211634577493101</v>
      </c>
      <c r="N4089">
        <v>0.22292802780607601</v>
      </c>
      <c r="O4089">
        <v>7.3253833049403596</v>
      </c>
      <c r="P4089">
        <v>116.60516605166001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18</v>
      </c>
      <c r="E4090">
        <v>17.581499999999998</v>
      </c>
      <c r="F4090">
        <v>288</v>
      </c>
      <c r="G4090">
        <v>-56.795492438335998</v>
      </c>
      <c r="H4090">
        <v>-4.4692713443236602</v>
      </c>
      <c r="I4090">
        <v>41.241547210741999</v>
      </c>
      <c r="J4090">
        <v>-0.86182774637639603</v>
      </c>
      <c r="K4090">
        <v>223.21686710623899</v>
      </c>
      <c r="L4090">
        <v>204.21351908669101</v>
      </c>
      <c r="M4090">
        <v>56.3110846240535</v>
      </c>
      <c r="N4090">
        <v>0</v>
      </c>
      <c r="O4090">
        <v>44.7916666666666</v>
      </c>
      <c r="P4090">
        <v>165.927977839335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46</v>
      </c>
      <c r="E4091">
        <v>17.57677185</v>
      </c>
      <c r="F4091">
        <v>41.55</v>
      </c>
      <c r="G4091">
        <v>-65.423877003411206</v>
      </c>
      <c r="H4091">
        <v>-19.745653253871399</v>
      </c>
      <c r="I4091">
        <v>-48.6806841509568</v>
      </c>
      <c r="J4091">
        <v>-9.0317623868992705</v>
      </c>
      <c r="K4091">
        <v>45.289538822839198</v>
      </c>
      <c r="L4091">
        <v>56.613201689566999</v>
      </c>
      <c r="M4091">
        <v>34.1387208901278</v>
      </c>
      <c r="N4091">
        <v>1.4984848484848401</v>
      </c>
      <c r="O4091">
        <v>85.078219013237003</v>
      </c>
      <c r="P4091">
        <v>9.0551181102362008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100</v>
      </c>
      <c r="E4092">
        <v>17.535533464</v>
      </c>
      <c r="F4092">
        <v>17.47</v>
      </c>
      <c r="G4092">
        <v>-10.088206179867599</v>
      </c>
      <c r="H4092">
        <v>-8.2604801355324398</v>
      </c>
      <c r="I4092">
        <v>-30.145822515319999</v>
      </c>
      <c r="J4092">
        <v>-1.6550288795208501</v>
      </c>
      <c r="K4092">
        <v>17.8375282547699</v>
      </c>
      <c r="L4092">
        <v>19.171143716283702</v>
      </c>
      <c r="M4092">
        <v>47.574938552645897</v>
      </c>
      <c r="N4092">
        <v>0.85541103591553502</v>
      </c>
      <c r="O4092">
        <v>36.691471093302802</v>
      </c>
      <c r="P4092">
        <v>29.791976225854299</v>
      </c>
      <c r="Q4092">
        <v>-9.8555452474572994E-2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934</v>
      </c>
      <c r="E4093">
        <v>17.520216999999999</v>
      </c>
      <c r="F4093">
        <v>18.7</v>
      </c>
      <c r="G4093">
        <v>172.861804088659</v>
      </c>
      <c r="H4093">
        <v>0.21039439383789499</v>
      </c>
      <c r="I4093">
        <v>36.5007111978803</v>
      </c>
      <c r="J4093">
        <v>-0.96815416849228997</v>
      </c>
      <c r="K4093">
        <v>16.7213371952876</v>
      </c>
      <c r="L4093">
        <v>12.9112250250638</v>
      </c>
      <c r="M4093">
        <v>45.252046047838803</v>
      </c>
      <c r="N4093">
        <v>0.30978466036808</v>
      </c>
      <c r="O4093">
        <v>13.3689839572192</v>
      </c>
      <c r="P4093">
        <v>235.72710951526</v>
      </c>
      <c r="Q4093">
        <v>0.17264857726882499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629</v>
      </c>
      <c r="E4094">
        <v>17.49175</v>
      </c>
      <c r="F4094">
        <v>11.47</v>
      </c>
      <c r="G4094">
        <v>72.582665934619499</v>
      </c>
      <c r="H4094">
        <v>-35.847570464558203</v>
      </c>
      <c r="I4094">
        <v>20.583694880864002</v>
      </c>
      <c r="J4094">
        <v>-8.4447661350019896</v>
      </c>
      <c r="K4094">
        <v>11.9461874164723</v>
      </c>
      <c r="L4094">
        <v>8.8552596233243008</v>
      </c>
      <c r="M4094">
        <v>12.363811595383</v>
      </c>
      <c r="N4094">
        <v>0.142344798547208</v>
      </c>
      <c r="O4094">
        <v>48.648648648648603</v>
      </c>
      <c r="P4094">
        <v>153.20088300220701</v>
      </c>
      <c r="Q4094">
        <v>0.102550419371038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414</v>
      </c>
      <c r="E4095">
        <v>17.480844000000001</v>
      </c>
      <c r="F4095">
        <v>15.74</v>
      </c>
      <c r="G4095">
        <v>-29.8846308836773</v>
      </c>
      <c r="H4095">
        <v>-1.04248006706509</v>
      </c>
      <c r="I4095">
        <v>-29.375884546800499</v>
      </c>
      <c r="J4095">
        <v>1.60730805609275</v>
      </c>
      <c r="K4095">
        <v>15.9108144774604</v>
      </c>
      <c r="L4095">
        <v>17.532178244597301</v>
      </c>
      <c r="M4095">
        <v>46.961432492239901</v>
      </c>
      <c r="N4095">
        <v>1.11800732483635</v>
      </c>
      <c r="O4095">
        <v>118.551461245235</v>
      </c>
      <c r="P4095">
        <v>16.592592592592599</v>
      </c>
      <c r="Q4095">
        <v>1.109920363727E-3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100</v>
      </c>
      <c r="E4096">
        <v>17.435394200000001</v>
      </c>
      <c r="F4096">
        <v>4.22</v>
      </c>
      <c r="G4096">
        <v>-53.148668964472598</v>
      </c>
      <c r="H4096">
        <v>5.8849520889188298</v>
      </c>
      <c r="I4096">
        <v>-26.446311389388601</v>
      </c>
      <c r="J4096">
        <v>7.7172607254734604</v>
      </c>
      <c r="K4096">
        <v>3.89489639480355</v>
      </c>
      <c r="L4096">
        <v>4.2136546361765701</v>
      </c>
      <c r="M4096">
        <v>76.259601030523299</v>
      </c>
      <c r="N4096">
        <v>2.13834805802979</v>
      </c>
      <c r="O4096">
        <v>46.682464454976298</v>
      </c>
      <c r="P4096">
        <v>29.051987767583999</v>
      </c>
      <c r="Q4096">
        <v>2.453239253779E-2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109</v>
      </c>
      <c r="E4097">
        <v>17.423999999999999</v>
      </c>
      <c r="F4097">
        <v>19.8</v>
      </c>
      <c r="G4097">
        <v>9.3856609995693798</v>
      </c>
      <c r="H4097">
        <v>-1.97309202695228</v>
      </c>
      <c r="I4097">
        <v>-47.838906468566499</v>
      </c>
      <c r="J4097">
        <v>-7.2804323975391796</v>
      </c>
      <c r="K4097">
        <v>21.892140406191999</v>
      </c>
      <c r="L4097">
        <v>22.6127375894628</v>
      </c>
      <c r="M4097">
        <v>28.225360715389701</v>
      </c>
      <c r="N4097">
        <v>0.25390113360894201</v>
      </c>
      <c r="O4097">
        <v>86.262626262626199</v>
      </c>
      <c r="P4097">
        <v>46.017699115044202</v>
      </c>
      <c r="Q4097">
        <v>1.6232493804008E-2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49</v>
      </c>
      <c r="E4098">
        <v>17.422913731999898</v>
      </c>
      <c r="F4098">
        <v>12.11</v>
      </c>
      <c r="G4098">
        <v>99.232696163199094</v>
      </c>
      <c r="H4098">
        <v>8.0188125450948302</v>
      </c>
      <c r="I4098">
        <v>-8.2508039536348097</v>
      </c>
      <c r="J4098">
        <v>-0.77701010430683304</v>
      </c>
      <c r="K4098">
        <v>11.211518531242399</v>
      </c>
      <c r="L4098">
        <v>10.180778939317401</v>
      </c>
      <c r="M4098">
        <v>59.540345935612301</v>
      </c>
      <c r="N4098">
        <v>1.65493572412055</v>
      </c>
      <c r="O4098">
        <v>41.9488026424442</v>
      </c>
      <c r="P4098">
        <v>175.22727272727201</v>
      </c>
      <c r="Q4098">
        <v>8.0607025648271005E-2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65</v>
      </c>
      <c r="E4099">
        <v>17.36849952</v>
      </c>
      <c r="F4099">
        <v>43.2</v>
      </c>
      <c r="G4099">
        <v>-62.563537343071502</v>
      </c>
      <c r="H4099">
        <v>2.9934152228405102</v>
      </c>
      <c r="I4099">
        <v>-34.123054798463301</v>
      </c>
      <c r="J4099">
        <v>-0.39671146730662199</v>
      </c>
      <c r="K4099">
        <v>43.604501754638598</v>
      </c>
      <c r="M4099">
        <v>51.244946625919702</v>
      </c>
      <c r="N4099">
        <v>0.89210789210789199</v>
      </c>
      <c r="O4099">
        <v>91.898148148148096</v>
      </c>
      <c r="P4099">
        <v>30.5135951661631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539</v>
      </c>
      <c r="E4100">
        <v>17.317499999999999</v>
      </c>
      <c r="F4100">
        <v>115.45</v>
      </c>
      <c r="G4100">
        <v>203.99690221736799</v>
      </c>
      <c r="H4100">
        <v>24.8959823345693</v>
      </c>
      <c r="I4100">
        <v>89.444570847003106</v>
      </c>
      <c r="J4100">
        <v>-8.61437277378438</v>
      </c>
      <c r="K4100">
        <v>97.130100841897701</v>
      </c>
      <c r="L4100">
        <v>66.733345394915204</v>
      </c>
      <c r="M4100">
        <v>37.4246193845185</v>
      </c>
      <c r="N4100">
        <v>0.90124372218577198</v>
      </c>
      <c r="O4100">
        <v>22.330012992637499</v>
      </c>
      <c r="P4100">
        <v>251.232126559172</v>
      </c>
      <c r="Q4100">
        <v>9.6593258959900993E-2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934</v>
      </c>
      <c r="E4101">
        <v>17.245547999999999</v>
      </c>
      <c r="F4101">
        <v>5.27</v>
      </c>
      <c r="G4101">
        <v>-65.584695289602607</v>
      </c>
      <c r="H4101">
        <v>-17.856368118517199</v>
      </c>
      <c r="I4101">
        <v>-49.220500923331699</v>
      </c>
      <c r="J4101">
        <v>-1.6011992805723301</v>
      </c>
      <c r="K4101">
        <v>6.0012531669953297</v>
      </c>
      <c r="L4101">
        <v>12.017712322654999</v>
      </c>
      <c r="M4101">
        <v>28.7549782806752</v>
      </c>
      <c r="N4101">
        <v>3.0591112861829601</v>
      </c>
      <c r="O4101">
        <v>72.485768500948794</v>
      </c>
      <c r="P4101">
        <v>2.1317829457364099</v>
      </c>
      <c r="Q4101">
        <v>-0.10019091885850399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713</v>
      </c>
      <c r="E4102">
        <v>17.228399594999999</v>
      </c>
      <c r="F4102">
        <v>92.61</v>
      </c>
      <c r="G4102">
        <v>2.4502616433301498</v>
      </c>
      <c r="H4102">
        <v>-2.5770821254017702</v>
      </c>
      <c r="I4102">
        <v>13.711610828169199</v>
      </c>
      <c r="J4102">
        <v>3.20558798396068</v>
      </c>
      <c r="K4102">
        <v>88.490829279844206</v>
      </c>
      <c r="L4102">
        <v>80.342900214950504</v>
      </c>
      <c r="M4102">
        <v>59.689646094536798</v>
      </c>
      <c r="N4102">
        <v>0.64664528734208204</v>
      </c>
      <c r="O4102">
        <v>4.6107331821617397</v>
      </c>
      <c r="P4102">
        <v>34.803493449781598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E4103">
        <v>17.188168061999999</v>
      </c>
      <c r="F4103">
        <v>12.03</v>
      </c>
      <c r="G4103">
        <v>11.468526483512701</v>
      </c>
      <c r="H4103">
        <v>7.2266350884248798</v>
      </c>
      <c r="I4103">
        <v>-3.4365723025754402</v>
      </c>
      <c r="J4103">
        <v>-5.1224793754490703</v>
      </c>
      <c r="K4103">
        <v>12.0580975032154</v>
      </c>
      <c r="L4103">
        <v>11.160280413541599</v>
      </c>
      <c r="M4103">
        <v>59.522196699956297</v>
      </c>
      <c r="N4103">
        <v>0.65195319681592601</v>
      </c>
      <c r="O4103">
        <v>43.890274314214402</v>
      </c>
      <c r="P4103">
        <v>100.16638935108099</v>
      </c>
      <c r="Q4103">
        <v>9.0080726668045993E-2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713</v>
      </c>
      <c r="E4104">
        <v>17.1837348</v>
      </c>
      <c r="F4104">
        <v>131.43</v>
      </c>
      <c r="G4104">
        <v>19.4044294895211</v>
      </c>
      <c r="H4104">
        <v>1.0502870910015001</v>
      </c>
      <c r="I4104">
        <v>6.5130155298789001</v>
      </c>
      <c r="J4104">
        <v>2.2009115301295799</v>
      </c>
      <c r="K4104">
        <v>124.826055911579</v>
      </c>
      <c r="L4104">
        <v>114.379515776307</v>
      </c>
      <c r="M4104">
        <v>42.376869448986099</v>
      </c>
      <c r="N4104">
        <v>0.87159199800245801</v>
      </c>
      <c r="O4104">
        <v>5.2347257095031603</v>
      </c>
      <c r="P4104">
        <v>49.1827468785471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E4105">
        <v>17.150262237</v>
      </c>
      <c r="F4105">
        <v>32.19</v>
      </c>
      <c r="G4105">
        <v>111.529139891198</v>
      </c>
      <c r="H4105">
        <v>45.690181958637602</v>
      </c>
      <c r="I4105">
        <v>11.6681530583454</v>
      </c>
      <c r="J4105">
        <v>4.6777175626213596</v>
      </c>
      <c r="K4105">
        <v>27.401361232994901</v>
      </c>
      <c r="L4105">
        <v>22.321811711986498</v>
      </c>
      <c r="M4105">
        <v>52.355524805562801</v>
      </c>
      <c r="N4105">
        <v>0.49887546066188299</v>
      </c>
      <c r="O4105">
        <v>21.776949363156199</v>
      </c>
      <c r="P4105">
        <v>171.64556962025301</v>
      </c>
      <c r="Q4105">
        <v>6.5121244322554006E-2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336</v>
      </c>
      <c r="E4106">
        <v>17.138458499999999</v>
      </c>
      <c r="F4106">
        <v>31</v>
      </c>
      <c r="G4106">
        <v>83.034638066424506</v>
      </c>
      <c r="H4106">
        <v>-6.3097621418696797</v>
      </c>
      <c r="I4106">
        <v>89.515090282847595</v>
      </c>
      <c r="J4106">
        <v>-1.2664340333356301</v>
      </c>
      <c r="K4106">
        <v>29.389056308815402</v>
      </c>
      <c r="L4106">
        <v>22.871650610229999</v>
      </c>
      <c r="M4106">
        <v>33.760195778393602</v>
      </c>
      <c r="N4106">
        <v>1.25199868260366</v>
      </c>
      <c r="O4106">
        <v>5.4516129032257998</v>
      </c>
      <c r="P4106">
        <v>151.012145748987</v>
      </c>
      <c r="Q4106">
        <v>0.127888271476993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117</v>
      </c>
      <c r="E4107">
        <v>17.102783165999998</v>
      </c>
      <c r="F4107">
        <v>11.94</v>
      </c>
      <c r="G4107">
        <v>-38.130630059319301</v>
      </c>
      <c r="H4107">
        <v>-4.60276322681583E-2</v>
      </c>
      <c r="I4107">
        <v>-69.522646466353194</v>
      </c>
      <c r="J4107">
        <v>3.6520611425124798</v>
      </c>
      <c r="K4107">
        <v>12.4591936185472</v>
      </c>
      <c r="L4107">
        <v>14.8991867562849</v>
      </c>
      <c r="M4107">
        <v>47.540343295566203</v>
      </c>
      <c r="N4107">
        <v>1.0219872881389001</v>
      </c>
      <c r="O4107">
        <v>152.93132328308201</v>
      </c>
      <c r="P4107">
        <v>20.606060606060598</v>
      </c>
      <c r="Q4107">
        <v>2.2486423526915E-2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403</v>
      </c>
      <c r="E4108">
        <v>17.095680000000002</v>
      </c>
      <c r="F4108">
        <v>12.72</v>
      </c>
      <c r="G4108">
        <v>-20.9097455902699</v>
      </c>
      <c r="H4108">
        <v>-4.4692713443236602</v>
      </c>
      <c r="I4108">
        <v>-13.099288802119601</v>
      </c>
      <c r="J4108">
        <v>-0.86182774637639603</v>
      </c>
      <c r="K4108">
        <v>12.715260051453599</v>
      </c>
      <c r="L4108">
        <v>12.5814775304049</v>
      </c>
      <c r="M4108">
        <v>100</v>
      </c>
      <c r="O4108">
        <v>0</v>
      </c>
      <c r="P4108">
        <v>4.9504950495049496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75</v>
      </c>
      <c r="E4109">
        <v>17.05752</v>
      </c>
      <c r="F4109">
        <v>2.98</v>
      </c>
      <c r="G4109">
        <v>-12.5522558489003</v>
      </c>
      <c r="H4109">
        <v>19.0089895252415</v>
      </c>
      <c r="I4109">
        <v>-42.981641743296102</v>
      </c>
      <c r="J4109">
        <v>19.477155304471001</v>
      </c>
      <c r="K4109">
        <v>2.3062249625790101</v>
      </c>
      <c r="L4109">
        <v>2.4157263582314399</v>
      </c>
      <c r="M4109">
        <v>93.352525393511897</v>
      </c>
      <c r="N4109">
        <v>1.33883272820146</v>
      </c>
      <c r="O4109">
        <v>57.718120805369097</v>
      </c>
      <c r="P4109">
        <v>132.8125</v>
      </c>
      <c r="Q4109">
        <v>-6.4603740136215004E-2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713</v>
      </c>
      <c r="E4110">
        <v>17.035611191999902</v>
      </c>
      <c r="F4110">
        <v>25.76</v>
      </c>
      <c r="G4110">
        <v>40.089557139001499</v>
      </c>
      <c r="H4110">
        <v>-3.6505578940312602</v>
      </c>
      <c r="I4110">
        <v>25.172316136151899</v>
      </c>
      <c r="J4110">
        <v>-0.121664131261485</v>
      </c>
      <c r="K4110">
        <v>24.5169733812542</v>
      </c>
      <c r="L4110">
        <v>20.9157483452299</v>
      </c>
      <c r="M4110">
        <v>32.576819102165203</v>
      </c>
      <c r="N4110">
        <v>1.58379166876087</v>
      </c>
      <c r="O4110">
        <v>4.42546583850931</v>
      </c>
      <c r="P4110">
        <v>68.752047166721198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629</v>
      </c>
      <c r="E4111">
        <v>17.028389399999998</v>
      </c>
      <c r="F4111">
        <v>34.43</v>
      </c>
      <c r="G4111">
        <v>442.29157454174299</v>
      </c>
      <c r="H4111">
        <v>14.739768203698899</v>
      </c>
      <c r="I4111">
        <v>203.352917080233</v>
      </c>
      <c r="J4111">
        <v>7.3086304401022799</v>
      </c>
      <c r="K4111">
        <v>25.442669976087299</v>
      </c>
      <c r="L4111">
        <v>15.337998390463101</v>
      </c>
      <c r="M4111">
        <v>81.424373998340997</v>
      </c>
      <c r="N4111">
        <v>0.79528628855327999</v>
      </c>
      <c r="O4111">
        <v>0</v>
      </c>
      <c r="P4111">
        <v>478.65546218487299</v>
      </c>
      <c r="Q4111">
        <v>0.17207914176049799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E4112">
        <v>17.019404999999999</v>
      </c>
      <c r="F4112">
        <v>30.55</v>
      </c>
      <c r="G4112">
        <v>-72.169555226769603</v>
      </c>
      <c r="H4112">
        <v>3.8702670026606998</v>
      </c>
      <c r="I4112">
        <v>-55.6744767720444</v>
      </c>
      <c r="J4112">
        <v>0.17983892029027199</v>
      </c>
      <c r="K4112">
        <v>28.738758407228801</v>
      </c>
      <c r="L4112">
        <v>39.9422798811474</v>
      </c>
      <c r="M4112">
        <v>68.534520065278102</v>
      </c>
      <c r="N4112">
        <v>1.6861179361179299</v>
      </c>
      <c r="O4112">
        <v>225.46644844517101</v>
      </c>
      <c r="P4112">
        <v>31.8515321536469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239</v>
      </c>
      <c r="E4113">
        <v>16.913519999999998</v>
      </c>
      <c r="F4113">
        <v>50.7</v>
      </c>
      <c r="G4113">
        <v>-9.28171684120049</v>
      </c>
      <c r="H4113">
        <v>-10.1107807782859</v>
      </c>
      <c r="I4113">
        <v>-12.703249198159201</v>
      </c>
      <c r="J4113">
        <v>-8.23356325295169</v>
      </c>
      <c r="K4113">
        <v>50.714219822834899</v>
      </c>
      <c r="L4113">
        <v>50.375635766823699</v>
      </c>
      <c r="M4113">
        <v>53.042009470578499</v>
      </c>
      <c r="N4113">
        <v>0.85102835076965</v>
      </c>
      <c r="O4113">
        <v>33.431952662721898</v>
      </c>
      <c r="P4113">
        <v>31.007751937984398</v>
      </c>
      <c r="Q4113">
        <v>4.4557750965086997E-2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40</v>
      </c>
      <c r="E4114">
        <v>16.862091516</v>
      </c>
      <c r="F4114">
        <v>1.86</v>
      </c>
      <c r="G4114">
        <v>-5.8602406397748696</v>
      </c>
      <c r="H4114">
        <v>0.23661100861751699</v>
      </c>
      <c r="I4114">
        <v>12.576386873556</v>
      </c>
      <c r="J4114">
        <v>-0.86182774637639603</v>
      </c>
      <c r="K4114">
        <v>1.5694237164979701</v>
      </c>
      <c r="L4114">
        <v>1.24736779546693</v>
      </c>
      <c r="M4114">
        <v>99.999999999786993</v>
      </c>
      <c r="N4114">
        <v>1.0083307273487201</v>
      </c>
      <c r="O4114">
        <v>0</v>
      </c>
      <c r="P4114">
        <v>37.7777777777777</v>
      </c>
      <c r="Q4114">
        <v>-8.8288592479500005E-4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130</v>
      </c>
      <c r="E4115">
        <v>16.8324</v>
      </c>
      <c r="F4115">
        <v>25.35</v>
      </c>
      <c r="G4115">
        <v>-17.619420827648401</v>
      </c>
      <c r="H4115">
        <v>-14.663069793936</v>
      </c>
      <c r="I4115">
        <v>-29.683691566186699</v>
      </c>
      <c r="J4115">
        <v>-15.0470129315615</v>
      </c>
      <c r="K4115">
        <v>25.3646436855094</v>
      </c>
      <c r="L4115">
        <v>26.659952695598498</v>
      </c>
      <c r="M4115">
        <v>55.948646579009399</v>
      </c>
      <c r="N4115">
        <v>2.3220845017607901</v>
      </c>
      <c r="O4115">
        <v>61.7357001972386</v>
      </c>
      <c r="P4115">
        <v>24.1429970617042</v>
      </c>
      <c r="Q4115">
        <v>7.0586183025193996E-2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539</v>
      </c>
      <c r="E4116">
        <v>16.830519750000001</v>
      </c>
      <c r="F4116">
        <v>57.42</v>
      </c>
      <c r="G4116">
        <v>189.46101141953301</v>
      </c>
      <c r="H4116">
        <v>22.9388919209824</v>
      </c>
      <c r="I4116">
        <v>81.875244304841303</v>
      </c>
      <c r="J4116">
        <v>24.676076938924201</v>
      </c>
      <c r="K4116">
        <v>47.482971827372303</v>
      </c>
      <c r="L4116">
        <v>36.498646613817499</v>
      </c>
      <c r="M4116">
        <v>64.765057538815199</v>
      </c>
      <c r="N4116">
        <v>1.65231107187449</v>
      </c>
      <c r="O4116">
        <v>20.776732845698302</v>
      </c>
      <c r="P4116">
        <v>237.76470588235199</v>
      </c>
      <c r="Q4116">
        <v>0.15549042191885601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403</v>
      </c>
      <c r="E4117">
        <v>16.809999999999999</v>
      </c>
      <c r="F4117">
        <v>33.619999999999997</v>
      </c>
      <c r="G4117">
        <v>23.561981582447299</v>
      </c>
      <c r="H4117">
        <v>2.6007923499438399</v>
      </c>
      <c r="I4117">
        <v>43.272804221136099</v>
      </c>
      <c r="J4117">
        <v>-4.8046848892335401</v>
      </c>
      <c r="K4117">
        <v>32.045781711895401</v>
      </c>
      <c r="L4117">
        <v>27.824380147150901</v>
      </c>
      <c r="M4117">
        <v>57.781435231739998</v>
      </c>
      <c r="N4117">
        <v>2.0871769593690499</v>
      </c>
      <c r="O4117">
        <v>12.7900059488399</v>
      </c>
      <c r="P4117">
        <v>86.260387811634303</v>
      </c>
      <c r="Q4117">
        <v>0.12904945234799101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65</v>
      </c>
      <c r="E4118">
        <v>16.787327000000001</v>
      </c>
      <c r="F4118">
        <v>33.1</v>
      </c>
      <c r="G4118">
        <v>60.094815540000397</v>
      </c>
      <c r="H4118">
        <v>-12.0648997596242</v>
      </c>
      <c r="I4118">
        <v>30.813754676141201</v>
      </c>
      <c r="J4118">
        <v>0.91367631621765499</v>
      </c>
      <c r="K4118">
        <v>33.943919101657698</v>
      </c>
      <c r="L4118">
        <v>29.5346160955398</v>
      </c>
      <c r="M4118">
        <v>48.374400611907603</v>
      </c>
      <c r="N4118">
        <v>0.54325823042371502</v>
      </c>
      <c r="O4118">
        <v>35.891238670694797</v>
      </c>
      <c r="P4118">
        <v>132.28070175438501</v>
      </c>
      <c r="Q4118">
        <v>0.10215867560653299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65</v>
      </c>
      <c r="E4119">
        <v>16.653090815999999</v>
      </c>
      <c r="F4119">
        <v>20.48</v>
      </c>
      <c r="G4119">
        <v>-29.256467054869201</v>
      </c>
      <c r="H4119">
        <v>11.062523816059</v>
      </c>
      <c r="I4119">
        <v>-23.666974391639201</v>
      </c>
      <c r="J4119">
        <v>1.8909250063763501</v>
      </c>
      <c r="K4119">
        <v>19.357358979790501</v>
      </c>
      <c r="L4119">
        <v>19.846705916803899</v>
      </c>
      <c r="M4119">
        <v>57.665750102563599</v>
      </c>
      <c r="N4119">
        <v>0.87728425340677796</v>
      </c>
      <c r="O4119">
        <v>28.662109375</v>
      </c>
      <c r="P4119">
        <v>26.4197530864197</v>
      </c>
      <c r="Q4119">
        <v>-7.3653479794394003E-2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403</v>
      </c>
      <c r="E4120">
        <v>16.650400000000001</v>
      </c>
      <c r="F4120">
        <v>16.010000000000002</v>
      </c>
      <c r="G4120">
        <v>113.094983240822</v>
      </c>
      <c r="H4120">
        <v>2.1735857985334701</v>
      </c>
      <c r="I4120">
        <v>52.464309956928901</v>
      </c>
      <c r="J4120">
        <v>4.6505397447896701</v>
      </c>
      <c r="K4120">
        <v>13.8565461372933</v>
      </c>
      <c r="L4120">
        <v>11.6578295914465</v>
      </c>
      <c r="M4120">
        <v>83.818541959353396</v>
      </c>
      <c r="N4120">
        <v>0.81007347999270696</v>
      </c>
      <c r="O4120">
        <v>10.868207370393399</v>
      </c>
      <c r="P4120">
        <v>160.325203252032</v>
      </c>
      <c r="Q4120">
        <v>9.8902159374250995E-2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297</v>
      </c>
      <c r="E4121">
        <v>16.642600000000002</v>
      </c>
      <c r="F4121">
        <v>74</v>
      </c>
      <c r="G4121">
        <v>-8.8641932089448403</v>
      </c>
      <c r="H4121">
        <v>-3.5276774578607801</v>
      </c>
      <c r="I4121">
        <v>-10.321511024341801</v>
      </c>
      <c r="J4121">
        <v>-2.1034832870973599</v>
      </c>
      <c r="K4121">
        <v>74.181080277692601</v>
      </c>
      <c r="L4121">
        <v>73.466751321528804</v>
      </c>
      <c r="M4121">
        <v>48.307720222231303</v>
      </c>
      <c r="N4121">
        <v>0.72184269320307504</v>
      </c>
      <c r="O4121">
        <v>17.729729729729701</v>
      </c>
      <c r="P4121">
        <v>31.672597864768601</v>
      </c>
      <c r="Q4121">
        <v>8.7068441907836996E-2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236</v>
      </c>
      <c r="E4122">
        <v>16.567553736000001</v>
      </c>
      <c r="F4122">
        <v>2.93</v>
      </c>
      <c r="G4122">
        <v>-42.1459549254891</v>
      </c>
      <c r="H4122">
        <v>24.280728655676299</v>
      </c>
      <c r="I4122">
        <v>-29.385003087833901</v>
      </c>
      <c r="J4122">
        <v>-6.0765516727567599</v>
      </c>
      <c r="K4122">
        <v>2.9131284672250901</v>
      </c>
      <c r="L4122">
        <v>2.3225574801662701</v>
      </c>
      <c r="M4122">
        <v>44.9398061071794</v>
      </c>
      <c r="N4122">
        <v>0.88768601319384199</v>
      </c>
      <c r="O4122">
        <v>53.583617747440201</v>
      </c>
      <c r="P4122">
        <v>37.558685446009399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403</v>
      </c>
      <c r="E4123">
        <v>16.565999999999999</v>
      </c>
      <c r="F4123">
        <v>30.12</v>
      </c>
      <c r="G4123">
        <v>76.968042188507894</v>
      </c>
      <c r="H4123">
        <v>23.9560865288869</v>
      </c>
      <c r="I4123">
        <v>72.026709968624004</v>
      </c>
      <c r="J4123">
        <v>-8.2637740748930497</v>
      </c>
      <c r="K4123">
        <v>26.023152272695501</v>
      </c>
      <c r="L4123">
        <v>21.419231579985201</v>
      </c>
      <c r="M4123">
        <v>43.967076519306801</v>
      </c>
      <c r="N4123">
        <v>2.0761042931520399</v>
      </c>
      <c r="O4123">
        <v>30.179282868525799</v>
      </c>
      <c r="P4123">
        <v>150.79100749375499</v>
      </c>
      <c r="Q4123">
        <v>0.10796178302810699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E4124">
        <v>16.562000000000001</v>
      </c>
      <c r="F4124">
        <v>118.3</v>
      </c>
      <c r="G4124">
        <v>15.816406066811901</v>
      </c>
      <c r="H4124">
        <v>25.998213034292299</v>
      </c>
      <c r="I4124">
        <v>21.332529379698499</v>
      </c>
      <c r="J4124">
        <v>3.0552229448678401</v>
      </c>
      <c r="K4124">
        <v>104.395332850537</v>
      </c>
      <c r="L4124">
        <v>109.322496791166</v>
      </c>
      <c r="M4124">
        <v>88.640678344666597</v>
      </c>
      <c r="N4124">
        <v>2.2241835834068802</v>
      </c>
      <c r="O4124">
        <v>42.789518174133498</v>
      </c>
      <c r="P4124">
        <v>47.875</v>
      </c>
      <c r="Q4124">
        <v>4.9127837751169997E-3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E4125">
        <v>16.559999999999999</v>
      </c>
      <c r="F4125">
        <v>16.559999999999999</v>
      </c>
      <c r="G4125">
        <v>-64.526907306441501</v>
      </c>
      <c r="H4125">
        <v>-18.2874531625054</v>
      </c>
      <c r="I4125">
        <v>-34.242145944976798</v>
      </c>
      <c r="J4125">
        <v>-5.4072822918309296</v>
      </c>
      <c r="K4125">
        <v>19.299318403183701</v>
      </c>
      <c r="L4125">
        <v>21.3734779313783</v>
      </c>
      <c r="M4125">
        <v>21.794162495895101</v>
      </c>
      <c r="N4125">
        <v>2.6088967558740399</v>
      </c>
      <c r="O4125">
        <v>71.497584541062807</v>
      </c>
      <c r="P4125">
        <v>3.4999999999999898</v>
      </c>
      <c r="Q4125">
        <v>5.8182650430577E-2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E4126">
        <v>16.545168799999999</v>
      </c>
      <c r="F4126">
        <v>42.97</v>
      </c>
      <c r="G4126">
        <v>28.986606207071901</v>
      </c>
      <c r="H4126">
        <v>0.50636343382457305</v>
      </c>
      <c r="I4126">
        <v>14.4081295955064</v>
      </c>
      <c r="J4126">
        <v>-0.86182774637639603</v>
      </c>
      <c r="K4126">
        <v>30.0684379869321</v>
      </c>
      <c r="L4126">
        <v>19.367654714663601</v>
      </c>
      <c r="M4126">
        <v>100</v>
      </c>
      <c r="N4126">
        <v>4.41690590571817E-2</v>
      </c>
      <c r="O4126">
        <v>0</v>
      </c>
      <c r="P4126">
        <v>54.846846846846802</v>
      </c>
      <c r="Q4126">
        <v>8.8597452615904002E-2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1788</v>
      </c>
      <c r="E4127">
        <v>16.5078</v>
      </c>
      <c r="F4127">
        <v>20.38</v>
      </c>
      <c r="G4127">
        <v>-3.9208467003809302</v>
      </c>
      <c r="H4127">
        <v>1.2969624219100899</v>
      </c>
      <c r="I4127">
        <v>-5.8361309073828096</v>
      </c>
      <c r="J4127">
        <v>2.69870124650254</v>
      </c>
      <c r="K4127">
        <v>19.596564857554</v>
      </c>
      <c r="L4127">
        <v>19.162178931743998</v>
      </c>
      <c r="M4127">
        <v>60.705007884566697</v>
      </c>
      <c r="N4127">
        <v>0.90303550681345301</v>
      </c>
      <c r="O4127">
        <v>13.248282630029401</v>
      </c>
      <c r="P4127">
        <v>33.639344262294998</v>
      </c>
      <c r="Q4127">
        <v>-1.3555324425151999E-2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629</v>
      </c>
      <c r="E4128">
        <v>16.506197803999999</v>
      </c>
      <c r="F4128">
        <v>14.18</v>
      </c>
      <c r="G4128">
        <v>-0.484466988139164</v>
      </c>
      <c r="H4128">
        <v>15.4982611232087</v>
      </c>
      <c r="I4128">
        <v>-7.2783932797315902</v>
      </c>
      <c r="J4128">
        <v>7.8146428418588902</v>
      </c>
      <c r="K4128">
        <v>12.889114614881301</v>
      </c>
      <c r="L4128">
        <v>12.410289640839</v>
      </c>
      <c r="M4128">
        <v>64.525173259313306</v>
      </c>
      <c r="N4128">
        <v>2.3995869861405801</v>
      </c>
      <c r="O4128">
        <v>11.3540197461212</v>
      </c>
      <c r="P4128">
        <v>41.658341658341598</v>
      </c>
      <c r="Q4128">
        <v>3.9232631125310002E-2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D4129" t="s">
        <v>539</v>
      </c>
      <c r="E4129">
        <v>16.478652499999999</v>
      </c>
      <c r="F4129">
        <v>16.149999999999999</v>
      </c>
      <c r="G4129">
        <v>6.6254033306927003</v>
      </c>
      <c r="H4129">
        <v>-6.4970813095612101</v>
      </c>
      <c r="I4129">
        <v>-19.5303432633015</v>
      </c>
      <c r="J4129">
        <v>6.0281848958486304</v>
      </c>
      <c r="K4129">
        <v>17.218222310769399</v>
      </c>
      <c r="L4129">
        <v>18.2630566598224</v>
      </c>
      <c r="M4129">
        <v>44.566300392668303</v>
      </c>
      <c r="N4129">
        <v>0.31389699553617501</v>
      </c>
      <c r="O4129">
        <v>64.086687306501503</v>
      </c>
      <c r="P4129">
        <v>39.104220499569301</v>
      </c>
      <c r="Q4129">
        <v>-6.2045924077205002E-2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E4130">
        <v>16.471966680000001</v>
      </c>
      <c r="F4130">
        <v>37.01</v>
      </c>
      <c r="G4130">
        <v>1409.82440666312</v>
      </c>
      <c r="H4130">
        <v>15.342345610150399</v>
      </c>
      <c r="I4130">
        <v>41.819087087373802</v>
      </c>
      <c r="J4130">
        <v>2.2733073887587198</v>
      </c>
      <c r="K4130">
        <v>36.853346255193799</v>
      </c>
      <c r="L4130">
        <v>29.082926909630501</v>
      </c>
      <c r="M4130">
        <v>53.613629750927302</v>
      </c>
      <c r="N4130">
        <v>3.2841004929682098</v>
      </c>
      <c r="O4130">
        <v>86.679275871386096</v>
      </c>
      <c r="P4130">
        <v>1435.6846473029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E4131">
        <v>16.460523215999999</v>
      </c>
      <c r="F4131">
        <v>4.92</v>
      </c>
      <c r="G4131">
        <v>33.3630603310989</v>
      </c>
      <c r="H4131">
        <v>-6.7657222837808701</v>
      </c>
      <c r="I4131">
        <v>-35.983301341304603</v>
      </c>
      <c r="J4131">
        <v>3.6024579679093001</v>
      </c>
      <c r="K4131">
        <v>4.2614196552039099</v>
      </c>
      <c r="L4131">
        <v>4.0268416013901298</v>
      </c>
      <c r="M4131">
        <v>81.895649035982302</v>
      </c>
      <c r="N4131">
        <v>1.5236664052309801</v>
      </c>
      <c r="O4131">
        <v>42.479674796747901</v>
      </c>
      <c r="P4131">
        <v>88.505747126436802</v>
      </c>
      <c r="Q4131">
        <v>7.8654511505873007E-2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214</v>
      </c>
      <c r="E4132">
        <v>16.459163136000001</v>
      </c>
      <c r="F4132">
        <v>59.28</v>
      </c>
      <c r="G4132">
        <v>42.166970244578799</v>
      </c>
      <c r="H4132">
        <v>4.4644462349270402</v>
      </c>
      <c r="I4132">
        <v>18.6340445312136</v>
      </c>
      <c r="J4132">
        <v>20.486486860365101</v>
      </c>
      <c r="K4132">
        <v>60.420361682644703</v>
      </c>
      <c r="L4132">
        <v>55.986670422585902</v>
      </c>
      <c r="M4132">
        <v>68.963989748571194</v>
      </c>
      <c r="N4132">
        <v>0.91237801220923997</v>
      </c>
      <c r="O4132">
        <v>87.618083670715194</v>
      </c>
      <c r="P4132">
        <v>110.81081081081</v>
      </c>
      <c r="Q4132">
        <v>0.13128189029836601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D4133" t="s">
        <v>713</v>
      </c>
      <c r="E4133">
        <v>16.390346701999999</v>
      </c>
      <c r="F4133">
        <v>114.65</v>
      </c>
      <c r="G4133">
        <v>9.1792687363307799</v>
      </c>
      <c r="H4133">
        <v>-4.5043098867202902</v>
      </c>
      <c r="I4133">
        <v>5.5982989398826302</v>
      </c>
      <c r="J4133">
        <v>-0.35099455983421002</v>
      </c>
      <c r="K4133">
        <v>110.21102352616001</v>
      </c>
      <c r="L4133">
        <v>100.098427198921</v>
      </c>
      <c r="M4133">
        <v>36.790095614213499</v>
      </c>
      <c r="N4133">
        <v>1.0247945076543501</v>
      </c>
      <c r="O4133">
        <v>16.0052333187963</v>
      </c>
      <c r="P4133">
        <v>40.244648318042799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D4134" t="s">
        <v>100</v>
      </c>
      <c r="E4134">
        <v>16.351105650000001</v>
      </c>
      <c r="F4134">
        <v>28.25</v>
      </c>
      <c r="G4134">
        <v>-10.554118190795201</v>
      </c>
      <c r="H4134">
        <v>-5.0761974421458698</v>
      </c>
      <c r="I4134">
        <v>-0.72856485621670497</v>
      </c>
      <c r="J4134">
        <v>-6.32872078542563</v>
      </c>
      <c r="K4134">
        <v>28.477559296552101</v>
      </c>
      <c r="L4134">
        <v>27.1431430632949</v>
      </c>
      <c r="M4134">
        <v>52.899483385752497</v>
      </c>
      <c r="N4134">
        <v>1.2416980145787799</v>
      </c>
      <c r="O4134">
        <v>33.769911504424698</v>
      </c>
      <c r="P4134">
        <v>41.25</v>
      </c>
      <c r="Q4134">
        <v>0.100190515332805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140</v>
      </c>
      <c r="E4135">
        <v>16.3416274</v>
      </c>
      <c r="F4135">
        <v>8.33</v>
      </c>
      <c r="G4135">
        <v>-39.895328359073098</v>
      </c>
      <c r="H4135">
        <v>5.4166602146117002</v>
      </c>
      <c r="I4135">
        <v>-22.654120506788399</v>
      </c>
      <c r="J4135">
        <v>5.6492287646800996</v>
      </c>
      <c r="K4135">
        <v>8.0002335943772191</v>
      </c>
      <c r="L4135">
        <v>8.2391190233292999</v>
      </c>
      <c r="M4135">
        <v>59.719934820290398</v>
      </c>
      <c r="N4135">
        <v>1.9644021168629</v>
      </c>
      <c r="O4135">
        <v>90.876350540216094</v>
      </c>
      <c r="P4135">
        <v>33.28</v>
      </c>
      <c r="Q4135">
        <v>8.3894075237856996E-2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75</v>
      </c>
      <c r="E4136">
        <v>16.282</v>
      </c>
      <c r="F4136">
        <v>11.63</v>
      </c>
      <c r="G4136">
        <v>39.338622996588697</v>
      </c>
      <c r="H4136">
        <v>-8.7315664262908701</v>
      </c>
      <c r="I4136">
        <v>22.606662189712299</v>
      </c>
      <c r="J4136">
        <v>-3.52849441304306</v>
      </c>
      <c r="K4136">
        <v>11.6470418343849</v>
      </c>
      <c r="L4136">
        <v>9.7052209651149308</v>
      </c>
      <c r="M4136">
        <v>37.566290027156803</v>
      </c>
      <c r="N4136">
        <v>0.39902247768684901</v>
      </c>
      <c r="O4136">
        <v>58.125537403267401</v>
      </c>
      <c r="P4136">
        <v>85.782747603833798</v>
      </c>
      <c r="Q4136">
        <v>3.7756903914869999E-3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629</v>
      </c>
      <c r="E4137">
        <v>16.275500000000001</v>
      </c>
      <c r="F4137">
        <v>37.85</v>
      </c>
      <c r="G4137">
        <v>-23.118655406332898</v>
      </c>
      <c r="H4137">
        <v>-6.5045494990048001</v>
      </c>
      <c r="I4137">
        <v>-2.74943457471438</v>
      </c>
      <c r="J4137">
        <v>-2.0389424466227601</v>
      </c>
      <c r="K4137">
        <v>37.567879393454199</v>
      </c>
      <c r="L4137">
        <v>36.133049823317599</v>
      </c>
      <c r="M4137">
        <v>56.792112090090299</v>
      </c>
      <c r="N4137">
        <v>0.31028469065245201</v>
      </c>
      <c r="O4137">
        <v>45.310435931307701</v>
      </c>
      <c r="P4137">
        <v>35.323560958169402</v>
      </c>
      <c r="Q4137">
        <v>-3.2462867171521997E-2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E4138">
        <v>16.239999999999998</v>
      </c>
      <c r="F4138">
        <v>29</v>
      </c>
      <c r="G4138">
        <v>5.65903373664234</v>
      </c>
      <c r="H4138">
        <v>-27.969532168528101</v>
      </c>
      <c r="I4138">
        <v>-6.9887875214756496</v>
      </c>
      <c r="J4138">
        <v>-5.75806639747886</v>
      </c>
      <c r="K4138">
        <v>32.099155202702299</v>
      </c>
      <c r="L4138">
        <v>27.647786931124099</v>
      </c>
      <c r="M4138">
        <v>20.037742296937701</v>
      </c>
      <c r="N4138">
        <v>0.240736591563075</v>
      </c>
      <c r="O4138">
        <v>45.724137931034399</v>
      </c>
      <c r="P4138">
        <v>43.422354104846697</v>
      </c>
      <c r="Q4138">
        <v>0.108870579066559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629</v>
      </c>
      <c r="E4139">
        <v>16.227869999999999</v>
      </c>
      <c r="F4139">
        <v>41.9</v>
      </c>
      <c r="G4139">
        <v>129.16106185565999</v>
      </c>
      <c r="H4139">
        <v>14.0932640263611</v>
      </c>
      <c r="I4139">
        <v>-31.740065501148699</v>
      </c>
      <c r="J4139">
        <v>3.8619912988622902</v>
      </c>
      <c r="K4139">
        <v>37.845746502048598</v>
      </c>
      <c r="L4139">
        <v>37.2291797179887</v>
      </c>
      <c r="M4139">
        <v>94.559263808282296</v>
      </c>
      <c r="N4139">
        <v>1.87735149661755</v>
      </c>
      <c r="O4139">
        <v>36.0143198090692</v>
      </c>
      <c r="P4139">
        <v>207.410124724871</v>
      </c>
      <c r="Q4139">
        <v>0.13967256499303199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29</v>
      </c>
      <c r="E4140">
        <v>16.210674999999998</v>
      </c>
      <c r="F4140">
        <v>80.45</v>
      </c>
      <c r="G4140">
        <v>-59.234981840602998</v>
      </c>
      <c r="H4140">
        <v>-1.65776974687957</v>
      </c>
      <c r="I4140">
        <v>-22.706030375153301</v>
      </c>
      <c r="J4140">
        <v>10.487653222481701</v>
      </c>
      <c r="K4140">
        <v>82.999517952671795</v>
      </c>
      <c r="L4140">
        <v>105.782173116175</v>
      </c>
      <c r="M4140">
        <v>73.757362187565505</v>
      </c>
      <c r="N4140">
        <v>0.8</v>
      </c>
      <c r="O4140">
        <v>57.862026103169597</v>
      </c>
      <c r="P4140">
        <v>15.5890804597701</v>
      </c>
      <c r="Q4140">
        <v>-0.131869668762226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713</v>
      </c>
      <c r="E4141">
        <v>16.197496464</v>
      </c>
      <c r="F4141">
        <v>255.15</v>
      </c>
      <c r="G4141">
        <v>20.048148449262602</v>
      </c>
      <c r="H4141">
        <v>2.9635017649200299</v>
      </c>
      <c r="I4141">
        <v>9.8942036056894693</v>
      </c>
      <c r="J4141">
        <v>1.4141722536236001</v>
      </c>
      <c r="K4141">
        <v>237.55924130950399</v>
      </c>
      <c r="L4141">
        <v>213.582461584719</v>
      </c>
      <c r="M4141">
        <v>41.917729329093497</v>
      </c>
      <c r="N4141">
        <v>0.94468428275300498</v>
      </c>
      <c r="O4141">
        <v>2.6846952772878701</v>
      </c>
      <c r="P4141">
        <v>47.65625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1151</v>
      </c>
      <c r="E4142">
        <v>16.1754529</v>
      </c>
      <c r="F4142">
        <v>6.47</v>
      </c>
      <c r="G4142">
        <v>-88.134293117908996</v>
      </c>
      <c r="H4142">
        <v>19.220049044025799</v>
      </c>
      <c r="I4142">
        <v>-66.384487358076299</v>
      </c>
      <c r="J4142">
        <v>4.7766465488143099</v>
      </c>
      <c r="K4142">
        <v>6.86929718595034</v>
      </c>
      <c r="L4142">
        <v>11.911532208429501</v>
      </c>
      <c r="M4142">
        <v>77.239695266525501</v>
      </c>
      <c r="N4142">
        <v>0.80539984291227096</v>
      </c>
      <c r="O4142">
        <v>212.982998454404</v>
      </c>
      <c r="P4142">
        <v>37.659574468085097</v>
      </c>
      <c r="Q4142">
        <v>5.3979241233129997E-3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120</v>
      </c>
      <c r="E4143">
        <v>16.125983999999999</v>
      </c>
      <c r="F4143">
        <v>33.07</v>
      </c>
      <c r="G4143">
        <v>-44.447143643221402</v>
      </c>
      <c r="H4143">
        <v>-4.4692713443236602</v>
      </c>
      <c r="I4143">
        <v>-22.9165781394526</v>
      </c>
      <c r="J4143">
        <v>-0.86182774637639603</v>
      </c>
      <c r="K4143">
        <v>33.101856380920701</v>
      </c>
      <c r="L4143">
        <v>34.601206290041397</v>
      </c>
      <c r="M4143">
        <v>33.260438919917299</v>
      </c>
      <c r="N4143">
        <v>0</v>
      </c>
      <c r="O4143">
        <v>22.830359842757701</v>
      </c>
      <c r="P4143">
        <v>16.772598870056399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414</v>
      </c>
      <c r="E4144">
        <v>16.092291599999999</v>
      </c>
      <c r="F4144">
        <v>93.24</v>
      </c>
      <c r="G4144">
        <v>81.3858140390426</v>
      </c>
      <c r="H4144">
        <v>-4.4692713443236602</v>
      </c>
      <c r="I4144">
        <v>80.264460679423195</v>
      </c>
      <c r="J4144">
        <v>-0.86182774637639603</v>
      </c>
      <c r="K4144">
        <v>62.989216359248303</v>
      </c>
      <c r="L4144">
        <v>54.488267837342299</v>
      </c>
      <c r="M4144">
        <v>99.750481439665606</v>
      </c>
      <c r="N4144">
        <v>0.428328961129255</v>
      </c>
      <c r="O4144">
        <v>0</v>
      </c>
      <c r="P4144">
        <v>147.320954907161</v>
      </c>
      <c r="Q4144">
        <v>0.124338364258652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873</v>
      </c>
      <c r="E4145">
        <v>16.086107999999999</v>
      </c>
      <c r="F4145">
        <v>9.1999999999999993</v>
      </c>
      <c r="G4145">
        <v>-98.389353807884703</v>
      </c>
      <c r="H4145">
        <v>-19.032378140440098</v>
      </c>
      <c r="I4145">
        <v>-85.628401970229504</v>
      </c>
      <c r="J4145">
        <v>-19.721844510835702</v>
      </c>
      <c r="K4145">
        <v>13.574056935804</v>
      </c>
      <c r="M4145">
        <v>26.312310198313401</v>
      </c>
      <c r="N4145">
        <v>1.7459442913988299</v>
      </c>
      <c r="O4145">
        <v>283.15217391304299</v>
      </c>
      <c r="P4145">
        <v>0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621</v>
      </c>
      <c r="E4146">
        <v>16.048480000000001</v>
      </c>
      <c r="F4146">
        <v>14.24</v>
      </c>
      <c r="G4146">
        <v>91.544339512896798</v>
      </c>
      <c r="H4146">
        <v>1.0122101371578101</v>
      </c>
      <c r="I4146">
        <v>32.206833646859899</v>
      </c>
      <c r="J4146">
        <v>-8.5740766122221395</v>
      </c>
      <c r="K4146">
        <v>15.101072074463399</v>
      </c>
      <c r="L4146">
        <v>12.161924783488701</v>
      </c>
      <c r="M4146">
        <v>23.612082576479601</v>
      </c>
      <c r="N4146">
        <v>0.33491925653225002</v>
      </c>
      <c r="O4146">
        <v>39.3960674157303</v>
      </c>
      <c r="Q4146">
        <v>4.1587053307808E-2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484</v>
      </c>
      <c r="E4147">
        <v>16.047896399999999</v>
      </c>
      <c r="F4147">
        <v>5.73</v>
      </c>
      <c r="G4147">
        <v>-41.595534757421902</v>
      </c>
      <c r="H4147">
        <v>7.7551775534719098</v>
      </c>
      <c r="I4147">
        <v>-56.757105911264098</v>
      </c>
      <c r="J4147">
        <v>6.4178657402136299</v>
      </c>
      <c r="K4147">
        <v>5.3550890883747098</v>
      </c>
      <c r="L4147">
        <v>5.9772986389808302</v>
      </c>
      <c r="M4147">
        <v>72.148904946292802</v>
      </c>
      <c r="N4147">
        <v>1.6198646624370301</v>
      </c>
      <c r="O4147">
        <v>86.736474694589802</v>
      </c>
      <c r="P4147">
        <v>30.227272727272702</v>
      </c>
      <c r="Q4147">
        <v>3.9817364638919002E-2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1474</v>
      </c>
      <c r="E4148">
        <v>15.988</v>
      </c>
      <c r="F4148">
        <v>35</v>
      </c>
      <c r="G4148">
        <v>-43.5072994633042</v>
      </c>
      <c r="H4148">
        <v>-9.8997349204825902</v>
      </c>
      <c r="I4148">
        <v>-32.916012742554898</v>
      </c>
      <c r="J4148">
        <v>0.992665834222763</v>
      </c>
      <c r="K4148">
        <v>36.295710886979798</v>
      </c>
      <c r="L4148">
        <v>37.1798974278041</v>
      </c>
      <c r="M4148">
        <v>37.853614723211102</v>
      </c>
      <c r="N4148">
        <v>0.75457317073170704</v>
      </c>
      <c r="O4148">
        <v>44.285714285714199</v>
      </c>
      <c r="P4148">
        <v>16.472545757071501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713</v>
      </c>
      <c r="E4149">
        <v>15.966448</v>
      </c>
      <c r="F4149">
        <v>139.12</v>
      </c>
      <c r="G4149">
        <v>14.4941292586921</v>
      </c>
      <c r="H4149">
        <v>3.6670074360123701</v>
      </c>
      <c r="I4149">
        <v>5.9899082531791104</v>
      </c>
      <c r="J4149">
        <v>2.56028205871214</v>
      </c>
      <c r="K4149">
        <v>130.63540860119599</v>
      </c>
      <c r="L4149">
        <v>120.706840142347</v>
      </c>
      <c r="M4149">
        <v>48.680230268627398</v>
      </c>
      <c r="N4149">
        <v>0.96208569557003598</v>
      </c>
      <c r="O4149">
        <v>5.6641748131109804</v>
      </c>
      <c r="P4149">
        <v>40.171284634760703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46</v>
      </c>
      <c r="E4150">
        <v>15.940491</v>
      </c>
      <c r="F4150">
        <v>569.1</v>
      </c>
      <c r="G4150">
        <v>14.433115701898901</v>
      </c>
      <c r="H4150">
        <v>10.8498775918465</v>
      </c>
      <c r="I4150">
        <v>61.873808815097803</v>
      </c>
      <c r="J4150">
        <v>-10.2187973926679</v>
      </c>
      <c r="K4150">
        <v>508.31574167963902</v>
      </c>
      <c r="L4150">
        <v>443.64026489177098</v>
      </c>
      <c r="M4150">
        <v>54.616621999623703</v>
      </c>
      <c r="N4150">
        <v>2.4380165289256199</v>
      </c>
      <c r="O4150">
        <v>10.516605166051599</v>
      </c>
      <c r="P4150">
        <v>93.111638954869306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95</v>
      </c>
      <c r="E4151">
        <v>15.8867973</v>
      </c>
      <c r="F4151">
        <v>29.97</v>
      </c>
      <c r="G4151">
        <v>2.9875667548940599</v>
      </c>
      <c r="H4151">
        <v>-6.9963471565980297</v>
      </c>
      <c r="I4151">
        <v>-14.7402471217783</v>
      </c>
      <c r="J4151">
        <v>-10.834546752135701</v>
      </c>
      <c r="K4151">
        <v>32.076389381658501</v>
      </c>
      <c r="L4151">
        <v>30.629141804365702</v>
      </c>
      <c r="M4151">
        <v>42.2956634559959</v>
      </c>
      <c r="N4151">
        <v>0.77191191092744205</v>
      </c>
      <c r="O4151">
        <v>48.648648648648603</v>
      </c>
      <c r="P4151">
        <v>58.907741251325497</v>
      </c>
      <c r="Q4151">
        <v>0.112515750750045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D4152" t="s">
        <v>629</v>
      </c>
      <c r="E4152">
        <v>15.8803246</v>
      </c>
      <c r="F4152">
        <v>4.0599999999999996</v>
      </c>
      <c r="G4152">
        <v>106.139759360225</v>
      </c>
      <c r="H4152">
        <v>23.223036347983999</v>
      </c>
      <c r="I4152">
        <v>43.054557351726402</v>
      </c>
      <c r="J4152">
        <v>1.10377421922557</v>
      </c>
      <c r="K4152">
        <v>3.4075447853294598</v>
      </c>
      <c r="L4152">
        <v>2.69896165492161</v>
      </c>
      <c r="M4152">
        <v>65.464042538364197</v>
      </c>
      <c r="N4152">
        <v>1.0521279894017701</v>
      </c>
      <c r="O4152">
        <v>7.1428571428571397</v>
      </c>
      <c r="P4152">
        <v>146.06060606060601</v>
      </c>
      <c r="Q4152">
        <v>4.58979927247E-2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D4153" t="s">
        <v>304</v>
      </c>
      <c r="E4153">
        <v>15.878971999999999</v>
      </c>
      <c r="F4153">
        <v>40</v>
      </c>
      <c r="G4153">
        <v>-28.299265030018699</v>
      </c>
      <c r="H4153">
        <v>10.580118545275401</v>
      </c>
      <c r="I4153">
        <v>-29.765955468786299</v>
      </c>
      <c r="J4153">
        <v>-6.7106151928813897</v>
      </c>
      <c r="K4153">
        <v>43.236180825962101</v>
      </c>
      <c r="L4153">
        <v>43.746424589152099</v>
      </c>
      <c r="M4153">
        <v>31.1518751345629</v>
      </c>
      <c r="N4153">
        <v>0.38619889496539</v>
      </c>
      <c r="O4153">
        <v>80.025000000000006</v>
      </c>
      <c r="P4153">
        <v>34.816312773845603</v>
      </c>
      <c r="Q4153">
        <v>3.1071736953177002E-2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934</v>
      </c>
      <c r="E4154">
        <v>15.835792</v>
      </c>
      <c r="F4154">
        <v>43.4</v>
      </c>
      <c r="G4154">
        <v>-13.395871632259899</v>
      </c>
      <c r="H4154">
        <v>-14.802604677656999</v>
      </c>
      <c r="I4154">
        <v>-9.6427929737525506</v>
      </c>
      <c r="J4154">
        <v>-8.3225888730158193</v>
      </c>
      <c r="K4154">
        <v>44.835780464305302</v>
      </c>
      <c r="L4154">
        <v>43.7615602850125</v>
      </c>
      <c r="M4154">
        <v>43.597009978054899</v>
      </c>
      <c r="N4154">
        <v>0.37120948984857</v>
      </c>
      <c r="O4154">
        <v>38.225806451612897</v>
      </c>
      <c r="P4154">
        <v>31.3957008779897</v>
      </c>
      <c r="Q4154">
        <v>4.2394528973276002E-2</v>
      </c>
    </row>
    <row r="4155" spans="1:17" hidden="1" x14ac:dyDescent="0.3">
      <c r="A4155" t="s">
        <v>8471</v>
      </c>
      <c r="B4155" t="s">
        <v>8472</v>
      </c>
      <c r="C4155" t="str">
        <f>IFERROR(VLOOKUP(Table1[[#This Row],[Ticker]],[1]!Table1[[Symbol]:[Industry]],2,FALSE),"-")</f>
        <v>-</v>
      </c>
      <c r="E4155">
        <v>15.832599999999999</v>
      </c>
      <c r="F4155">
        <v>36.82</v>
      </c>
      <c r="G4155">
        <v>80.414269164146603</v>
      </c>
      <c r="H4155">
        <v>4.2207077788496097</v>
      </c>
      <c r="I4155">
        <v>27.4887218889838</v>
      </c>
      <c r="K4155">
        <v>39.779177162198799</v>
      </c>
      <c r="L4155">
        <v>31.004704849844799</v>
      </c>
      <c r="M4155">
        <v>38.700804590096901</v>
      </c>
      <c r="N4155">
        <v>1.0249583679179699</v>
      </c>
      <c r="O4155">
        <v>38.511678435632803</v>
      </c>
      <c r="P4155">
        <v>137.242268041237</v>
      </c>
      <c r="Q4155">
        <v>0.13370413190892999</v>
      </c>
    </row>
    <row r="4156" spans="1:17" hidden="1" x14ac:dyDescent="0.3">
      <c r="A4156" t="s">
        <v>8473</v>
      </c>
      <c r="B4156" t="s">
        <v>8474</v>
      </c>
      <c r="C4156" t="str">
        <f>IFERROR(VLOOKUP(Table1[[#This Row],[Ticker]],[1]!Table1[[Symbol]:[Industry]],2,FALSE),"-")</f>
        <v>-</v>
      </c>
      <c r="E4156">
        <v>15.780306400000001</v>
      </c>
      <c r="F4156">
        <v>22.64</v>
      </c>
      <c r="G4156">
        <v>25.476657755946999</v>
      </c>
      <c r="H4156">
        <v>-3.5147258897781999</v>
      </c>
      <c r="I4156">
        <v>14.5219062373392</v>
      </c>
      <c r="J4156">
        <v>-9.0470282424491497</v>
      </c>
      <c r="K4156">
        <v>22.3523237956834</v>
      </c>
      <c r="L4156">
        <v>19.525257581464501</v>
      </c>
      <c r="M4156">
        <v>47.790044799495497</v>
      </c>
      <c r="N4156">
        <v>0.97922844665439601</v>
      </c>
      <c r="O4156">
        <v>29.3727915194346</v>
      </c>
      <c r="P4156">
        <v>94.168096054888494</v>
      </c>
      <c r="Q4156">
        <v>7.4543873916159006E-2</v>
      </c>
    </row>
    <row r="4157" spans="1:17" hidden="1" x14ac:dyDescent="0.3">
      <c r="A4157" t="s">
        <v>8475</v>
      </c>
      <c r="B4157" t="s">
        <v>8476</v>
      </c>
      <c r="C4157" t="str">
        <f>IFERROR(VLOOKUP(Table1[[#This Row],[Ticker]],[1]!Table1[[Symbol]:[Industry]],2,FALSE),"-")</f>
        <v>-</v>
      </c>
      <c r="E4157">
        <v>15.75</v>
      </c>
      <c r="F4157">
        <v>40</v>
      </c>
      <c r="G4157">
        <v>-31.831091603573601</v>
      </c>
      <c r="H4157">
        <v>8.6529006013776897</v>
      </c>
      <c r="I4157">
        <v>17.619665446246302</v>
      </c>
      <c r="J4157">
        <v>-5.62373250828115</v>
      </c>
      <c r="K4157">
        <v>35.9243988017177</v>
      </c>
      <c r="M4157">
        <v>58.828359416370702</v>
      </c>
      <c r="N4157">
        <v>0.54253767622751503</v>
      </c>
      <c r="O4157">
        <v>9.9749999999999996</v>
      </c>
      <c r="P4157">
        <v>77.383592017738295</v>
      </c>
    </row>
    <row r="4158" spans="1:17" hidden="1" x14ac:dyDescent="0.3">
      <c r="A4158" t="s">
        <v>8477</v>
      </c>
      <c r="B4158" t="s">
        <v>8478</v>
      </c>
      <c r="C4158" t="str">
        <f>IFERROR(VLOOKUP(Table1[[#This Row],[Ticker]],[1]!Table1[[Symbol]:[Industry]],2,FALSE),"-")</f>
        <v>-</v>
      </c>
      <c r="D4158" t="s">
        <v>539</v>
      </c>
      <c r="E4158">
        <v>15.738</v>
      </c>
      <c r="F4158">
        <v>52.46</v>
      </c>
      <c r="G4158">
        <v>-50.7241764747791</v>
      </c>
      <c r="H4158">
        <v>12.550581432834401</v>
      </c>
      <c r="I4158">
        <v>9.9018835308229107</v>
      </c>
      <c r="J4158">
        <v>-0.86182774637639603</v>
      </c>
      <c r="K4158">
        <v>54.032442173666503</v>
      </c>
      <c r="L4158">
        <v>54.914176942272199</v>
      </c>
      <c r="M4158">
        <v>55.659094569694801</v>
      </c>
      <c r="N4158">
        <v>6.2568594668335102E-3</v>
      </c>
      <c r="O4158">
        <v>95.386961494471905</v>
      </c>
      <c r="P4158">
        <v>57.490243170219102</v>
      </c>
    </row>
    <row r="4159" spans="1:17" hidden="1" x14ac:dyDescent="0.3">
      <c r="A4159" t="s">
        <v>8479</v>
      </c>
      <c r="B4159" t="s">
        <v>8480</v>
      </c>
      <c r="C4159" t="str">
        <f>IFERROR(VLOOKUP(Table1[[#This Row],[Ticker]],[1]!Table1[[Symbol]:[Industry]],2,FALSE),"-")</f>
        <v>-</v>
      </c>
      <c r="D4159" t="s">
        <v>403</v>
      </c>
      <c r="E4159">
        <v>15.733872</v>
      </c>
      <c r="F4159">
        <v>1.21</v>
      </c>
      <c r="G4159">
        <v>111.394661321009</v>
      </c>
      <c r="H4159">
        <v>43.2051472603275</v>
      </c>
      <c r="I4159">
        <v>36.283427247262999</v>
      </c>
      <c r="J4159">
        <v>8.6209308743132596</v>
      </c>
      <c r="K4159">
        <v>0.90241111163072996</v>
      </c>
      <c r="L4159">
        <v>0.76670182095446004</v>
      </c>
      <c r="M4159">
        <v>65.563888556368795</v>
      </c>
      <c r="N4159">
        <v>2.3634689996199798</v>
      </c>
      <c r="O4159">
        <v>14.876033057851201</v>
      </c>
      <c r="P4159">
        <v>163.04347826086899</v>
      </c>
      <c r="Q4159">
        <v>0.10121339196101201</v>
      </c>
    </row>
    <row r="4160" spans="1:17" hidden="1" x14ac:dyDescent="0.3">
      <c r="A4160" t="s">
        <v>8481</v>
      </c>
      <c r="B4160" t="s">
        <v>8482</v>
      </c>
      <c r="C4160" t="str">
        <f>IFERROR(VLOOKUP(Table1[[#This Row],[Ticker]],[1]!Table1[[Symbol]:[Industry]],2,FALSE),"-")</f>
        <v>-</v>
      </c>
      <c r="D4160" t="s">
        <v>75</v>
      </c>
      <c r="E4160">
        <v>15.7235</v>
      </c>
      <c r="F4160">
        <v>10.66</v>
      </c>
      <c r="G4160">
        <v>55.124479224401703</v>
      </c>
      <c r="H4160">
        <v>-8.7497813625386005</v>
      </c>
      <c r="I4160">
        <v>37.678646134231101</v>
      </c>
      <c r="J4160">
        <v>-7.3564896680845804</v>
      </c>
      <c r="K4160">
        <v>11.104126981390699</v>
      </c>
      <c r="L4160">
        <v>10.3628394533049</v>
      </c>
      <c r="M4160">
        <v>41.129774238659202</v>
      </c>
      <c r="N4160">
        <v>1.36957497019245</v>
      </c>
      <c r="O4160">
        <v>96.529080675422094</v>
      </c>
      <c r="P4160">
        <v>112.35059760956101</v>
      </c>
      <c r="Q4160">
        <v>5.2890655411959003E-2</v>
      </c>
    </row>
    <row r="4161" spans="1:17" hidden="1" x14ac:dyDescent="0.3">
      <c r="A4161" t="s">
        <v>8483</v>
      </c>
      <c r="B4161" t="s">
        <v>8484</v>
      </c>
      <c r="C4161" t="str">
        <f>IFERROR(VLOOKUP(Table1[[#This Row],[Ticker]],[1]!Table1[[Symbol]:[Industry]],2,FALSE),"-")</f>
        <v>-</v>
      </c>
      <c r="D4161" t="s">
        <v>182</v>
      </c>
      <c r="E4161">
        <v>15.694059613999899</v>
      </c>
      <c r="F4161">
        <v>33.58</v>
      </c>
      <c r="G4161">
        <v>-56.365207527192098</v>
      </c>
      <c r="H4161">
        <v>-8.3516242855001295</v>
      </c>
      <c r="I4161">
        <v>-29.379518171354199</v>
      </c>
      <c r="J4161">
        <v>-7.4903991749478198</v>
      </c>
      <c r="K4161">
        <v>34.875731951937098</v>
      </c>
      <c r="L4161">
        <v>38.058553741973597</v>
      </c>
      <c r="M4161">
        <v>46.164609688116002</v>
      </c>
      <c r="N4161">
        <v>1.7992101337212301</v>
      </c>
      <c r="O4161">
        <v>56.640857653365103</v>
      </c>
      <c r="P4161">
        <v>15.474552957359</v>
      </c>
      <c r="Q4161">
        <v>-7.6172415015480999E-2</v>
      </c>
    </row>
    <row r="4162" spans="1:17" hidden="1" x14ac:dyDescent="0.3">
      <c r="A4162" t="s">
        <v>8485</v>
      </c>
      <c r="B4162" t="s">
        <v>8486</v>
      </c>
      <c r="C4162" t="str">
        <f>IFERROR(VLOOKUP(Table1[[#This Row],[Ticker]],[1]!Table1[[Symbol]:[Industry]],2,FALSE),"-")</f>
        <v>-</v>
      </c>
      <c r="D4162" t="s">
        <v>539</v>
      </c>
      <c r="E4162">
        <v>15.5951287</v>
      </c>
      <c r="F4162">
        <v>51.83</v>
      </c>
      <c r="G4162">
        <v>32.738290571975398</v>
      </c>
      <c r="H4162">
        <v>-19.5424254783828</v>
      </c>
      <c r="I4162">
        <v>5.7223526467570096</v>
      </c>
      <c r="J4162">
        <v>1.03651885497081</v>
      </c>
      <c r="K4162">
        <v>49.455410483358897</v>
      </c>
      <c r="L4162">
        <v>41.645813974423604</v>
      </c>
      <c r="M4162">
        <v>49.943168002988699</v>
      </c>
      <c r="N4162">
        <v>0.53536651360662602</v>
      </c>
      <c r="O4162">
        <v>21.551225159174201</v>
      </c>
      <c r="P4162">
        <v>84.975017844396803</v>
      </c>
      <c r="Q4162">
        <v>0.14042806558596199</v>
      </c>
    </row>
    <row r="4163" spans="1:17" hidden="1" x14ac:dyDescent="0.3">
      <c r="A4163" t="s">
        <v>8487</v>
      </c>
      <c r="B4163" t="s">
        <v>8488</v>
      </c>
      <c r="C4163" t="str">
        <f>IFERROR(VLOOKUP(Table1[[#This Row],[Ticker]],[1]!Table1[[Symbol]:[Industry]],2,FALSE),"-")</f>
        <v>-</v>
      </c>
      <c r="D4163" t="s">
        <v>21</v>
      </c>
      <c r="E4163">
        <v>15.563499999999999</v>
      </c>
      <c r="F4163">
        <v>85</v>
      </c>
      <c r="G4163">
        <v>71.768217858248804</v>
      </c>
      <c r="H4163">
        <v>-29.205186837281399</v>
      </c>
      <c r="I4163">
        <v>31.213105085826001</v>
      </c>
      <c r="J4163">
        <v>-7.1529281409401797</v>
      </c>
      <c r="K4163">
        <v>91.660874480650705</v>
      </c>
      <c r="L4163">
        <v>70.512416646719601</v>
      </c>
      <c r="M4163">
        <v>5.6125236981650097</v>
      </c>
      <c r="N4163">
        <v>1.81689962630855</v>
      </c>
      <c r="O4163">
        <v>46.458823529411703</v>
      </c>
      <c r="P4163">
        <v>97.628458498023704</v>
      </c>
      <c r="Q4163">
        <v>7.4540372742862002E-2</v>
      </c>
    </row>
    <row r="4164" spans="1:17" hidden="1" x14ac:dyDescent="0.3">
      <c r="A4164" t="s">
        <v>8489</v>
      </c>
      <c r="B4164" t="s">
        <v>8490</v>
      </c>
      <c r="C4164" t="str">
        <f>IFERROR(VLOOKUP(Table1[[#This Row],[Ticker]],[1]!Table1[[Symbol]:[Industry]],2,FALSE),"-")</f>
        <v>-</v>
      </c>
      <c r="D4164" t="s">
        <v>6723</v>
      </c>
      <c r="E4164">
        <v>15.552</v>
      </c>
      <c r="F4164">
        <v>64</v>
      </c>
      <c r="G4164">
        <v>-57.301054780106902</v>
      </c>
      <c r="H4164">
        <v>-1.2434648927107601</v>
      </c>
      <c r="I4164">
        <v>-43.760177209486898</v>
      </c>
      <c r="J4164">
        <v>-5.6237325082811598</v>
      </c>
      <c r="K4164">
        <v>72.340473764465699</v>
      </c>
      <c r="L4164">
        <v>82.701556518751104</v>
      </c>
      <c r="M4164">
        <v>39.075118015595102</v>
      </c>
      <c r="N4164">
        <v>0.674915635545556</v>
      </c>
      <c r="O4164">
        <v>79.6875</v>
      </c>
      <c r="P4164">
        <v>28</v>
      </c>
      <c r="Q4164">
        <v>1.2002372428080001E-3</v>
      </c>
    </row>
    <row r="4165" spans="1:17" hidden="1" x14ac:dyDescent="0.3">
      <c r="A4165" t="s">
        <v>8491</v>
      </c>
      <c r="B4165" t="s">
        <v>8492</v>
      </c>
      <c r="C4165" t="str">
        <f>IFERROR(VLOOKUP(Table1[[#This Row],[Ticker]],[1]!Table1[[Symbol]:[Industry]],2,FALSE),"-")</f>
        <v>-</v>
      </c>
      <c r="D4165" t="s">
        <v>80</v>
      </c>
      <c r="E4165">
        <v>15.529783119999999</v>
      </c>
      <c r="F4165">
        <v>32.950000000000003</v>
      </c>
      <c r="G4165">
        <v>293.88498229016102</v>
      </c>
      <c r="H4165">
        <v>-18.712594786460102</v>
      </c>
      <c r="I4165">
        <v>24.536467254689001</v>
      </c>
      <c r="J4165">
        <v>-0.86182774637639603</v>
      </c>
      <c r="K4165">
        <v>24.064347340347599</v>
      </c>
      <c r="L4165">
        <v>16.5100572653086</v>
      </c>
      <c r="M4165">
        <v>0.18954625982176801</v>
      </c>
      <c r="N4165">
        <v>0.57418368674385301</v>
      </c>
      <c r="O4165">
        <v>66.130500758725304</v>
      </c>
      <c r="P4165">
        <v>319.74522292993601</v>
      </c>
      <c r="Q4165">
        <v>0.11306530980084301</v>
      </c>
    </row>
    <row r="4166" spans="1:17" hidden="1" x14ac:dyDescent="0.3">
      <c r="A4166" t="s">
        <v>8493</v>
      </c>
      <c r="B4166" t="s">
        <v>8494</v>
      </c>
      <c r="C4166" t="str">
        <f>IFERROR(VLOOKUP(Table1[[#This Row],[Ticker]],[1]!Table1[[Symbol]:[Industry]],2,FALSE),"-")</f>
        <v>-</v>
      </c>
      <c r="E4166">
        <v>15.524699999999999</v>
      </c>
      <c r="F4166">
        <v>30</v>
      </c>
      <c r="G4166">
        <v>-33.552548332082502</v>
      </c>
      <c r="H4166">
        <v>4.6216377465854199</v>
      </c>
      <c r="I4166">
        <v>-13.099288802119601</v>
      </c>
      <c r="J4166">
        <v>-2.5011720086714702</v>
      </c>
      <c r="K4166">
        <v>30.716434427263302</v>
      </c>
      <c r="L4166">
        <v>31.7848300288119</v>
      </c>
      <c r="M4166">
        <v>42.427476611233899</v>
      </c>
      <c r="N4166">
        <v>0.37809917355371903</v>
      </c>
      <c r="O4166">
        <v>43.1</v>
      </c>
      <c r="P4166">
        <v>19.047619047619001</v>
      </c>
    </row>
    <row r="4167" spans="1:17" hidden="1" x14ac:dyDescent="0.3">
      <c r="A4167" t="s">
        <v>8495</v>
      </c>
      <c r="B4167" t="s">
        <v>8496</v>
      </c>
      <c r="C4167" t="str">
        <f>IFERROR(VLOOKUP(Table1[[#This Row],[Ticker]],[1]!Table1[[Symbol]:[Industry]],2,FALSE),"-")</f>
        <v>-</v>
      </c>
      <c r="D4167" t="s">
        <v>539</v>
      </c>
      <c r="E4167">
        <v>15.505315</v>
      </c>
      <c r="F4167">
        <v>90.41</v>
      </c>
      <c r="G4167">
        <v>-11.2285682675167</v>
      </c>
      <c r="H4167">
        <v>-4.4585174998242501</v>
      </c>
      <c r="I4167">
        <v>-14.8915981655782</v>
      </c>
      <c r="J4167">
        <v>-3.8352236775187998</v>
      </c>
      <c r="K4167">
        <v>93.729919116538397</v>
      </c>
      <c r="L4167">
        <v>93.286039464264206</v>
      </c>
      <c r="M4167">
        <v>39.878975915286603</v>
      </c>
      <c r="N4167">
        <v>1.09489749456781</v>
      </c>
      <c r="O4167">
        <v>24.422077203849099</v>
      </c>
      <c r="P4167">
        <v>39.0923076923076</v>
      </c>
      <c r="Q4167">
        <v>0.103377143555742</v>
      </c>
    </row>
    <row r="4168" spans="1:17" hidden="1" x14ac:dyDescent="0.3">
      <c r="A4168" t="s">
        <v>8497</v>
      </c>
      <c r="B4168" t="s">
        <v>8498</v>
      </c>
      <c r="C4168" t="str">
        <f>IFERROR(VLOOKUP(Table1[[#This Row],[Ticker]],[1]!Table1[[Symbol]:[Industry]],2,FALSE),"-")</f>
        <v>-</v>
      </c>
      <c r="D4168" t="s">
        <v>713</v>
      </c>
      <c r="E4168">
        <v>15.501888424000001</v>
      </c>
      <c r="F4168">
        <v>87.76</v>
      </c>
      <c r="G4168">
        <v>20.813129563006999</v>
      </c>
      <c r="H4168">
        <v>3.52579343050669</v>
      </c>
      <c r="I4168">
        <v>4.0233590024979904</v>
      </c>
      <c r="J4168">
        <v>1.1426006419233301</v>
      </c>
      <c r="K4168">
        <v>82.063670216062107</v>
      </c>
      <c r="L4168">
        <v>75.663942256113103</v>
      </c>
      <c r="M4168">
        <v>40.888200527429397</v>
      </c>
      <c r="N4168">
        <v>0.91586903297868105</v>
      </c>
      <c r="O4168">
        <v>1.16226071103007</v>
      </c>
      <c r="P4168">
        <v>64.037383177570106</v>
      </c>
    </row>
    <row r="4169" spans="1:17" hidden="1" x14ac:dyDescent="0.3">
      <c r="A4169" t="s">
        <v>8499</v>
      </c>
      <c r="B4169" t="s">
        <v>8500</v>
      </c>
      <c r="C4169" t="str">
        <f>IFERROR(VLOOKUP(Table1[[#This Row],[Ticker]],[1]!Table1[[Symbol]:[Industry]],2,FALSE),"-")</f>
        <v>-</v>
      </c>
      <c r="E4169">
        <v>15.444642928</v>
      </c>
      <c r="F4169">
        <v>11.44</v>
      </c>
      <c r="G4169">
        <v>11.4746933338145</v>
      </c>
      <c r="H4169">
        <v>1.7125468374945101</v>
      </c>
      <c r="I4169">
        <v>-25.099288802119599</v>
      </c>
      <c r="J4169">
        <v>1.59431260450079</v>
      </c>
      <c r="K4169">
        <v>11.417068348441299</v>
      </c>
      <c r="L4169">
        <v>11.465274488172399</v>
      </c>
      <c r="M4169">
        <v>53.075070221276398</v>
      </c>
      <c r="N4169">
        <v>1.93378200983116</v>
      </c>
      <c r="O4169">
        <v>39.860139860139803</v>
      </c>
      <c r="P4169">
        <v>52.533333333333303</v>
      </c>
      <c r="Q4169">
        <v>-8.6346342944790006E-3</v>
      </c>
    </row>
    <row r="4170" spans="1:17" hidden="1" x14ac:dyDescent="0.3">
      <c r="A4170" t="s">
        <v>8501</v>
      </c>
      <c r="B4170" t="s">
        <v>8502</v>
      </c>
      <c r="C4170" t="str">
        <f>IFERROR(VLOOKUP(Table1[[#This Row],[Ticker]],[1]!Table1[[Symbol]:[Industry]],2,FALSE),"-")</f>
        <v>-</v>
      </c>
      <c r="D4170" t="s">
        <v>692</v>
      </c>
      <c r="E4170">
        <v>15.431578</v>
      </c>
      <c r="F4170">
        <v>54.07</v>
      </c>
      <c r="G4170">
        <v>174.52864824911401</v>
      </c>
      <c r="H4170">
        <v>-11.7064351585046</v>
      </c>
      <c r="I4170">
        <v>211.450531125851</v>
      </c>
      <c r="J4170">
        <v>12.1894237434924</v>
      </c>
      <c r="K4170">
        <v>53.507127148466601</v>
      </c>
      <c r="L4170">
        <v>36.983710868937003</v>
      </c>
      <c r="M4170">
        <v>43.4151818416371</v>
      </c>
      <c r="N4170">
        <v>2.5063584245402399</v>
      </c>
      <c r="O4170">
        <v>14.999075272794499</v>
      </c>
      <c r="P4170">
        <v>224.54981992797099</v>
      </c>
    </row>
    <row r="4171" spans="1:17" hidden="1" x14ac:dyDescent="0.3">
      <c r="A4171" t="s">
        <v>8503</v>
      </c>
      <c r="B4171" t="s">
        <v>8504</v>
      </c>
      <c r="C4171" t="str">
        <f>IFERROR(VLOOKUP(Table1[[#This Row],[Ticker]],[1]!Table1[[Symbol]:[Industry]],2,FALSE),"-")</f>
        <v>-</v>
      </c>
      <c r="E4171">
        <v>15.4186991</v>
      </c>
      <c r="F4171">
        <v>33.83</v>
      </c>
      <c r="G4171">
        <v>45.517672227499602</v>
      </c>
      <c r="H4171">
        <v>-14.2026046776569</v>
      </c>
      <c r="I4171">
        <v>-7.9065027324678896</v>
      </c>
      <c r="J4171">
        <v>-11.0740293378883</v>
      </c>
      <c r="K4171">
        <v>36.111274280152401</v>
      </c>
      <c r="L4171">
        <v>31.778893230049299</v>
      </c>
      <c r="M4171">
        <v>35.1948226403969</v>
      </c>
      <c r="N4171">
        <v>0.86612511448253804</v>
      </c>
      <c r="O4171">
        <v>24.1501625775938</v>
      </c>
      <c r="P4171">
        <v>100.771513353115</v>
      </c>
      <c r="Q4171">
        <v>6.4709606850249998E-2</v>
      </c>
    </row>
    <row r="4172" spans="1:17" hidden="1" x14ac:dyDescent="0.3">
      <c r="A4172" t="s">
        <v>8505</v>
      </c>
      <c r="B4172" t="s">
        <v>8506</v>
      </c>
      <c r="C4172" t="str">
        <f>IFERROR(VLOOKUP(Table1[[#This Row],[Ticker]],[1]!Table1[[Symbol]:[Industry]],2,FALSE),"-")</f>
        <v>-</v>
      </c>
      <c r="D4172" t="s">
        <v>629</v>
      </c>
      <c r="E4172">
        <v>15.387</v>
      </c>
      <c r="F4172">
        <v>11.15</v>
      </c>
      <c r="G4172">
        <v>35.034420254886001</v>
      </c>
      <c r="H4172">
        <v>10.661559144868599</v>
      </c>
      <c r="I4172">
        <v>37.576386873555997</v>
      </c>
      <c r="J4172">
        <v>5.6644880430972702</v>
      </c>
      <c r="K4172">
        <v>8.7700057266870406</v>
      </c>
      <c r="L4172">
        <v>7.7668958373916999</v>
      </c>
      <c r="M4172">
        <v>85.607797236252793</v>
      </c>
      <c r="N4172">
        <v>2.0132379567243399</v>
      </c>
      <c r="O4172">
        <v>7.44394618834081</v>
      </c>
      <c r="P4172">
        <v>102.72727272727199</v>
      </c>
      <c r="Q4172">
        <v>9.0277748389658005E-2</v>
      </c>
    </row>
    <row r="4173" spans="1:17" hidden="1" x14ac:dyDescent="0.3">
      <c r="A4173" t="s">
        <v>8507</v>
      </c>
      <c r="B4173" t="s">
        <v>8508</v>
      </c>
      <c r="C4173" t="str">
        <f>IFERROR(VLOOKUP(Table1[[#This Row],[Ticker]],[1]!Table1[[Symbol]:[Industry]],2,FALSE),"-")</f>
        <v>-</v>
      </c>
      <c r="D4173" t="s">
        <v>403</v>
      </c>
      <c r="E4173">
        <v>15.3801538</v>
      </c>
      <c r="F4173">
        <v>15.38</v>
      </c>
      <c r="G4173">
        <v>181.73975936022501</v>
      </c>
      <c r="H4173">
        <v>-19.253324500469802</v>
      </c>
      <c r="I4173">
        <v>194.50071119788001</v>
      </c>
      <c r="J4173">
        <v>-6.6181045375582501</v>
      </c>
      <c r="K4173">
        <v>14.394427450980301</v>
      </c>
      <c r="M4173">
        <v>11.441512455432299</v>
      </c>
      <c r="O4173">
        <v>27.113133940181999</v>
      </c>
      <c r="P4173">
        <v>207.6</v>
      </c>
    </row>
    <row r="4174" spans="1:17" hidden="1" x14ac:dyDescent="0.3">
      <c r="A4174" t="s">
        <v>8509</v>
      </c>
      <c r="B4174" t="s">
        <v>8510</v>
      </c>
      <c r="C4174" t="str">
        <f>IFERROR(VLOOKUP(Table1[[#This Row],[Ticker]],[1]!Table1[[Symbol]:[Industry]],2,FALSE),"-")</f>
        <v>-</v>
      </c>
      <c r="E4174">
        <v>15.378405000000001</v>
      </c>
      <c r="F4174">
        <v>42.7</v>
      </c>
      <c r="G4174">
        <v>-71.555267983028003</v>
      </c>
      <c r="H4174">
        <v>-14.379181254233499</v>
      </c>
      <c r="I4174">
        <v>-58.794316145372797</v>
      </c>
      <c r="J4174">
        <v>-0.14562362820271599</v>
      </c>
      <c r="K4174">
        <v>49.827332170136302</v>
      </c>
      <c r="M4174">
        <v>29.5278504241479</v>
      </c>
      <c r="N4174">
        <v>0.23521850899742899</v>
      </c>
      <c r="O4174">
        <v>84.426229508196698</v>
      </c>
      <c r="P4174">
        <v>1.6666666666666801</v>
      </c>
    </row>
    <row r="4175" spans="1:17" hidden="1" x14ac:dyDescent="0.3">
      <c r="A4175" t="s">
        <v>8511</v>
      </c>
      <c r="B4175" t="s">
        <v>8512</v>
      </c>
      <c r="C4175" t="str">
        <f>IFERROR(VLOOKUP(Table1[[#This Row],[Ticker]],[1]!Table1[[Symbol]:[Industry]],2,FALSE),"-")</f>
        <v>-</v>
      </c>
      <c r="D4175" t="s">
        <v>49</v>
      </c>
      <c r="E4175">
        <v>15.35004</v>
      </c>
      <c r="F4175">
        <v>36</v>
      </c>
      <c r="G4175">
        <v>25.718706728646101</v>
      </c>
      <c r="H4175">
        <v>-7.3032794414896403</v>
      </c>
      <c r="I4175">
        <v>32.708730638949604</v>
      </c>
      <c r="J4175">
        <v>-6.1249856411132297</v>
      </c>
      <c r="K4175">
        <v>37.201970055567102</v>
      </c>
      <c r="L4175">
        <v>32.651060322018701</v>
      </c>
      <c r="M4175">
        <v>39.283371828232397</v>
      </c>
      <c r="N4175">
        <v>3.3905589417714901</v>
      </c>
      <c r="O4175">
        <v>21.4444444444444</v>
      </c>
      <c r="P4175">
        <v>76.470588235294102</v>
      </c>
    </row>
    <row r="4176" spans="1:17" hidden="1" x14ac:dyDescent="0.3">
      <c r="A4176" t="s">
        <v>8513</v>
      </c>
      <c r="B4176" t="s">
        <v>8514</v>
      </c>
      <c r="C4176" t="str">
        <f>IFERROR(VLOOKUP(Table1[[#This Row],[Ticker]],[1]!Table1[[Symbol]:[Industry]],2,FALSE),"-")</f>
        <v>-</v>
      </c>
      <c r="D4176" t="s">
        <v>346</v>
      </c>
      <c r="E4176">
        <v>15.2903421719999</v>
      </c>
      <c r="F4176">
        <v>14.91</v>
      </c>
      <c r="G4176">
        <v>46.310660053065703</v>
      </c>
      <c r="H4176">
        <v>139.51698295120801</v>
      </c>
      <c r="I4176">
        <v>78.7926030897722</v>
      </c>
      <c r="J4176">
        <v>26.264403229451698</v>
      </c>
      <c r="K4176">
        <v>7.8209068760902802</v>
      </c>
      <c r="L4176">
        <v>7.2014310029294997</v>
      </c>
      <c r="M4176">
        <v>99.999718129203501</v>
      </c>
      <c r="N4176">
        <v>5.1818181818181799</v>
      </c>
      <c r="O4176">
        <v>0</v>
      </c>
      <c r="P4176">
        <v>157.068965517241</v>
      </c>
    </row>
    <row r="4177" spans="1:17" hidden="1" x14ac:dyDescent="0.3">
      <c r="A4177" t="s">
        <v>8515</v>
      </c>
      <c r="B4177" t="s">
        <v>8516</v>
      </c>
      <c r="C4177" t="str">
        <f>IFERROR(VLOOKUP(Table1[[#This Row],[Ticker]],[1]!Table1[[Symbol]:[Industry]],2,FALSE),"-")</f>
        <v>-</v>
      </c>
      <c r="D4177" t="s">
        <v>252</v>
      </c>
      <c r="E4177">
        <v>15.275</v>
      </c>
      <c r="F4177">
        <v>13</v>
      </c>
      <c r="G4177">
        <v>41.881694844096003</v>
      </c>
      <c r="H4177">
        <v>2.03072865567633</v>
      </c>
      <c r="I4177">
        <v>-9.9246856275164692</v>
      </c>
      <c r="J4177">
        <v>-6.0547060846553302</v>
      </c>
      <c r="K4177">
        <v>12.544579081235099</v>
      </c>
      <c r="L4177">
        <v>11.806419784539001</v>
      </c>
      <c r="M4177">
        <v>56.787670810491001</v>
      </c>
      <c r="N4177">
        <v>2.1047551386541401</v>
      </c>
      <c r="O4177">
        <v>22.692307692307601</v>
      </c>
      <c r="Q4177">
        <v>5.8594935223193E-2</v>
      </c>
    </row>
    <row r="4178" spans="1:17" hidden="1" x14ac:dyDescent="0.3">
      <c r="A4178" t="s">
        <v>8517</v>
      </c>
      <c r="B4178" t="s">
        <v>8518</v>
      </c>
      <c r="C4178" t="str">
        <f>IFERROR(VLOOKUP(Table1[[#This Row],[Ticker]],[1]!Table1[[Symbol]:[Industry]],2,FALSE),"-")</f>
        <v>-</v>
      </c>
      <c r="D4178" t="s">
        <v>239</v>
      </c>
      <c r="E4178">
        <v>15.24703014</v>
      </c>
      <c r="F4178">
        <v>5.0199999999999996</v>
      </c>
      <c r="G4178">
        <v>74.939759360225096</v>
      </c>
      <c r="H4178">
        <v>26.763605368005098</v>
      </c>
      <c r="I4178">
        <v>19.005974355774999</v>
      </c>
      <c r="J4178">
        <v>18.888172253623601</v>
      </c>
      <c r="K4178">
        <v>3.7855777378014701</v>
      </c>
      <c r="L4178">
        <v>3.3355918263464499</v>
      </c>
      <c r="M4178">
        <v>87.019806695731404</v>
      </c>
      <c r="N4178">
        <v>2.0612131910197902</v>
      </c>
      <c r="O4178">
        <v>0</v>
      </c>
      <c r="P4178">
        <v>171.35135135135101</v>
      </c>
      <c r="Q4178">
        <v>5.0956784853481998E-2</v>
      </c>
    </row>
    <row r="4179" spans="1:17" hidden="1" x14ac:dyDescent="0.3">
      <c r="A4179" t="s">
        <v>8519</v>
      </c>
      <c r="B4179" t="s">
        <v>8520</v>
      </c>
      <c r="C4179" t="str">
        <f>IFERROR(VLOOKUP(Table1[[#This Row],[Ticker]],[1]!Table1[[Symbol]:[Industry]],2,FALSE),"-")</f>
        <v>-</v>
      </c>
      <c r="D4179" t="s">
        <v>539</v>
      </c>
      <c r="E4179">
        <v>15.228980999999999</v>
      </c>
      <c r="F4179">
        <v>49.9</v>
      </c>
      <c r="G4179">
        <v>167.15209054049501</v>
      </c>
      <c r="H4179">
        <v>-0.28067946892900503</v>
      </c>
      <c r="I4179">
        <v>303.42825710773002</v>
      </c>
      <c r="J4179">
        <v>15.553976580998899</v>
      </c>
      <c r="K4179">
        <v>41.679370851938003</v>
      </c>
      <c r="L4179">
        <v>27.2169617843896</v>
      </c>
      <c r="M4179">
        <v>78.403724167858897</v>
      </c>
      <c r="N4179">
        <v>0.13557238506746999</v>
      </c>
      <c r="O4179">
        <v>4.1482965931863598</v>
      </c>
      <c r="P4179">
        <v>527.67295597484201</v>
      </c>
      <c r="Q4179">
        <v>0.15427391302017299</v>
      </c>
    </row>
    <row r="4180" spans="1:17" hidden="1" x14ac:dyDescent="0.3">
      <c r="A4180" t="s">
        <v>8521</v>
      </c>
      <c r="B4180" t="s">
        <v>8522</v>
      </c>
      <c r="C4180" t="str">
        <f>IFERROR(VLOOKUP(Table1[[#This Row],[Ticker]],[1]!Table1[[Symbol]:[Industry]],2,FALSE),"-")</f>
        <v>-</v>
      </c>
      <c r="D4180" t="s">
        <v>713</v>
      </c>
      <c r="E4180">
        <v>15.224317124999899</v>
      </c>
      <c r="F4180">
        <v>25.87</v>
      </c>
      <c r="G4180">
        <v>7.3578059620330798</v>
      </c>
      <c r="H4180">
        <v>-3.0406999157522301</v>
      </c>
      <c r="I4180">
        <v>4.3848165566451103</v>
      </c>
      <c r="J4180">
        <v>-0.66582617836386304</v>
      </c>
      <c r="K4180">
        <v>24.599757272002599</v>
      </c>
      <c r="L4180">
        <v>22.649324732004398</v>
      </c>
      <c r="M4180">
        <v>59.890528015670299</v>
      </c>
      <c r="N4180">
        <v>0.76844747115275702</v>
      </c>
      <c r="O4180">
        <v>2.4352531890220201</v>
      </c>
      <c r="P4180">
        <v>36.805922792173398</v>
      </c>
    </row>
    <row r="4181" spans="1:17" hidden="1" x14ac:dyDescent="0.3">
      <c r="A4181" t="s">
        <v>8523</v>
      </c>
      <c r="B4181" t="s">
        <v>8524</v>
      </c>
      <c r="C4181" t="str">
        <f>IFERROR(VLOOKUP(Table1[[#This Row],[Ticker]],[1]!Table1[[Symbol]:[Industry]],2,FALSE),"-")</f>
        <v>-</v>
      </c>
      <c r="D4181" t="s">
        <v>103</v>
      </c>
      <c r="E4181">
        <v>15.202680000000001</v>
      </c>
      <c r="F4181">
        <v>16.78</v>
      </c>
      <c r="G4181">
        <v>366.22187079717497</v>
      </c>
      <c r="H4181">
        <v>-3.7964884697059298</v>
      </c>
      <c r="I4181">
        <v>-18.189786539676199</v>
      </c>
      <c r="J4181">
        <v>7.2853470236630198</v>
      </c>
      <c r="K4181">
        <v>19.333716684247499</v>
      </c>
      <c r="L4181">
        <v>18.6350345992199</v>
      </c>
      <c r="M4181">
        <v>56.959998991226598</v>
      </c>
      <c r="N4181">
        <v>0.63927522700638095</v>
      </c>
      <c r="O4181">
        <v>135.63766388557801</v>
      </c>
      <c r="P4181">
        <v>392.08211143695002</v>
      </c>
      <c r="Q4181">
        <v>0.16342053263458001</v>
      </c>
    </row>
    <row r="4182" spans="1:17" hidden="1" x14ac:dyDescent="0.3">
      <c r="A4182" t="s">
        <v>8525</v>
      </c>
      <c r="B4182" t="s">
        <v>8526</v>
      </c>
      <c r="C4182" t="str">
        <f>IFERROR(VLOOKUP(Table1[[#This Row],[Ticker]],[1]!Table1[[Symbol]:[Industry]],2,FALSE),"-")</f>
        <v>-</v>
      </c>
      <c r="D4182" t="s">
        <v>713</v>
      </c>
      <c r="E4182">
        <v>15.1879762019999</v>
      </c>
      <c r="F4182">
        <v>162.78</v>
      </c>
      <c r="G4182">
        <v>33.027021439287999</v>
      </c>
      <c r="H4182">
        <v>3.25250684446029</v>
      </c>
      <c r="I4182">
        <v>7.7829330900532296</v>
      </c>
      <c r="J4182">
        <v>1.7042099894726599</v>
      </c>
      <c r="K4182">
        <v>152.37241555990099</v>
      </c>
      <c r="L4182">
        <v>135.90411958791299</v>
      </c>
      <c r="M4182">
        <v>55.3773054855941</v>
      </c>
      <c r="N4182">
        <v>0.79929126668047901</v>
      </c>
      <c r="O4182">
        <v>1.6586804275709499</v>
      </c>
      <c r="P4182">
        <v>60.913404507710503</v>
      </c>
    </row>
    <row r="4183" spans="1:17" hidden="1" x14ac:dyDescent="0.3">
      <c r="A4183" t="s">
        <v>8527</v>
      </c>
      <c r="B4183" t="s">
        <v>8528</v>
      </c>
      <c r="C4183" t="str">
        <f>IFERROR(VLOOKUP(Table1[[#This Row],[Ticker]],[1]!Table1[[Symbol]:[Industry]],2,FALSE),"-")</f>
        <v>-</v>
      </c>
      <c r="D4183" t="s">
        <v>539</v>
      </c>
      <c r="E4183">
        <v>15.167999999999999</v>
      </c>
      <c r="F4183">
        <v>6.32</v>
      </c>
      <c r="G4183">
        <v>-56.637896718635702</v>
      </c>
      <c r="H4183">
        <v>-7.3594447547282904</v>
      </c>
      <c r="I4183">
        <v>-73.820233488260101</v>
      </c>
      <c r="J4183">
        <v>-1.4535437227077499</v>
      </c>
      <c r="K4183">
        <v>12.866130968652801</v>
      </c>
      <c r="L4183">
        <v>12.9488913430067</v>
      </c>
      <c r="M4183">
        <v>6.2680546876E-5</v>
      </c>
      <c r="N4183">
        <v>0.79180461172097305</v>
      </c>
      <c r="O4183">
        <v>198.41772151898701</v>
      </c>
      <c r="P4183">
        <v>0</v>
      </c>
      <c r="Q4183">
        <v>-0.10080637433063799</v>
      </c>
    </row>
    <row r="4184" spans="1:17" hidden="1" x14ac:dyDescent="0.3">
      <c r="A4184" t="s">
        <v>8529</v>
      </c>
      <c r="B4184" t="s">
        <v>8530</v>
      </c>
      <c r="C4184" t="str">
        <f>IFERROR(VLOOKUP(Table1[[#This Row],[Ticker]],[1]!Table1[[Symbol]:[Industry]],2,FALSE),"-")</f>
        <v>-</v>
      </c>
      <c r="D4184" t="s">
        <v>21</v>
      </c>
      <c r="E4184">
        <v>15.1242</v>
      </c>
      <c r="F4184">
        <v>36.4</v>
      </c>
      <c r="G4184">
        <v>-57.077171856706101</v>
      </c>
      <c r="H4184">
        <v>5.9852741102218001</v>
      </c>
      <c r="I4184">
        <v>-46.639548068141103</v>
      </c>
      <c r="J4184">
        <v>6.8191176007432501</v>
      </c>
      <c r="K4184">
        <v>36.279471796534203</v>
      </c>
      <c r="L4184">
        <v>46.100273874024303</v>
      </c>
      <c r="M4184">
        <v>74.7381610151687</v>
      </c>
      <c r="N4184">
        <v>0.59242142741432102</v>
      </c>
      <c r="O4184">
        <v>92.032967032966994</v>
      </c>
      <c r="P4184">
        <v>28.6219081272084</v>
      </c>
      <c r="Q4184">
        <v>4.8227502324386003E-2</v>
      </c>
    </row>
    <row r="4185" spans="1:17" hidden="1" x14ac:dyDescent="0.3">
      <c r="A4185" t="s">
        <v>8531</v>
      </c>
      <c r="B4185" t="s">
        <v>8532</v>
      </c>
      <c r="C4185" t="str">
        <f>IFERROR(VLOOKUP(Table1[[#This Row],[Ticker]],[1]!Table1[[Symbol]:[Industry]],2,FALSE),"-")</f>
        <v>-</v>
      </c>
      <c r="E4185">
        <v>15.1135093</v>
      </c>
      <c r="F4185">
        <v>30.13</v>
      </c>
      <c r="G4185">
        <v>29.1294712943814</v>
      </c>
      <c r="H4185">
        <v>0.505125144337636</v>
      </c>
      <c r="I4185">
        <v>14.4620998515636</v>
      </c>
      <c r="J4185">
        <v>-0.86182774637639603</v>
      </c>
      <c r="K4185">
        <v>21.146806466694901</v>
      </c>
      <c r="L4185">
        <v>13.3314487189798</v>
      </c>
      <c r="M4185">
        <v>100</v>
      </c>
      <c r="N4185">
        <v>0.33177801113625099</v>
      </c>
      <c r="O4185">
        <v>0</v>
      </c>
      <c r="P4185">
        <v>54.989711934156297</v>
      </c>
      <c r="Q4185">
        <v>0.195858470837632</v>
      </c>
    </row>
    <row r="4186" spans="1:17" hidden="1" x14ac:dyDescent="0.3">
      <c r="A4186" t="s">
        <v>8533</v>
      </c>
      <c r="B4186" t="s">
        <v>8534</v>
      </c>
      <c r="C4186" t="str">
        <f>IFERROR(VLOOKUP(Table1[[#This Row],[Ticker]],[1]!Table1[[Symbol]:[Industry]],2,FALSE),"-")</f>
        <v>-</v>
      </c>
      <c r="E4186">
        <v>15.057654013999899</v>
      </c>
      <c r="F4186">
        <v>15.58</v>
      </c>
      <c r="G4186">
        <v>-70.651169059335402</v>
      </c>
      <c r="H4186">
        <v>-12.6060637971538</v>
      </c>
      <c r="I4186">
        <v>-41.664167298222303</v>
      </c>
      <c r="J4186">
        <v>-3.8506197762643</v>
      </c>
      <c r="K4186">
        <v>17.184606435873899</v>
      </c>
      <c r="L4186">
        <v>20.081258698338299</v>
      </c>
      <c r="M4186">
        <v>45.033970799178697</v>
      </c>
      <c r="N4186">
        <v>0.84427799539406001</v>
      </c>
      <c r="O4186">
        <v>89.345314505776599</v>
      </c>
      <c r="P4186">
        <v>3.0423280423280401</v>
      </c>
      <c r="Q4186">
        <v>-4.3494174470568997E-2</v>
      </c>
    </row>
    <row r="4187" spans="1:17" hidden="1" x14ac:dyDescent="0.3">
      <c r="A4187" t="s">
        <v>8535</v>
      </c>
      <c r="B4187" t="s">
        <v>8536</v>
      </c>
      <c r="C4187" t="str">
        <f>IFERROR(VLOOKUP(Table1[[#This Row],[Ticker]],[1]!Table1[[Symbol]:[Industry]],2,FALSE),"-")</f>
        <v>-</v>
      </c>
      <c r="E4187">
        <v>15.035212550000001</v>
      </c>
      <c r="F4187">
        <v>22.37</v>
      </c>
      <c r="G4187">
        <v>-63.841942885408301</v>
      </c>
      <c r="H4187">
        <v>-29.6898595796177</v>
      </c>
      <c r="I4187">
        <v>-24.645354440711898</v>
      </c>
      <c r="J4187">
        <v>-11.1001331303128</v>
      </c>
      <c r="K4187">
        <v>25.051021098442099</v>
      </c>
      <c r="L4187">
        <v>29.607753785905</v>
      </c>
      <c r="M4187">
        <v>44.017802421027199</v>
      </c>
      <c r="N4187">
        <v>3.4454516164085298</v>
      </c>
      <c r="O4187">
        <v>141.35002235136301</v>
      </c>
      <c r="P4187">
        <v>14.132653061224399</v>
      </c>
      <c r="Q4187">
        <v>0.101490929330995</v>
      </c>
    </row>
    <row r="4188" spans="1:17" hidden="1" x14ac:dyDescent="0.3">
      <c r="A4188" t="s">
        <v>8537</v>
      </c>
      <c r="B4188" t="s">
        <v>8538</v>
      </c>
      <c r="C4188" t="str">
        <f>IFERROR(VLOOKUP(Table1[[#This Row],[Ticker]],[1]!Table1[[Symbol]:[Industry]],2,FALSE),"-")</f>
        <v>-</v>
      </c>
      <c r="D4188" t="s">
        <v>21</v>
      </c>
      <c r="E4188">
        <v>15.032017</v>
      </c>
      <c r="F4188">
        <v>14.3</v>
      </c>
      <c r="G4188">
        <v>-38.877272269945102</v>
      </c>
      <c r="H4188">
        <v>-7.2968575512202101</v>
      </c>
      <c r="I4188">
        <v>-42.655939048424997</v>
      </c>
      <c r="J4188">
        <v>-3.2856504610578301</v>
      </c>
      <c r="K4188">
        <v>15.254812784048699</v>
      </c>
      <c r="L4188">
        <v>16.861129739487499</v>
      </c>
      <c r="M4188">
        <v>51.538230381346999</v>
      </c>
      <c r="N4188">
        <v>1.0079765585176801</v>
      </c>
      <c r="O4188">
        <v>90.559440559440503</v>
      </c>
      <c r="P4188">
        <v>16.639477977161398</v>
      </c>
      <c r="Q4188">
        <v>9.2276913960708001E-2</v>
      </c>
    </row>
    <row r="4189" spans="1:17" hidden="1" x14ac:dyDescent="0.3">
      <c r="A4189" t="s">
        <v>8539</v>
      </c>
      <c r="B4189" t="s">
        <v>8540</v>
      </c>
      <c r="C4189" t="str">
        <f>IFERROR(VLOOKUP(Table1[[#This Row],[Ticker]],[1]!Table1[[Symbol]:[Industry]],2,FALSE),"-")</f>
        <v>-</v>
      </c>
      <c r="D4189" t="s">
        <v>629</v>
      </c>
      <c r="E4189">
        <v>14.977559400000001</v>
      </c>
      <c r="F4189">
        <v>34.14</v>
      </c>
      <c r="G4189">
        <v>124.249649470115</v>
      </c>
      <c r="H4189">
        <v>50.387871512819203</v>
      </c>
      <c r="I4189">
        <v>37.297186968805399</v>
      </c>
      <c r="J4189">
        <v>14.826539382759099</v>
      </c>
      <c r="K4189">
        <v>24.011317452688999</v>
      </c>
      <c r="L4189">
        <v>20.924148278501999</v>
      </c>
      <c r="M4189">
        <v>99.626675425807207</v>
      </c>
      <c r="N4189">
        <v>3.5095398428731701</v>
      </c>
      <c r="O4189">
        <v>0</v>
      </c>
      <c r="P4189">
        <v>162.61538461538399</v>
      </c>
    </row>
    <row r="4190" spans="1:17" hidden="1" x14ac:dyDescent="0.3">
      <c r="A4190" t="s">
        <v>8541</v>
      </c>
      <c r="B4190" t="s">
        <v>8542</v>
      </c>
      <c r="C4190" t="str">
        <f>IFERROR(VLOOKUP(Table1[[#This Row],[Ticker]],[1]!Table1[[Symbol]:[Industry]],2,FALSE),"-")</f>
        <v>-</v>
      </c>
      <c r="D4190" t="s">
        <v>403</v>
      </c>
      <c r="E4190">
        <v>14.950115</v>
      </c>
      <c r="F4190">
        <v>11.5</v>
      </c>
      <c r="G4190">
        <v>68.3965161169818</v>
      </c>
      <c r="H4190">
        <v>58.6076517325994</v>
      </c>
      <c r="I4190">
        <v>43.363296231893898</v>
      </c>
      <c r="J4190">
        <v>36.089076646388399</v>
      </c>
      <c r="K4190">
        <v>7.3544499412128399</v>
      </c>
      <c r="L4190">
        <v>6.8443303698650597</v>
      </c>
      <c r="M4190">
        <v>88.361700669319006</v>
      </c>
      <c r="N4190">
        <v>2.6100529490634901</v>
      </c>
      <c r="O4190">
        <v>0.86956521739129899</v>
      </c>
      <c r="P4190">
        <v>147.31182795698899</v>
      </c>
      <c r="Q4190">
        <v>4.9674201386210003E-2</v>
      </c>
    </row>
    <row r="4191" spans="1:17" hidden="1" x14ac:dyDescent="0.3">
      <c r="A4191" t="s">
        <v>8543</v>
      </c>
      <c r="B4191" t="s">
        <v>8544</v>
      </c>
      <c r="C4191" t="str">
        <f>IFERROR(VLOOKUP(Table1[[#This Row],[Ticker]],[1]!Table1[[Symbol]:[Industry]],2,FALSE),"-")</f>
        <v>-</v>
      </c>
      <c r="E4191">
        <v>14.942399999999999</v>
      </c>
      <c r="F4191">
        <v>16.98</v>
      </c>
      <c r="G4191">
        <v>112.95832476106899</v>
      </c>
      <c r="H4191">
        <v>57.654977152670298</v>
      </c>
      <c r="I4191">
        <v>83.656215253500207</v>
      </c>
      <c r="J4191">
        <v>20.518517339895102</v>
      </c>
      <c r="K4191">
        <v>9.5997997228162895</v>
      </c>
      <c r="L4191">
        <v>6.0673329515425003</v>
      </c>
      <c r="M4191">
        <v>100</v>
      </c>
      <c r="N4191">
        <v>0.95537459794083002</v>
      </c>
      <c r="O4191">
        <v>0</v>
      </c>
      <c r="P4191">
        <v>138.818565400843</v>
      </c>
      <c r="Q4191">
        <v>0.154508547638534</v>
      </c>
    </row>
    <row r="4192" spans="1:17" hidden="1" x14ac:dyDescent="0.3">
      <c r="A4192" t="s">
        <v>8545</v>
      </c>
      <c r="B4192" t="s">
        <v>8546</v>
      </c>
      <c r="C4192" t="str">
        <f>IFERROR(VLOOKUP(Table1[[#This Row],[Ticker]],[1]!Table1[[Symbol]:[Industry]],2,FALSE),"-")</f>
        <v>-</v>
      </c>
      <c r="E4192">
        <v>14.89582083</v>
      </c>
      <c r="F4192">
        <v>0.95</v>
      </c>
      <c r="G4192">
        <v>50.065685286151002</v>
      </c>
      <c r="H4192">
        <v>6.6418397667874398</v>
      </c>
      <c r="I4192">
        <v>4.1846618151642803</v>
      </c>
      <c r="J4192">
        <v>-18.217199647202801</v>
      </c>
      <c r="K4192">
        <v>1.0058172631054301</v>
      </c>
      <c r="L4192">
        <v>0.86031812463253499</v>
      </c>
      <c r="M4192">
        <v>25.364564263233401</v>
      </c>
      <c r="N4192">
        <v>0.45672209131524999</v>
      </c>
      <c r="O4192">
        <v>52.631578947368403</v>
      </c>
      <c r="P4192">
        <v>120.930232558139</v>
      </c>
      <c r="Q4192">
        <v>4.6898919429763E-2</v>
      </c>
    </row>
    <row r="4193" spans="1:17" hidden="1" x14ac:dyDescent="0.3">
      <c r="A4193" t="s">
        <v>8547</v>
      </c>
      <c r="B4193" t="s">
        <v>8548</v>
      </c>
      <c r="C4193" t="str">
        <f>IFERROR(VLOOKUP(Table1[[#This Row],[Ticker]],[1]!Table1[[Symbol]:[Industry]],2,FALSE),"-")</f>
        <v>-</v>
      </c>
      <c r="D4193" t="s">
        <v>130</v>
      </c>
      <c r="E4193">
        <v>14.895659999999999</v>
      </c>
      <c r="F4193">
        <v>4.5199999999999996</v>
      </c>
      <c r="G4193">
        <v>125.250870471336</v>
      </c>
      <c r="H4193">
        <v>23.942984923085799</v>
      </c>
      <c r="I4193">
        <v>88.686425483594604</v>
      </c>
      <c r="J4193">
        <v>12.405985521436801</v>
      </c>
      <c r="K4193">
        <v>3.54876645364256</v>
      </c>
      <c r="L4193">
        <v>2.7721482308445902</v>
      </c>
      <c r="M4193">
        <v>61.008099827028602</v>
      </c>
      <c r="N4193">
        <v>1.25776239049574</v>
      </c>
      <c r="O4193">
        <v>10.398230088495501</v>
      </c>
      <c r="P4193">
        <v>180.74534161490601</v>
      </c>
      <c r="Q4193">
        <v>-2.6547816778785999E-2</v>
      </c>
    </row>
    <row r="4194" spans="1:17" hidden="1" x14ac:dyDescent="0.3">
      <c r="A4194" t="s">
        <v>8549</v>
      </c>
      <c r="B4194" t="s">
        <v>5910</v>
      </c>
      <c r="C4194" t="str">
        <f>IFERROR(VLOOKUP(Table1[[#This Row],[Ticker]],[1]!Table1[[Symbol]:[Industry]],2,FALSE),"-")</f>
        <v>-</v>
      </c>
      <c r="D4194" t="s">
        <v>484</v>
      </c>
      <c r="E4194">
        <v>14.892092999999999</v>
      </c>
      <c r="F4194">
        <v>1.85</v>
      </c>
      <c r="G4194">
        <v>-10.9534083416382</v>
      </c>
      <c r="H4194">
        <v>-18.247049122101402</v>
      </c>
      <c r="I4194">
        <v>-28.624402957370702</v>
      </c>
      <c r="J4194">
        <v>-0.86182774637639603</v>
      </c>
      <c r="K4194">
        <v>2.0327330505122001</v>
      </c>
      <c r="L4194">
        <v>1.80440034115732</v>
      </c>
      <c r="M4194">
        <v>6.3646682220493994E-2</v>
      </c>
      <c r="N4194">
        <v>1.12752058931415</v>
      </c>
      <c r="O4194">
        <v>43.783783783783697</v>
      </c>
      <c r="P4194">
        <v>31.205673758865199</v>
      </c>
      <c r="Q4194">
        <v>5.3802639533120998E-2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336</v>
      </c>
      <c r="E4195">
        <v>14.886575000000001</v>
      </c>
      <c r="F4195">
        <v>27.5</v>
      </c>
      <c r="G4195">
        <v>-28.687095763449701</v>
      </c>
      <c r="H4195">
        <v>13.8471415152363</v>
      </c>
      <c r="I4195">
        <v>-10.2186303659056</v>
      </c>
      <c r="J4195">
        <v>-11.4436691786014</v>
      </c>
      <c r="K4195">
        <v>25.630394765144899</v>
      </c>
      <c r="L4195">
        <v>26.901734823392701</v>
      </c>
      <c r="M4195">
        <v>52.455645025912801</v>
      </c>
      <c r="N4195">
        <v>1.9647533975720399</v>
      </c>
      <c r="O4195">
        <v>35.636363636363598</v>
      </c>
      <c r="P4195">
        <v>43.979057591622997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21</v>
      </c>
      <c r="E4196">
        <v>14.86659569</v>
      </c>
      <c r="F4196">
        <v>14.9</v>
      </c>
      <c r="G4196">
        <v>-19.431669211203399</v>
      </c>
      <c r="H4196">
        <v>7.7222021036942898</v>
      </c>
      <c r="I4196">
        <v>-30.321511024341799</v>
      </c>
      <c r="J4196">
        <v>-12.7819686741509</v>
      </c>
      <c r="K4196">
        <v>14.2318430955211</v>
      </c>
      <c r="L4196">
        <v>14.3555601859082</v>
      </c>
      <c r="M4196">
        <v>46.1984307010514</v>
      </c>
      <c r="N4196">
        <v>0.99011036964761101</v>
      </c>
      <c r="O4196">
        <v>37.449664429530102</v>
      </c>
      <c r="P4196">
        <v>61.081081081081003</v>
      </c>
      <c r="Q4196">
        <v>2.5839150673978999E-2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629</v>
      </c>
      <c r="E4197">
        <v>14.827404749999999</v>
      </c>
      <c r="F4197">
        <v>44.49</v>
      </c>
      <c r="G4197">
        <v>6.8269051997717902</v>
      </c>
      <c r="H4197">
        <v>-10.419613810076999</v>
      </c>
      <c r="I4197">
        <v>-2.28982429402499</v>
      </c>
      <c r="J4197">
        <v>-5.5266140340743899</v>
      </c>
      <c r="K4197">
        <v>44.471937919965399</v>
      </c>
      <c r="L4197">
        <v>42.330515620390997</v>
      </c>
      <c r="M4197">
        <v>50.916148466849101</v>
      </c>
      <c r="N4197">
        <v>0.387419093713955</v>
      </c>
      <c r="O4197">
        <v>30.3663744661721</v>
      </c>
      <c r="P4197">
        <v>58.046181172291298</v>
      </c>
      <c r="Q4197">
        <v>0.137796748661076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140</v>
      </c>
      <c r="E4198">
        <v>14.826001</v>
      </c>
      <c r="F4198">
        <v>25.21</v>
      </c>
      <c r="G4198">
        <v>-38.718864905243201</v>
      </c>
      <c r="H4198">
        <v>16.313861185796799</v>
      </c>
      <c r="I4198">
        <v>37.588099123761999</v>
      </c>
      <c r="J4198">
        <v>10.5270611425124</v>
      </c>
      <c r="K4198">
        <v>22.391180452065001</v>
      </c>
      <c r="L4198">
        <v>20.254334955331402</v>
      </c>
      <c r="M4198">
        <v>62.729289481242603</v>
      </c>
      <c r="N4198">
        <v>0.93379254695555303</v>
      </c>
      <c r="O4198">
        <v>16.104720349067801</v>
      </c>
      <c r="P4198">
        <v>93.625192012288807</v>
      </c>
      <c r="Q4198">
        <v>7.9733165670648004E-2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239</v>
      </c>
      <c r="E4199">
        <v>14.824837859999899</v>
      </c>
      <c r="F4199">
        <v>67.900000000000006</v>
      </c>
      <c r="G4199">
        <v>9.9397593602251302</v>
      </c>
      <c r="H4199">
        <v>3.3085064334541201</v>
      </c>
      <c r="I4199">
        <v>76.195386413938294</v>
      </c>
      <c r="J4199">
        <v>6.93306033109622</v>
      </c>
      <c r="K4199">
        <v>60.439864035301703</v>
      </c>
      <c r="L4199">
        <v>50.7271134930266</v>
      </c>
      <c r="M4199">
        <v>77.518991232682595</v>
      </c>
      <c r="N4199">
        <v>1.71021377672209</v>
      </c>
      <c r="O4199">
        <v>7.6288659793814304</v>
      </c>
      <c r="P4199">
        <v>104.210526315789</v>
      </c>
      <c r="Q4199">
        <v>0.24866064520393399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484</v>
      </c>
      <c r="E4200">
        <v>14.809718650000001</v>
      </c>
      <c r="F4200">
        <v>11.95</v>
      </c>
      <c r="G4200">
        <v>-17.2238770034112</v>
      </c>
      <c r="H4200">
        <v>-4.7864799089548997</v>
      </c>
      <c r="I4200">
        <v>-21.1762118790427</v>
      </c>
      <c r="J4200">
        <v>-0.86182774637639603</v>
      </c>
      <c r="K4200">
        <v>12.4138755829476</v>
      </c>
      <c r="L4200">
        <v>12.400444687012101</v>
      </c>
      <c r="M4200">
        <v>24.739865509057999</v>
      </c>
      <c r="N4200">
        <v>0.69208211143694998</v>
      </c>
      <c r="O4200">
        <v>26.359832635983199</v>
      </c>
      <c r="P4200">
        <v>35.795454545454497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E4201">
        <v>14.79359</v>
      </c>
      <c r="F4201">
        <v>2.27</v>
      </c>
      <c r="G4201">
        <v>29.619211415019599</v>
      </c>
      <c r="H4201">
        <v>3.7125468374945001</v>
      </c>
      <c r="I4201">
        <v>28.775711197880302</v>
      </c>
      <c r="J4201">
        <v>-5.2794984291073304</v>
      </c>
      <c r="K4201">
        <v>2.0301161598219601</v>
      </c>
      <c r="L4201">
        <v>1.76206791733608</v>
      </c>
      <c r="M4201">
        <v>46.025531851310802</v>
      </c>
      <c r="N4201">
        <v>2.14511457053954</v>
      </c>
      <c r="O4201">
        <v>25.550660792951501</v>
      </c>
      <c r="P4201">
        <v>90.756302521008394</v>
      </c>
      <c r="Q4201">
        <v>6.2026987216363003E-2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403</v>
      </c>
      <c r="E4202">
        <v>14.781885600000001</v>
      </c>
      <c r="F4202">
        <v>30.48</v>
      </c>
      <c r="G4202">
        <v>-26.1546469204422</v>
      </c>
      <c r="H4202">
        <v>29.5152811318235</v>
      </c>
      <c r="I4202">
        <v>-12.6709527230422</v>
      </c>
      <c r="J4202">
        <v>4.08479147070544</v>
      </c>
      <c r="K4202">
        <v>26.8472879170562</v>
      </c>
      <c r="L4202">
        <v>25.0736048025882</v>
      </c>
      <c r="M4202">
        <v>71.013785044672005</v>
      </c>
      <c r="N4202">
        <v>0.50519845380794204</v>
      </c>
      <c r="O4202">
        <v>25.328083989501302</v>
      </c>
      <c r="P4202">
        <v>116.93950177935901</v>
      </c>
      <c r="Q4202">
        <v>9.5491434350758006E-2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336</v>
      </c>
      <c r="E4203">
        <v>14.750463</v>
      </c>
      <c r="F4203">
        <v>2.73</v>
      </c>
      <c r="G4203">
        <v>-23.994568997983801</v>
      </c>
      <c r="H4203">
        <v>29.0191007486996</v>
      </c>
      <c r="I4203">
        <v>-14.186245323858699</v>
      </c>
      <c r="J4203">
        <v>-18.861827746376299</v>
      </c>
      <c r="K4203">
        <v>2.6136794077896801</v>
      </c>
      <c r="L4203">
        <v>2.3103322780288398</v>
      </c>
      <c r="M4203">
        <v>38.396935812824303</v>
      </c>
      <c r="N4203">
        <v>1.4552951357810799</v>
      </c>
      <c r="O4203">
        <v>32.9670329670329</v>
      </c>
      <c r="P4203">
        <v>90.909090909090907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E4204">
        <v>14.73912</v>
      </c>
      <c r="F4204">
        <v>48</v>
      </c>
      <c r="G4204">
        <v>-66.717805942879806</v>
      </c>
      <c r="H4204">
        <v>-2.5584433188459599</v>
      </c>
      <c r="I4204">
        <v>-50.696792702275602</v>
      </c>
      <c r="J4204">
        <v>-4.8618277463763899</v>
      </c>
      <c r="K4204">
        <v>51.011085200156998</v>
      </c>
      <c r="M4204">
        <v>30.4182865171285</v>
      </c>
      <c r="N4204">
        <v>0.78219696969696895</v>
      </c>
      <c r="O4204">
        <v>87.5</v>
      </c>
      <c r="P4204">
        <v>2.12765957446807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46</v>
      </c>
      <c r="E4205">
        <v>14.7158</v>
      </c>
      <c r="F4205">
        <v>22</v>
      </c>
      <c r="G4205">
        <v>114.57691783017</v>
      </c>
      <c r="H4205">
        <v>-9.2311761062284301</v>
      </c>
      <c r="I4205">
        <v>-10.535186238016999</v>
      </c>
      <c r="J4205">
        <v>5.5603446284150197E-2</v>
      </c>
      <c r="K4205">
        <v>24.392522056480399</v>
      </c>
      <c r="L4205">
        <v>19.1799502441031</v>
      </c>
      <c r="M4205">
        <v>34.797536349095999</v>
      </c>
      <c r="N4205">
        <v>0.842592592592592</v>
      </c>
      <c r="O4205">
        <v>81.363636363636303</v>
      </c>
      <c r="P4205">
        <v>169.938650306748</v>
      </c>
      <c r="Q4205">
        <v>0.192482470842748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140</v>
      </c>
      <c r="E4206">
        <v>14.693367</v>
      </c>
      <c r="F4206">
        <v>11.91</v>
      </c>
      <c r="G4206">
        <v>117.200983850021</v>
      </c>
      <c r="H4206">
        <v>2.2032484098466498</v>
      </c>
      <c r="I4206">
        <v>12.401238068270199</v>
      </c>
      <c r="J4206">
        <v>-8.4663904840189801</v>
      </c>
      <c r="K4206">
        <v>11.7791549202335</v>
      </c>
      <c r="L4206">
        <v>10.035949996322</v>
      </c>
      <c r="M4206">
        <v>33.155211196892097</v>
      </c>
      <c r="N4206">
        <v>1.90172639173395</v>
      </c>
      <c r="O4206">
        <v>13.434089000839601</v>
      </c>
      <c r="P4206">
        <v>152.33050847457599</v>
      </c>
      <c r="Q4206">
        <v>8.1849884249777002E-2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539</v>
      </c>
      <c r="E4207">
        <v>14.692295075999899</v>
      </c>
      <c r="F4207">
        <v>10.41</v>
      </c>
      <c r="G4207">
        <v>-0.28726114640936301</v>
      </c>
      <c r="H4207">
        <v>13.210908835856401</v>
      </c>
      <c r="I4207">
        <v>80.395134989701901</v>
      </c>
      <c r="J4207">
        <v>-6.2916919997700704</v>
      </c>
      <c r="K4207">
        <v>8.7717964778976807</v>
      </c>
      <c r="L4207">
        <v>8.5521835015544401</v>
      </c>
      <c r="M4207">
        <v>45.243050064379702</v>
      </c>
      <c r="N4207">
        <v>1.2919085144220599</v>
      </c>
      <c r="O4207">
        <v>15.273775216138301</v>
      </c>
      <c r="P4207">
        <v>142.09302325581299</v>
      </c>
      <c r="Q4207">
        <v>2.3900389929999999E-6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E4208">
        <v>14.688000000000001</v>
      </c>
      <c r="F4208">
        <v>2.04</v>
      </c>
      <c r="G4208">
        <v>4.0760650927091904</v>
      </c>
      <c r="H4208">
        <v>8.2474916614566798</v>
      </c>
      <c r="I4208">
        <v>9.7922774629406</v>
      </c>
      <c r="J4208">
        <v>8.0767197396571095</v>
      </c>
      <c r="K4208">
        <v>1.85118124618378</v>
      </c>
      <c r="L4208">
        <v>1.8894785914518399</v>
      </c>
      <c r="M4208">
        <v>77.921858565085699</v>
      </c>
      <c r="N4208">
        <v>1.88228039796441</v>
      </c>
      <c r="O4208">
        <v>50.490196078431303</v>
      </c>
      <c r="P4208">
        <v>45.714285714285701</v>
      </c>
      <c r="Q4208">
        <v>6.0098414859080997E-2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43</v>
      </c>
      <c r="E4209">
        <v>14.6424</v>
      </c>
      <c r="F4209">
        <v>30</v>
      </c>
      <c r="G4209">
        <v>-25.860240639774801</v>
      </c>
      <c r="H4209">
        <v>-4.4692713443236602</v>
      </c>
      <c r="I4209">
        <v>-13.099288802119601</v>
      </c>
      <c r="J4209">
        <v>-0.86182774637639603</v>
      </c>
      <c r="K4209">
        <v>28.289453006354599</v>
      </c>
      <c r="M4209">
        <v>97.707122115894904</v>
      </c>
      <c r="N4209">
        <v>3</v>
      </c>
      <c r="O4209">
        <v>0</v>
      </c>
      <c r="P4209">
        <v>0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E4210">
        <v>14.629818</v>
      </c>
      <c r="F4210">
        <v>26.59</v>
      </c>
      <c r="G4210">
        <v>71.394952238563405</v>
      </c>
      <c r="H4210">
        <v>15.248375714499799</v>
      </c>
      <c r="I4210">
        <v>51.137894644452203</v>
      </c>
      <c r="J4210">
        <v>7.3934914025597704</v>
      </c>
      <c r="K4210">
        <v>23.4953375829249</v>
      </c>
      <c r="L4210">
        <v>20.058986189459699</v>
      </c>
      <c r="M4210">
        <v>84.464455438976302</v>
      </c>
      <c r="N4210">
        <v>0.59571704535717895</v>
      </c>
      <c r="O4210">
        <v>5.11470477623166</v>
      </c>
      <c r="P4210">
        <v>144.16896235077999</v>
      </c>
      <c r="Q4210">
        <v>7.9363254762900001E-2</v>
      </c>
    </row>
    <row r="4211" spans="1:17" hidden="1" x14ac:dyDescent="0.3">
      <c r="A4211" t="s">
        <v>8582</v>
      </c>
      <c r="B4211" t="s">
        <v>8583</v>
      </c>
      <c r="C4211" t="str">
        <f>IFERROR(VLOOKUP(Table1[[#This Row],[Ticker]],[1]!Table1[[Symbol]:[Industry]],2,FALSE),"-")</f>
        <v>-</v>
      </c>
      <c r="D4211" t="s">
        <v>629</v>
      </c>
      <c r="E4211">
        <v>14.595952</v>
      </c>
      <c r="F4211">
        <v>25.27</v>
      </c>
      <c r="G4211">
        <v>-46.891490639774801</v>
      </c>
      <c r="H4211">
        <v>-11.5411367877487</v>
      </c>
      <c r="I4211">
        <v>-14.7724405530924</v>
      </c>
      <c r="J4211">
        <v>-3.6218277463763999</v>
      </c>
      <c r="K4211">
        <v>25.371117935034899</v>
      </c>
      <c r="L4211">
        <v>26.153849293675201</v>
      </c>
      <c r="M4211">
        <v>52.5271649725413</v>
      </c>
      <c r="N4211">
        <v>0.32491829605049999</v>
      </c>
      <c r="O4211">
        <v>50.375939849623997</v>
      </c>
      <c r="P4211">
        <v>33</v>
      </c>
      <c r="Q4211">
        <v>0.18225254728513399</v>
      </c>
    </row>
    <row r="4212" spans="1:17" hidden="1" x14ac:dyDescent="0.3">
      <c r="A4212" t="s">
        <v>8584</v>
      </c>
      <c r="B4212" t="s">
        <v>8585</v>
      </c>
      <c r="C4212" t="str">
        <f>IFERROR(VLOOKUP(Table1[[#This Row],[Ticker]],[1]!Table1[[Symbol]:[Industry]],2,FALSE),"-")</f>
        <v>-</v>
      </c>
      <c r="E4212">
        <v>14.583225965999899</v>
      </c>
      <c r="F4212">
        <v>37.409999999999997</v>
      </c>
      <c r="G4212">
        <v>27.271155185030601</v>
      </c>
      <c r="H4212">
        <v>-4.4692713443236602</v>
      </c>
      <c r="I4212">
        <v>3.6974642419015602</v>
      </c>
      <c r="J4212">
        <v>-0.86182774637639603</v>
      </c>
      <c r="K4212">
        <v>35.839778176836603</v>
      </c>
      <c r="L4212">
        <v>29.312539392587201</v>
      </c>
      <c r="M4212">
        <v>29.299329386395598</v>
      </c>
      <c r="N4212">
        <v>0</v>
      </c>
      <c r="O4212">
        <v>22.7211975407644</v>
      </c>
      <c r="P4212">
        <v>87.049999999999898</v>
      </c>
      <c r="Q4212">
        <v>4.3444217239633001E-2</v>
      </c>
    </row>
    <row r="4213" spans="1:17" hidden="1" x14ac:dyDescent="0.3">
      <c r="A4213" t="s">
        <v>8586</v>
      </c>
      <c r="B4213" t="s">
        <v>8587</v>
      </c>
      <c r="C4213" t="str">
        <f>IFERROR(VLOOKUP(Table1[[#This Row],[Ticker]],[1]!Table1[[Symbol]:[Industry]],2,FALSE),"-")</f>
        <v>-</v>
      </c>
      <c r="D4213" t="s">
        <v>539</v>
      </c>
      <c r="E4213">
        <v>14.551692689999999</v>
      </c>
      <c r="F4213">
        <v>461.85</v>
      </c>
      <c r="G4213">
        <v>65.778763509602697</v>
      </c>
      <c r="H4213">
        <v>-8.2505213443236496</v>
      </c>
      <c r="I4213">
        <v>-8.9617465247802901</v>
      </c>
      <c r="J4213">
        <v>-0.89429527884392401</v>
      </c>
      <c r="K4213">
        <v>468.82442407872901</v>
      </c>
      <c r="L4213">
        <v>426.10990264135103</v>
      </c>
      <c r="M4213">
        <v>50.9855985523714</v>
      </c>
      <c r="N4213">
        <v>0.196593698093561</v>
      </c>
      <c r="O4213">
        <v>33.105986792248501</v>
      </c>
      <c r="P4213">
        <v>91.639004149377598</v>
      </c>
      <c r="Q4213">
        <v>2.965833768122E-2</v>
      </c>
    </row>
    <row r="4214" spans="1:17" hidden="1" x14ac:dyDescent="0.3">
      <c r="A4214" t="s">
        <v>8588</v>
      </c>
      <c r="B4214" t="s">
        <v>8589</v>
      </c>
      <c r="C4214" t="str">
        <f>IFERROR(VLOOKUP(Table1[[#This Row],[Ticker]],[1]!Table1[[Symbol]:[Industry]],2,FALSE),"-")</f>
        <v>-</v>
      </c>
      <c r="D4214" t="s">
        <v>100</v>
      </c>
      <c r="E4214">
        <v>14.463745866673699</v>
      </c>
      <c r="F4214">
        <v>43</v>
      </c>
      <c r="M4214" s="1">
        <v>9.8126000000000006E-11</v>
      </c>
      <c r="N4214">
        <v>1</v>
      </c>
    </row>
    <row r="4215" spans="1:17" hidden="1" x14ac:dyDescent="0.3">
      <c r="A4215" t="s">
        <v>8590</v>
      </c>
      <c r="B4215" t="s">
        <v>8591</v>
      </c>
      <c r="C4215" t="str">
        <f>IFERROR(VLOOKUP(Table1[[#This Row],[Ticker]],[1]!Table1[[Symbol]:[Industry]],2,FALSE),"-")</f>
        <v>-</v>
      </c>
      <c r="D4215" t="s">
        <v>403</v>
      </c>
      <c r="E4215">
        <v>14.40476</v>
      </c>
      <c r="F4215">
        <v>109.96</v>
      </c>
      <c r="G4215">
        <v>-11.746500498637401</v>
      </c>
      <c r="H4215">
        <v>-4.4692713443236602</v>
      </c>
      <c r="I4215">
        <v>-8.3754792783101202</v>
      </c>
      <c r="J4215">
        <v>-0.86182774637639603</v>
      </c>
      <c r="K4215">
        <v>106.581264882398</v>
      </c>
      <c r="L4215">
        <v>96.116880824956795</v>
      </c>
      <c r="M4215">
        <v>97.628116521938296</v>
      </c>
      <c r="N4215">
        <v>0</v>
      </c>
      <c r="O4215">
        <v>3.6376864314302503E-2</v>
      </c>
      <c r="P4215">
        <v>14.1374299356445</v>
      </c>
    </row>
    <row r="4216" spans="1:17" hidden="1" x14ac:dyDescent="0.3">
      <c r="A4216" t="s">
        <v>8592</v>
      </c>
      <c r="B4216" t="s">
        <v>8593</v>
      </c>
      <c r="C4216" t="str">
        <f>IFERROR(VLOOKUP(Table1[[#This Row],[Ticker]],[1]!Table1[[Symbol]:[Industry]],2,FALSE),"-")</f>
        <v>-</v>
      </c>
      <c r="D4216" t="s">
        <v>388</v>
      </c>
      <c r="E4216">
        <v>14.370203999999999</v>
      </c>
      <c r="F4216">
        <v>82.2</v>
      </c>
      <c r="G4216">
        <v>-17.702345902932699</v>
      </c>
      <c r="H4216">
        <v>-0.41863843293125402</v>
      </c>
      <c r="I4216">
        <v>-12.855386363095199</v>
      </c>
      <c r="J4216">
        <v>4.5227876382389898</v>
      </c>
      <c r="K4216">
        <v>78.290312755590705</v>
      </c>
      <c r="L4216">
        <v>81.950890528583997</v>
      </c>
      <c r="M4216">
        <v>61.471066327197697</v>
      </c>
      <c r="N4216">
        <v>2.63163716814159</v>
      </c>
      <c r="O4216">
        <v>18.004866180048602</v>
      </c>
      <c r="P4216">
        <v>35.867768595041298</v>
      </c>
    </row>
    <row r="4217" spans="1:17" hidden="1" x14ac:dyDescent="0.3">
      <c r="A4217" t="s">
        <v>8594</v>
      </c>
      <c r="B4217" t="s">
        <v>8595</v>
      </c>
      <c r="C4217" t="str">
        <f>IFERROR(VLOOKUP(Table1[[#This Row],[Ticker]],[1]!Table1[[Symbol]:[Industry]],2,FALSE),"-")</f>
        <v>-</v>
      </c>
      <c r="E4217">
        <v>14.359346</v>
      </c>
      <c r="F4217">
        <v>44.15</v>
      </c>
      <c r="G4217">
        <v>73.913515016333605</v>
      </c>
      <c r="H4217">
        <v>2.8011368189416199</v>
      </c>
      <c r="I4217">
        <v>-7.2239890419278101</v>
      </c>
      <c r="J4217">
        <v>1.6991478633796899</v>
      </c>
      <c r="K4217">
        <v>36.769582477789797</v>
      </c>
      <c r="L4217">
        <v>29.492289878642602</v>
      </c>
      <c r="M4217">
        <v>79.125105541880103</v>
      </c>
      <c r="N4217">
        <v>0.15834961226543501</v>
      </c>
      <c r="O4217">
        <v>6.9309173272933098</v>
      </c>
      <c r="P4217">
        <v>114.737354085603</v>
      </c>
      <c r="Q4217">
        <v>7.1206169931069999E-2</v>
      </c>
    </row>
    <row r="4218" spans="1:17" hidden="1" x14ac:dyDescent="0.3">
      <c r="A4218" t="s">
        <v>8596</v>
      </c>
      <c r="B4218" t="s">
        <v>8597</v>
      </c>
      <c r="C4218" t="str">
        <f>IFERROR(VLOOKUP(Table1[[#This Row],[Ticker]],[1]!Table1[[Symbol]:[Industry]],2,FALSE),"-")</f>
        <v>-</v>
      </c>
      <c r="D4218" t="s">
        <v>713</v>
      </c>
      <c r="E4218">
        <v>14.354740187999999</v>
      </c>
      <c r="F4218">
        <v>13.96</v>
      </c>
      <c r="G4218">
        <v>-25.931771398000901</v>
      </c>
      <c r="H4218">
        <v>-6.5129640856908102</v>
      </c>
      <c r="I4218">
        <v>-3.60909272368826</v>
      </c>
      <c r="J4218">
        <v>-0.86182774637639603</v>
      </c>
      <c r="K4218">
        <v>13.875736372050399</v>
      </c>
      <c r="L4218">
        <v>13.622897318207301</v>
      </c>
      <c r="M4218">
        <v>58.520367008885003</v>
      </c>
      <c r="N4218">
        <v>0.47340429618765101</v>
      </c>
      <c r="O4218">
        <v>17.3352435530085</v>
      </c>
      <c r="P4218">
        <v>19.828326180257498</v>
      </c>
    </row>
    <row r="4219" spans="1:17" hidden="1" x14ac:dyDescent="0.3">
      <c r="A4219" t="s">
        <v>8598</v>
      </c>
      <c r="B4219" t="s">
        <v>8599</v>
      </c>
      <c r="C4219" t="str">
        <f>IFERROR(VLOOKUP(Table1[[#This Row],[Ticker]],[1]!Table1[[Symbol]:[Industry]],2,FALSE),"-")</f>
        <v>-</v>
      </c>
      <c r="D4219" t="s">
        <v>49</v>
      </c>
      <c r="E4219">
        <v>14.352</v>
      </c>
      <c r="F4219">
        <v>1.92</v>
      </c>
      <c r="G4219">
        <v>100.02211230140099</v>
      </c>
      <c r="H4219">
        <v>20.6962915695836</v>
      </c>
      <c r="I4219">
        <v>58.3292826264517</v>
      </c>
      <c r="J4219">
        <v>5.31794753452247</v>
      </c>
      <c r="K4219">
        <v>1.71093906723698</v>
      </c>
      <c r="L4219">
        <v>1.3838789706136501</v>
      </c>
      <c r="M4219">
        <v>71.1795720298595</v>
      </c>
      <c r="N4219">
        <v>0.793463002096501</v>
      </c>
      <c r="O4219">
        <v>20.3125</v>
      </c>
      <c r="P4219">
        <v>152.63157894736801</v>
      </c>
      <c r="Q4219">
        <v>1.5494056132717E-2</v>
      </c>
    </row>
    <row r="4220" spans="1:17" hidden="1" x14ac:dyDescent="0.3">
      <c r="A4220" t="s">
        <v>8600</v>
      </c>
      <c r="B4220" t="s">
        <v>8601</v>
      </c>
      <c r="C4220" t="str">
        <f>IFERROR(VLOOKUP(Table1[[#This Row],[Ticker]],[1]!Table1[[Symbol]:[Industry]],2,FALSE),"-")</f>
        <v>-</v>
      </c>
      <c r="D4220" t="s">
        <v>624</v>
      </c>
      <c r="E4220">
        <v>14.340351999999999</v>
      </c>
      <c r="F4220">
        <v>4.03</v>
      </c>
      <c r="G4220">
        <v>-33.100059644299698</v>
      </c>
      <c r="H4220">
        <v>-3.2844372211009101</v>
      </c>
      <c r="I4220">
        <v>-19.1598948627257</v>
      </c>
      <c r="J4220">
        <v>3.5391502487336202</v>
      </c>
      <c r="K4220">
        <v>4.2087261921566501</v>
      </c>
      <c r="L4220">
        <v>4.1877200857210202</v>
      </c>
      <c r="M4220">
        <v>43.232168058119498</v>
      </c>
      <c r="N4220">
        <v>1.6905391631372599</v>
      </c>
      <c r="O4220">
        <v>63.027295285359799</v>
      </c>
      <c r="P4220">
        <v>22.1212121212121</v>
      </c>
      <c r="Q4220">
        <v>3.2383250793965E-2</v>
      </c>
    </row>
    <row r="4221" spans="1:17" hidden="1" x14ac:dyDescent="0.3">
      <c r="A4221" t="s">
        <v>8602</v>
      </c>
      <c r="B4221" t="s">
        <v>8603</v>
      </c>
      <c r="C4221" t="str">
        <f>IFERROR(VLOOKUP(Table1[[#This Row],[Ticker]],[1]!Table1[[Symbol]:[Industry]],2,FALSE),"-")</f>
        <v>-</v>
      </c>
      <c r="D4221" t="s">
        <v>49</v>
      </c>
      <c r="E4221">
        <v>14.337034992</v>
      </c>
      <c r="F4221">
        <v>6.48</v>
      </c>
      <c r="G4221">
        <v>23.105276601604402</v>
      </c>
      <c r="H4221">
        <v>7.24244036738805</v>
      </c>
      <c r="I4221">
        <v>20.508958620560701</v>
      </c>
      <c r="J4221">
        <v>11.660858279031901</v>
      </c>
      <c r="K4221">
        <v>5.7338603910614996</v>
      </c>
      <c r="L4221">
        <v>5.2909143564453904</v>
      </c>
      <c r="M4221">
        <v>69.968254130923</v>
      </c>
      <c r="N4221">
        <v>1.1077264083840599</v>
      </c>
      <c r="O4221">
        <v>14.969135802469101</v>
      </c>
      <c r="Q4221">
        <v>5.3264300187902999E-2</v>
      </c>
    </row>
    <row r="4222" spans="1:17" hidden="1" x14ac:dyDescent="0.3">
      <c r="A4222" t="s">
        <v>8604</v>
      </c>
      <c r="B4222" t="s">
        <v>8605</v>
      </c>
      <c r="C4222" t="str">
        <f>IFERROR(VLOOKUP(Table1[[#This Row],[Ticker]],[1]!Table1[[Symbol]:[Industry]],2,FALSE),"-")</f>
        <v>-</v>
      </c>
      <c r="D4222" t="s">
        <v>125</v>
      </c>
      <c r="E4222">
        <v>14.2879048</v>
      </c>
      <c r="F4222">
        <v>23.81</v>
      </c>
      <c r="G4222">
        <v>-21.430416078371302</v>
      </c>
      <c r="H4222">
        <v>-21.738488613540898</v>
      </c>
      <c r="I4222">
        <v>-29.172605686152</v>
      </c>
      <c r="J4222">
        <v>-1.6197224832185</v>
      </c>
      <c r="K4222">
        <v>24.9905627216495</v>
      </c>
      <c r="L4222">
        <v>24.106548586240699</v>
      </c>
      <c r="M4222">
        <v>32.809370582409301</v>
      </c>
      <c r="N4222">
        <v>0.35749560404590602</v>
      </c>
      <c r="O4222">
        <v>52.036959260814797</v>
      </c>
      <c r="P4222">
        <v>39.976484420928799</v>
      </c>
      <c r="Q4222">
        <v>6.8847347893952998E-2</v>
      </c>
    </row>
    <row r="4223" spans="1:17" hidden="1" x14ac:dyDescent="0.3">
      <c r="A4223" t="s">
        <v>8606</v>
      </c>
      <c r="B4223" t="s">
        <v>8607</v>
      </c>
      <c r="C4223" t="str">
        <f>IFERROR(VLOOKUP(Table1[[#This Row],[Ticker]],[1]!Table1[[Symbol]:[Industry]],2,FALSE),"-")</f>
        <v>-</v>
      </c>
      <c r="D4223" t="s">
        <v>65</v>
      </c>
      <c r="E4223">
        <v>14.2409968</v>
      </c>
      <c r="F4223">
        <v>14.24</v>
      </c>
      <c r="G4223">
        <v>7.8486795480185396</v>
      </c>
      <c r="H4223">
        <v>22.6565789958123</v>
      </c>
      <c r="I4223">
        <v>-22.9727065236386</v>
      </c>
      <c r="J4223">
        <v>20.880843263395501</v>
      </c>
      <c r="K4223">
        <v>12.7398021978111</v>
      </c>
      <c r="L4223">
        <v>13.8867686997032</v>
      </c>
      <c r="M4223">
        <v>72.641159910542996</v>
      </c>
      <c r="N4223">
        <v>2.5602006011805498</v>
      </c>
      <c r="O4223">
        <v>93.188202247191001</v>
      </c>
      <c r="P4223">
        <v>41.691542288557201</v>
      </c>
      <c r="Q4223">
        <v>7.6115116684558004E-2</v>
      </c>
    </row>
    <row r="4224" spans="1:17" hidden="1" x14ac:dyDescent="0.3">
      <c r="A4224" t="s">
        <v>8608</v>
      </c>
      <c r="B4224" t="s">
        <v>8609</v>
      </c>
      <c r="C4224" t="str">
        <f>IFERROR(VLOOKUP(Table1[[#This Row],[Ticker]],[1]!Table1[[Symbol]:[Industry]],2,FALSE),"-")</f>
        <v>-</v>
      </c>
      <c r="D4224" t="s">
        <v>75</v>
      </c>
      <c r="E4224">
        <v>14.195399999999999</v>
      </c>
      <c r="F4224">
        <v>1.18</v>
      </c>
      <c r="G4224">
        <v>33.599218819684502</v>
      </c>
      <c r="H4224">
        <v>19.340252465200098</v>
      </c>
      <c r="I4224">
        <v>-14.7659554687863</v>
      </c>
      <c r="J4224">
        <v>22.947696063147401</v>
      </c>
      <c r="K4224">
        <v>1.0833035793583099</v>
      </c>
      <c r="L4224">
        <v>1.0061193796660299</v>
      </c>
      <c r="M4224">
        <v>48.170334164801403</v>
      </c>
      <c r="N4224">
        <v>3.4515157905648599</v>
      </c>
      <c r="O4224">
        <v>43.220338983050802</v>
      </c>
      <c r="P4224">
        <v>78.787878787878697</v>
      </c>
      <c r="Q4224">
        <v>8.1554593809746001E-2</v>
      </c>
    </row>
    <row r="4225" spans="1:17" hidden="1" x14ac:dyDescent="0.3">
      <c r="A4225" t="s">
        <v>8610</v>
      </c>
      <c r="B4225" t="s">
        <v>5352</v>
      </c>
      <c r="C4225" t="str">
        <f>IFERROR(VLOOKUP(Table1[[#This Row],[Ticker]],[1]!Table1[[Symbol]:[Industry]],2,FALSE),"-")</f>
        <v>-</v>
      </c>
      <c r="D4225" t="s">
        <v>239</v>
      </c>
      <c r="E4225">
        <v>14.139286999999999</v>
      </c>
      <c r="F4225">
        <v>20.14</v>
      </c>
      <c r="G4225">
        <v>28.5876121209613</v>
      </c>
      <c r="H4225">
        <v>-14.1914935665458</v>
      </c>
      <c r="I4225">
        <v>34.015393447697697</v>
      </c>
      <c r="J4225">
        <v>3.7591483699268</v>
      </c>
      <c r="K4225">
        <v>19.606762770909899</v>
      </c>
      <c r="L4225">
        <v>16.5417035322338</v>
      </c>
      <c r="M4225">
        <v>45.557117768399998</v>
      </c>
      <c r="N4225">
        <v>0.48071856006932601</v>
      </c>
      <c r="O4225">
        <v>16.434955312810299</v>
      </c>
      <c r="P4225">
        <v>90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95</v>
      </c>
      <c r="E4226">
        <v>14.136548400000001</v>
      </c>
      <c r="F4226">
        <v>45.48</v>
      </c>
      <c r="G4226">
        <v>7.4148685305307902</v>
      </c>
      <c r="H4226">
        <v>9.1441740338275999</v>
      </c>
      <c r="I4226">
        <v>-13.4716874877713</v>
      </c>
      <c r="J4226">
        <v>-3.1941290879656599</v>
      </c>
      <c r="K4226">
        <v>44.702404982492297</v>
      </c>
      <c r="L4226">
        <v>42.641427494793497</v>
      </c>
      <c r="M4226">
        <v>45.982955634021899</v>
      </c>
      <c r="N4226">
        <v>2.1438133008481399</v>
      </c>
      <c r="O4226">
        <v>41.600703605980598</v>
      </c>
      <c r="P4226">
        <v>49.851729818780797</v>
      </c>
      <c r="Q4226">
        <v>8.5085473108142004E-2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1407</v>
      </c>
      <c r="E4227">
        <v>14.11329196</v>
      </c>
      <c r="F4227">
        <v>15.55</v>
      </c>
      <c r="G4227">
        <v>32.813228747980197</v>
      </c>
      <c r="H4227">
        <v>5.99947865567633</v>
      </c>
      <c r="I4227">
        <v>8.5752025906816094</v>
      </c>
      <c r="J4227">
        <v>22.094693992753999</v>
      </c>
      <c r="K4227">
        <v>12.5017364631126</v>
      </c>
      <c r="L4227">
        <v>11.899881575823599</v>
      </c>
      <c r="M4227">
        <v>80.917067572891597</v>
      </c>
      <c r="N4227">
        <v>1.8153350173710301</v>
      </c>
      <c r="O4227">
        <v>0</v>
      </c>
      <c r="P4227">
        <v>110.135135135135</v>
      </c>
      <c r="Q4227">
        <v>6.3041781229760993E-2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934</v>
      </c>
      <c r="E4228">
        <v>14.104153500000001</v>
      </c>
      <c r="F4228">
        <v>27.15</v>
      </c>
      <c r="G4228">
        <v>-15.0439141091626</v>
      </c>
      <c r="H4228">
        <v>3.5688238937715702</v>
      </c>
      <c r="I4228">
        <v>-19.800319729954701</v>
      </c>
      <c r="J4228">
        <v>-6.0123294186171901</v>
      </c>
      <c r="K4228">
        <v>26.6936016087298</v>
      </c>
      <c r="L4228">
        <v>26.984865125398201</v>
      </c>
      <c r="M4228">
        <v>49.872520797976399</v>
      </c>
      <c r="N4228">
        <v>2.1730807264894501</v>
      </c>
      <c r="O4228">
        <v>23.756906077347999</v>
      </c>
      <c r="P4228">
        <v>23.073436083408801</v>
      </c>
      <c r="Q4228">
        <v>-7.4721631777038999E-2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539</v>
      </c>
      <c r="E4229">
        <v>14.091347600000001</v>
      </c>
      <c r="F4229">
        <v>10.029999999999999</v>
      </c>
      <c r="G4229">
        <v>-34.345642099628897</v>
      </c>
      <c r="H4229">
        <v>-5.2692713443236601</v>
      </c>
      <c r="I4229">
        <v>-29.724392709019</v>
      </c>
      <c r="J4229">
        <v>2.1495948912144498</v>
      </c>
      <c r="K4229">
        <v>10.144416848924701</v>
      </c>
      <c r="L4229">
        <v>11.417030615539099</v>
      </c>
      <c r="M4229">
        <v>54.435343388184599</v>
      </c>
      <c r="N4229">
        <v>0.918965067246578</v>
      </c>
      <c r="O4229">
        <v>67.597208374875294</v>
      </c>
      <c r="P4229">
        <v>16.4924506387921</v>
      </c>
      <c r="Q4229">
        <v>1.9530198743859001E-2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117</v>
      </c>
      <c r="E4230">
        <v>14.082878778</v>
      </c>
      <c r="F4230">
        <v>9.58</v>
      </c>
      <c r="G4230">
        <v>46.7523719728377</v>
      </c>
      <c r="H4230">
        <v>1.08628421123188</v>
      </c>
      <c r="I4230">
        <v>-33.597214113322899</v>
      </c>
      <c r="J4230">
        <v>-5.7685990908317404</v>
      </c>
      <c r="K4230">
        <v>9.6411980940810604</v>
      </c>
      <c r="L4230">
        <v>9.2463376201603307</v>
      </c>
      <c r="M4230">
        <v>47.154850416715703</v>
      </c>
      <c r="N4230">
        <v>2.03407935571042</v>
      </c>
      <c r="O4230">
        <v>49.269311064718103</v>
      </c>
      <c r="P4230">
        <v>83.877159309021096</v>
      </c>
      <c r="Q4230">
        <v>2.1929486112935E-2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542</v>
      </c>
      <c r="E4231">
        <v>14.034196</v>
      </c>
      <c r="F4231">
        <v>6.82</v>
      </c>
      <c r="G4231">
        <v>-59.966520833011501</v>
      </c>
      <c r="H4231">
        <v>-4.1843710594233698</v>
      </c>
      <c r="I4231">
        <v>-30.930614103324402</v>
      </c>
      <c r="J4231">
        <v>0.14247641431227201</v>
      </c>
      <c r="K4231">
        <v>6.9611683527767001</v>
      </c>
      <c r="L4231">
        <v>8.2701489849346697</v>
      </c>
      <c r="M4231">
        <v>44.706426788156598</v>
      </c>
      <c r="N4231">
        <v>1.07607942946304</v>
      </c>
      <c r="O4231">
        <v>82.551319648093795</v>
      </c>
      <c r="P4231">
        <v>20.707964601769898</v>
      </c>
      <c r="Q4231">
        <v>1.2740820700855001E-2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403</v>
      </c>
      <c r="E4232">
        <v>14.033184</v>
      </c>
      <c r="F4232">
        <v>15.07</v>
      </c>
      <c r="G4232">
        <v>-20.041275122533399</v>
      </c>
      <c r="H4232">
        <v>-7.2274496637591898</v>
      </c>
      <c r="I4232">
        <v>-23.609977638224098</v>
      </c>
      <c r="J4232">
        <v>4.1243218381111397</v>
      </c>
      <c r="K4232">
        <v>15.0152579254329</v>
      </c>
      <c r="L4232">
        <v>15.5716752882914</v>
      </c>
      <c r="M4232">
        <v>52.007703301791103</v>
      </c>
      <c r="N4232">
        <v>1.28672043035408</v>
      </c>
      <c r="O4232">
        <v>50.962176509621699</v>
      </c>
      <c r="P4232">
        <v>17.826426896012499</v>
      </c>
      <c r="Q4232">
        <v>-5.5913864275097001E-2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140</v>
      </c>
      <c r="E4233">
        <v>14.012</v>
      </c>
      <c r="F4233">
        <v>113</v>
      </c>
      <c r="G4233">
        <v>207.86687099637399</v>
      </c>
      <c r="H4233">
        <v>-16.3601095509513</v>
      </c>
      <c r="I4233">
        <v>19.250207567053401</v>
      </c>
      <c r="J4233">
        <v>-5.7039330095342899</v>
      </c>
      <c r="K4233">
        <v>126.299627997497</v>
      </c>
      <c r="L4233">
        <v>100.046904413322</v>
      </c>
      <c r="M4233">
        <v>5.8672616662866099</v>
      </c>
      <c r="N4233">
        <v>0.63798004570536704</v>
      </c>
      <c r="O4233">
        <v>26.681415929203499</v>
      </c>
      <c r="P4233">
        <v>233.72711163614801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629</v>
      </c>
      <c r="E4234">
        <v>13.953295744999901</v>
      </c>
      <c r="F4234">
        <v>26</v>
      </c>
      <c r="M4234">
        <v>50</v>
      </c>
      <c r="N4234">
        <v>1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629</v>
      </c>
      <c r="E4235">
        <v>13.945531600000001</v>
      </c>
      <c r="F4235">
        <v>41.47</v>
      </c>
      <c r="G4235">
        <v>-11.6178163973506</v>
      </c>
      <c r="H4235">
        <v>1.8640619890096599</v>
      </c>
      <c r="I4235">
        <v>-18.827863478182302</v>
      </c>
      <c r="J4235">
        <v>-0.62010669247259798</v>
      </c>
      <c r="K4235">
        <v>40.506972176651701</v>
      </c>
      <c r="L4235">
        <v>41.442472631020003</v>
      </c>
      <c r="M4235">
        <v>60.802354279396397</v>
      </c>
      <c r="N4235">
        <v>1.10501567398119</v>
      </c>
      <c r="O4235">
        <v>22.739329635881301</v>
      </c>
      <c r="P4235">
        <v>25.6666666666666</v>
      </c>
      <c r="Q4235">
        <v>8.6598695592559005E-2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414</v>
      </c>
      <c r="E4236">
        <v>13.906812499999999</v>
      </c>
      <c r="F4236">
        <v>232.75</v>
      </c>
      <c r="G4236">
        <v>60.937512169213797</v>
      </c>
      <c r="H4236">
        <v>-4.5100876708542703</v>
      </c>
      <c r="I4236">
        <v>33.100459941598899</v>
      </c>
      <c r="J4236">
        <v>-0.86182774637639603</v>
      </c>
      <c r="K4236">
        <v>242.030946514557</v>
      </c>
      <c r="L4236">
        <v>202.39977144683101</v>
      </c>
      <c r="M4236">
        <v>1.4406534544495899</v>
      </c>
      <c r="N4236">
        <v>3.1966084406477102</v>
      </c>
      <c r="O4236">
        <v>15.037593984962401</v>
      </c>
      <c r="P4236">
        <v>86.797752808988704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E4237">
        <v>13.906000000000001</v>
      </c>
      <c r="F4237">
        <v>8.18</v>
      </c>
      <c r="G4237">
        <v>-56.124520264668298</v>
      </c>
      <c r="H4237">
        <v>-10.663961609810301</v>
      </c>
      <c r="I4237">
        <v>-39.405595108425899</v>
      </c>
      <c r="J4237">
        <v>-6.1132243944210698</v>
      </c>
      <c r="K4237">
        <v>8.8254291418148707</v>
      </c>
      <c r="L4237">
        <v>9.9323935082695591</v>
      </c>
      <c r="M4237">
        <v>39.110988932907397</v>
      </c>
      <c r="N4237">
        <v>1.8157757704749899</v>
      </c>
      <c r="O4237">
        <v>63.202933985329999</v>
      </c>
      <c r="P4237">
        <v>4.3367346938775402</v>
      </c>
      <c r="Q4237">
        <v>9.5645429368590995E-2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E4238">
        <v>13.8939462</v>
      </c>
      <c r="F4238">
        <v>32.31</v>
      </c>
      <c r="G4238">
        <v>-27.0831082643545</v>
      </c>
      <c r="H4238">
        <v>-5.9441975980109696</v>
      </c>
      <c r="I4238">
        <v>-45.547543035864102</v>
      </c>
      <c r="J4238">
        <v>6.0181722536235904</v>
      </c>
      <c r="K4238">
        <v>33.0177104771453</v>
      </c>
      <c r="L4238">
        <v>36.766998541341501</v>
      </c>
      <c r="M4238">
        <v>52.139185130387801</v>
      </c>
      <c r="N4238">
        <v>1.30747176334849</v>
      </c>
      <c r="O4238">
        <v>72.082946456205505</v>
      </c>
      <c r="P4238">
        <v>15.7234957020057</v>
      </c>
      <c r="Q4238">
        <v>4.4454784731125997E-2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297</v>
      </c>
      <c r="E4239">
        <v>13.8611752</v>
      </c>
      <c r="F4239">
        <v>13.84</v>
      </c>
      <c r="G4239">
        <v>68.795174268804502</v>
      </c>
      <c r="H4239">
        <v>-0.48730289954530598</v>
      </c>
      <c r="I4239">
        <v>35.878106246319497</v>
      </c>
      <c r="J4239">
        <v>3.6698943080042601</v>
      </c>
      <c r="K4239">
        <v>13.1224992661878</v>
      </c>
      <c r="L4239">
        <v>11.6376127950005</v>
      </c>
      <c r="M4239">
        <v>83.097573888004504</v>
      </c>
      <c r="N4239">
        <v>1.19191919191919</v>
      </c>
      <c r="O4239">
        <v>6.2861271676300596</v>
      </c>
      <c r="P4239">
        <v>94.655414908579402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130</v>
      </c>
      <c r="E4240">
        <v>13.841940419999901</v>
      </c>
      <c r="F4240">
        <v>25</v>
      </c>
      <c r="G4240">
        <v>-42.941501004617301</v>
      </c>
      <c r="H4240">
        <v>-4.4692713443236602</v>
      </c>
      <c r="I4240">
        <v>14.0624609435568</v>
      </c>
      <c r="J4240">
        <v>-0.86182774637639603</v>
      </c>
      <c r="K4240">
        <v>25.761633142413199</v>
      </c>
      <c r="L4240">
        <v>27.8132922303203</v>
      </c>
      <c r="M4240">
        <v>5.7435922009098999</v>
      </c>
      <c r="N4240">
        <v>0</v>
      </c>
      <c r="O4240">
        <v>40.559999999999903</v>
      </c>
      <c r="P4240">
        <v>40.924464487034903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629</v>
      </c>
      <c r="E4241">
        <v>13.817022</v>
      </c>
      <c r="F4241">
        <v>34</v>
      </c>
      <c r="G4241">
        <v>-19.941237524510001</v>
      </c>
      <c r="I4241">
        <v>-13.099288802119601</v>
      </c>
      <c r="K4241">
        <v>71.000791228306696</v>
      </c>
      <c r="M4241">
        <v>99.985344065864695</v>
      </c>
      <c r="N4241">
        <v>1</v>
      </c>
      <c r="O4241">
        <v>9.1176470588235397</v>
      </c>
      <c r="P4241">
        <v>5.91900311526478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487</v>
      </c>
      <c r="E4242">
        <v>13.806340000000001</v>
      </c>
      <c r="F4242">
        <v>45.2</v>
      </c>
      <c r="G4242">
        <v>92.497247282930402</v>
      </c>
      <c r="H4242">
        <v>19.766821630343301</v>
      </c>
      <c r="I4242">
        <v>-20.7790273642111</v>
      </c>
      <c r="J4242">
        <v>-26.452317344374201</v>
      </c>
      <c r="K4242">
        <v>43.569408106705403</v>
      </c>
      <c r="L4242">
        <v>34.9176897741754</v>
      </c>
      <c r="M4242">
        <v>30.970382214642001</v>
      </c>
      <c r="N4242">
        <v>1.2480705693174301</v>
      </c>
      <c r="O4242">
        <v>42.035398230088397</v>
      </c>
      <c r="P4242">
        <v>118.886198547215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713</v>
      </c>
      <c r="E4243">
        <v>13.801773789</v>
      </c>
      <c r="F4243">
        <v>14.97</v>
      </c>
      <c r="G4243">
        <v>11.475663151650799</v>
      </c>
      <c r="H4243">
        <v>1.46712441539364</v>
      </c>
      <c r="I4243">
        <v>4.7747269459118398</v>
      </c>
      <c r="J4243">
        <v>1.80940513033593</v>
      </c>
      <c r="K4243">
        <v>14.146366654068601</v>
      </c>
      <c r="L4243">
        <v>13.0859860574066</v>
      </c>
      <c r="M4243">
        <v>59.192142314001003</v>
      </c>
      <c r="N4243">
        <v>1.04546072324606</v>
      </c>
      <c r="O4243">
        <v>8.8844355377421405</v>
      </c>
      <c r="P4243">
        <v>40.827845719661298</v>
      </c>
      <c r="Q4243">
        <v>3.6626942849021002E-2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403</v>
      </c>
      <c r="E4244">
        <v>13.78032</v>
      </c>
      <c r="F4244">
        <v>19</v>
      </c>
      <c r="G4244">
        <v>51.2133847097125</v>
      </c>
      <c r="H4244">
        <v>0.50427362922131702</v>
      </c>
      <c r="I4244">
        <v>-16.111029486142101</v>
      </c>
      <c r="J4244">
        <v>-0.86182774637639603</v>
      </c>
      <c r="K4244">
        <v>18.412842610407999</v>
      </c>
      <c r="L4244">
        <v>14.732194955990099</v>
      </c>
      <c r="M4244">
        <v>24.0631220491458</v>
      </c>
      <c r="N4244">
        <v>5.6784660766961599</v>
      </c>
      <c r="O4244">
        <v>12.736842105263101</v>
      </c>
      <c r="P4244">
        <v>111.111111111111</v>
      </c>
      <c r="Q4244">
        <v>0.11457841513365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1407</v>
      </c>
      <c r="E4245">
        <v>13.702680000000001</v>
      </c>
      <c r="F4245">
        <v>2</v>
      </c>
      <c r="G4245">
        <v>-30.6221454016796</v>
      </c>
      <c r="K4245">
        <v>1.8164878752898299</v>
      </c>
      <c r="L4245">
        <v>1.8009664774797101</v>
      </c>
      <c r="M4245">
        <v>73.414657253377001</v>
      </c>
      <c r="N4245">
        <v>1</v>
      </c>
      <c r="O4245">
        <v>10</v>
      </c>
      <c r="P4245">
        <v>66.6666666666666</v>
      </c>
      <c r="Q4245">
        <v>-2.1676028175539999E-2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905</v>
      </c>
      <c r="E4246">
        <v>13.688416999999999</v>
      </c>
      <c r="F4246">
        <v>35.6</v>
      </c>
      <c r="G4246">
        <v>3.8301054440138298</v>
      </c>
      <c r="H4246">
        <v>0.51450925137083603</v>
      </c>
      <c r="I4246">
        <v>-6.3526621154629703</v>
      </c>
      <c r="J4246">
        <v>-0.86182774637639603</v>
      </c>
      <c r="K4246">
        <v>28.025633539872501</v>
      </c>
      <c r="L4246">
        <v>17.218601113005501</v>
      </c>
      <c r="M4246">
        <v>11.305877190393099</v>
      </c>
      <c r="N4246">
        <v>0.62119732592203103</v>
      </c>
      <c r="O4246">
        <v>0</v>
      </c>
      <c r="P4246">
        <v>29.6903460837887</v>
      </c>
      <c r="Q4246">
        <v>0.23555941215899101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346</v>
      </c>
      <c r="E4247">
        <v>13.650805728</v>
      </c>
      <c r="F4247">
        <v>23.52</v>
      </c>
      <c r="G4247">
        <v>244.53346014762599</v>
      </c>
      <c r="H4247">
        <v>119.318042088512</v>
      </c>
      <c r="I4247">
        <v>133.95953472729201</v>
      </c>
      <c r="J4247">
        <v>17.665840237813299</v>
      </c>
      <c r="K4247">
        <v>14.7007634886827</v>
      </c>
      <c r="L4247">
        <v>10.809357405801499</v>
      </c>
      <c r="M4247">
        <v>89.578253423440302</v>
      </c>
      <c r="N4247">
        <v>3.15664477760689</v>
      </c>
      <c r="O4247">
        <v>1.99829931972788</v>
      </c>
      <c r="P4247">
        <v>333.149171270718</v>
      </c>
      <c r="Q4247">
        <v>0.126781725338004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65</v>
      </c>
      <c r="E4248">
        <v>13.64</v>
      </c>
      <c r="F4248">
        <v>31</v>
      </c>
      <c r="G4248">
        <v>1.81685985445905</v>
      </c>
      <c r="H4248">
        <v>-6.7699331785499499</v>
      </c>
      <c r="I4248">
        <v>-26.988177691008499</v>
      </c>
      <c r="J4248">
        <v>18.9680910785173</v>
      </c>
      <c r="K4248">
        <v>29.872234076934099</v>
      </c>
      <c r="L4248">
        <v>29.493230224982899</v>
      </c>
      <c r="M4248">
        <v>71.711671192177505</v>
      </c>
      <c r="N4248">
        <v>0.91531697409444401</v>
      </c>
      <c r="O4248">
        <v>33.774193548386997</v>
      </c>
      <c r="P4248">
        <v>54.228855721393003</v>
      </c>
      <c r="Q4248">
        <v>0.10586710921630001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E4249">
        <v>13.563774</v>
      </c>
      <c r="F4249">
        <v>17.010000000000002</v>
      </c>
      <c r="G4249">
        <v>-25.860240639774801</v>
      </c>
      <c r="H4249">
        <v>-4.4692713443236602</v>
      </c>
      <c r="I4249">
        <v>-13.099288802119601</v>
      </c>
      <c r="J4249">
        <v>-0.86182774637639603</v>
      </c>
      <c r="K4249">
        <v>17.0099947495412</v>
      </c>
      <c r="L4249">
        <v>16.922149864064899</v>
      </c>
      <c r="M4249">
        <v>100</v>
      </c>
      <c r="O4249">
        <v>0</v>
      </c>
      <c r="P4249">
        <v>0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403</v>
      </c>
      <c r="E4250">
        <v>13.550625</v>
      </c>
      <c r="F4250">
        <v>1.65</v>
      </c>
      <c r="G4250">
        <v>40.8064260268917</v>
      </c>
      <c r="H4250">
        <v>18.481548327807399</v>
      </c>
      <c r="I4250">
        <v>14.8076879420663</v>
      </c>
      <c r="J4250">
        <v>20.105914189107398</v>
      </c>
      <c r="K4250">
        <v>1.2828113988785701</v>
      </c>
      <c r="L4250">
        <v>1.2736507738135101</v>
      </c>
      <c r="M4250">
        <v>93.436627439313895</v>
      </c>
      <c r="N4250">
        <v>1.9589994421044901</v>
      </c>
      <c r="O4250">
        <v>22.424242424242401</v>
      </c>
      <c r="P4250">
        <v>98.795180722891502</v>
      </c>
      <c r="Q4250">
        <v>0.106282222229607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403</v>
      </c>
      <c r="E4251">
        <v>13.5497405</v>
      </c>
      <c r="F4251">
        <v>43.73</v>
      </c>
      <c r="G4251">
        <v>-54.452663892550802</v>
      </c>
      <c r="H4251">
        <v>-5.0217575321689596</v>
      </c>
      <c r="I4251">
        <v>-36.177564967466999</v>
      </c>
      <c r="J4251">
        <v>-4.0876341979893001</v>
      </c>
      <c r="K4251">
        <v>46.551038084890799</v>
      </c>
      <c r="L4251">
        <v>51.059408353960102</v>
      </c>
      <c r="M4251">
        <v>34.773051557670897</v>
      </c>
      <c r="N4251">
        <v>0.83100155077410398</v>
      </c>
      <c r="O4251">
        <v>48.639378001372002</v>
      </c>
      <c r="P4251">
        <v>7.8421701602959297</v>
      </c>
      <c r="Q4251">
        <v>2.4477123043976E-2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E4252">
        <v>13.5178019</v>
      </c>
      <c r="F4252">
        <v>32.6</v>
      </c>
      <c r="G4252">
        <v>-46.0365383870814</v>
      </c>
      <c r="H4252">
        <v>22.784827016331999</v>
      </c>
      <c r="I4252">
        <v>-40.911512008496899</v>
      </c>
      <c r="J4252">
        <v>14.823716217855999</v>
      </c>
      <c r="K4252">
        <v>29.577993209378199</v>
      </c>
      <c r="L4252">
        <v>33.664511177119401</v>
      </c>
      <c r="M4252">
        <v>93.649361228809695</v>
      </c>
      <c r="N4252">
        <v>1.0120068610634601</v>
      </c>
      <c r="O4252">
        <v>70.030674846625701</v>
      </c>
      <c r="P4252">
        <v>55.238095238095198</v>
      </c>
      <c r="Q4252">
        <v>5.2021986855301003E-2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629</v>
      </c>
      <c r="E4253">
        <v>13.493675423999999</v>
      </c>
      <c r="F4253">
        <v>27.49</v>
      </c>
      <c r="G4253">
        <v>-0.90569518522942905</v>
      </c>
      <c r="H4253">
        <v>0.32064462206289301</v>
      </c>
      <c r="I4253">
        <v>-6.0926714412788598</v>
      </c>
      <c r="J4253">
        <v>-4.8649070381392798</v>
      </c>
      <c r="K4253">
        <v>24.746269876350802</v>
      </c>
      <c r="L4253">
        <v>24.651099654979198</v>
      </c>
      <c r="M4253">
        <v>64.682505337493097</v>
      </c>
      <c r="N4253">
        <v>1.32947558713956</v>
      </c>
      <c r="O4253">
        <v>37.868315751182202</v>
      </c>
      <c r="P4253">
        <v>41.701030927834999</v>
      </c>
      <c r="Q4253">
        <v>3.1179338337031001E-2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E4254">
        <v>13.4574219</v>
      </c>
      <c r="F4254">
        <v>29.66</v>
      </c>
      <c r="G4254">
        <v>21.701948414951399</v>
      </c>
      <c r="H4254">
        <v>0.52187909815421196</v>
      </c>
      <c r="I4254">
        <v>8.4082900590028409</v>
      </c>
      <c r="J4254">
        <v>-0.86182774637639603</v>
      </c>
      <c r="K4254">
        <v>22.1088461551508</v>
      </c>
      <c r="L4254">
        <v>16.4820227394056</v>
      </c>
      <c r="M4254">
        <v>99.999999996566999</v>
      </c>
      <c r="N4254">
        <v>0.13694878115584699</v>
      </c>
      <c r="O4254">
        <v>0</v>
      </c>
      <c r="P4254">
        <v>47.562189054726304</v>
      </c>
    </row>
    <row r="4255" spans="1:17" hidden="1" x14ac:dyDescent="0.3">
      <c r="A4255" t="s">
        <v>8669</v>
      </c>
      <c r="B4255" t="s">
        <v>8670</v>
      </c>
      <c r="C4255" t="str">
        <f>IFERROR(VLOOKUP(Table1[[#This Row],[Ticker]],[1]!Table1[[Symbol]:[Industry]],2,FALSE),"-")</f>
        <v>-</v>
      </c>
      <c r="D4255" t="s">
        <v>403</v>
      </c>
      <c r="E4255">
        <v>13.451165</v>
      </c>
      <c r="F4255">
        <v>6.58</v>
      </c>
      <c r="G4255">
        <v>17.183237621094701</v>
      </c>
      <c r="H4255">
        <v>-9.4907921477669799</v>
      </c>
      <c r="I4255">
        <v>-40.150286584824698</v>
      </c>
      <c r="J4255">
        <v>-8.14474091164249</v>
      </c>
      <c r="K4255">
        <v>7.1577924918688902</v>
      </c>
      <c r="L4255">
        <v>7.3223097183693797</v>
      </c>
      <c r="M4255">
        <v>18.7893104912844</v>
      </c>
      <c r="N4255">
        <v>1.7161529348661499</v>
      </c>
      <c r="O4255">
        <v>64.589665653495402</v>
      </c>
      <c r="P4255">
        <v>53.379953379953299</v>
      </c>
      <c r="Q4255">
        <v>5.6863906781381E-2</v>
      </c>
    </row>
    <row r="4256" spans="1:17" hidden="1" x14ac:dyDescent="0.3">
      <c r="A4256" t="s">
        <v>8671</v>
      </c>
      <c r="B4256" t="s">
        <v>8672</v>
      </c>
      <c r="C4256" t="str">
        <f>IFERROR(VLOOKUP(Table1[[#This Row],[Ticker]],[1]!Table1[[Symbol]:[Industry]],2,FALSE),"-")</f>
        <v>-</v>
      </c>
      <c r="D4256" t="s">
        <v>539</v>
      </c>
      <c r="E4256">
        <v>13.432475999999999</v>
      </c>
      <c r="F4256">
        <v>44.76</v>
      </c>
      <c r="G4256">
        <v>-38.659773076946102</v>
      </c>
      <c r="H4256">
        <v>0.52721000683747898</v>
      </c>
      <c r="I4256">
        <v>-20.581719558630599</v>
      </c>
      <c r="J4256">
        <v>-0.86182774637639603</v>
      </c>
      <c r="K4256">
        <v>40.762243901051598</v>
      </c>
      <c r="M4256">
        <v>99.8847322644325</v>
      </c>
      <c r="N4256">
        <v>0.33545379497887601</v>
      </c>
      <c r="O4256">
        <v>26.4075067024128</v>
      </c>
      <c r="P4256">
        <v>20.940286409078599</v>
      </c>
    </row>
    <row r="4257" spans="1:17" hidden="1" x14ac:dyDescent="0.3">
      <c r="A4257" t="s">
        <v>8673</v>
      </c>
      <c r="B4257" t="s">
        <v>8674</v>
      </c>
      <c r="C4257" t="str">
        <f>IFERROR(VLOOKUP(Table1[[#This Row],[Ticker]],[1]!Table1[[Symbol]:[Industry]],2,FALSE),"-")</f>
        <v>-</v>
      </c>
      <c r="E4257">
        <v>13.419145500000001</v>
      </c>
      <c r="F4257">
        <v>16.95</v>
      </c>
      <c r="G4257">
        <v>-56.676567170387102</v>
      </c>
      <c r="H4257">
        <v>-20.1047629510383</v>
      </c>
      <c r="I4257">
        <v>-19.762284396833302</v>
      </c>
      <c r="J4257">
        <v>-12.9118277463763</v>
      </c>
      <c r="K4257">
        <v>20.404047700869199</v>
      </c>
      <c r="L4257">
        <v>19.650477879952199</v>
      </c>
      <c r="M4257">
        <v>30.445865251128399</v>
      </c>
      <c r="N4257">
        <v>3.0904284547215499</v>
      </c>
      <c r="O4257">
        <v>51.563421828908503</v>
      </c>
      <c r="P4257">
        <v>28.409090909090899</v>
      </c>
      <c r="Q4257">
        <v>5.3157752317294998E-2</v>
      </c>
    </row>
    <row r="4258" spans="1:17" hidden="1" x14ac:dyDescent="0.3">
      <c r="A4258" t="s">
        <v>8675</v>
      </c>
      <c r="B4258" t="s">
        <v>8676</v>
      </c>
      <c r="C4258" t="str">
        <f>IFERROR(VLOOKUP(Table1[[#This Row],[Ticker]],[1]!Table1[[Symbol]:[Industry]],2,FALSE),"-")</f>
        <v>-</v>
      </c>
      <c r="E4258">
        <v>13.4109122</v>
      </c>
      <c r="F4258">
        <v>26.74</v>
      </c>
      <c r="G4258">
        <v>293.91997914044401</v>
      </c>
      <c r="H4258">
        <v>43.389807246462198</v>
      </c>
      <c r="I4258">
        <v>42.5468113142947</v>
      </c>
      <c r="J4258">
        <v>-1.0812864149938</v>
      </c>
      <c r="K4258">
        <v>24.0959207134911</v>
      </c>
      <c r="L4258">
        <v>19.8950755760366</v>
      </c>
      <c r="M4258">
        <v>65.429131853997504</v>
      </c>
      <c r="N4258">
        <v>0.40519007991099198</v>
      </c>
      <c r="O4258">
        <v>40.9872849663425</v>
      </c>
      <c r="P4258">
        <v>368.30122591943899</v>
      </c>
    </row>
    <row r="4259" spans="1:17" hidden="1" x14ac:dyDescent="0.3">
      <c r="A4259" t="s">
        <v>8677</v>
      </c>
      <c r="B4259" t="s">
        <v>8678</v>
      </c>
      <c r="C4259" t="str">
        <f>IFERROR(VLOOKUP(Table1[[#This Row],[Ticker]],[1]!Table1[[Symbol]:[Industry]],2,FALSE),"-")</f>
        <v>-</v>
      </c>
      <c r="E4259">
        <v>13.391605500000001</v>
      </c>
      <c r="F4259">
        <v>14.79</v>
      </c>
      <c r="G4259">
        <v>-85.206035032298203</v>
      </c>
      <c r="H4259">
        <v>-7.8026046776570004</v>
      </c>
      <c r="I4259">
        <v>-12.7600757763394</v>
      </c>
      <c r="J4259">
        <v>9.3803652941000903E-2</v>
      </c>
      <c r="K4259">
        <v>15.648656906776999</v>
      </c>
      <c r="L4259">
        <v>15.8285280428133</v>
      </c>
      <c r="M4259">
        <v>35.145009999758003</v>
      </c>
      <c r="N4259">
        <v>0.210028823539813</v>
      </c>
      <c r="O4259">
        <v>156.93035835023599</v>
      </c>
      <c r="P4259">
        <v>42.760617760617698</v>
      </c>
      <c r="Q4259">
        <v>3.5678319790692997E-2</v>
      </c>
    </row>
    <row r="4260" spans="1:17" hidden="1" x14ac:dyDescent="0.3">
      <c r="A4260" t="s">
        <v>8679</v>
      </c>
      <c r="B4260" t="s">
        <v>8680</v>
      </c>
      <c r="C4260" t="str">
        <f>IFERROR(VLOOKUP(Table1[[#This Row],[Ticker]],[1]!Table1[[Symbol]:[Industry]],2,FALSE),"-")</f>
        <v>-</v>
      </c>
      <c r="D4260" t="s">
        <v>539</v>
      </c>
      <c r="E4260">
        <v>13.345016599999999</v>
      </c>
      <c r="F4260">
        <v>31.42</v>
      </c>
      <c r="G4260">
        <v>80.850285676014593</v>
      </c>
      <c r="H4260">
        <v>-20.214494274259899</v>
      </c>
      <c r="I4260">
        <v>-2.7762550942544699</v>
      </c>
      <c r="J4260">
        <v>8.8230810430100099</v>
      </c>
      <c r="K4260">
        <v>36.928738146950202</v>
      </c>
      <c r="L4260">
        <v>33.381067955607001</v>
      </c>
      <c r="M4260">
        <v>40.420366776001103</v>
      </c>
      <c r="N4260">
        <v>1.82788784683886</v>
      </c>
      <c r="O4260">
        <v>65.436028007638399</v>
      </c>
      <c r="P4260">
        <v>131.710914454277</v>
      </c>
      <c r="Q4260">
        <v>0.14787114456070399</v>
      </c>
    </row>
    <row r="4261" spans="1:17" hidden="1" x14ac:dyDescent="0.3">
      <c r="A4261" t="s">
        <v>8681</v>
      </c>
      <c r="B4261" t="s">
        <v>8682</v>
      </c>
      <c r="C4261" t="str">
        <f>IFERROR(VLOOKUP(Table1[[#This Row],[Ticker]],[1]!Table1[[Symbol]:[Industry]],2,FALSE),"-")</f>
        <v>-</v>
      </c>
      <c r="D4261" t="s">
        <v>403</v>
      </c>
      <c r="E4261">
        <v>13.328917199999999</v>
      </c>
      <c r="F4261">
        <v>39.43</v>
      </c>
      <c r="G4261">
        <v>35.539677493667597</v>
      </c>
      <c r="H4261">
        <v>4.5897742205186098</v>
      </c>
      <c r="I4261">
        <v>3.35079979799848</v>
      </c>
      <c r="J4261">
        <v>7.8747313934085401</v>
      </c>
      <c r="K4261">
        <v>36.285122164990803</v>
      </c>
      <c r="L4261">
        <v>33.925605909370397</v>
      </c>
      <c r="M4261">
        <v>64.140351871738304</v>
      </c>
      <c r="N4261">
        <v>2.2488270712837899</v>
      </c>
      <c r="O4261">
        <v>34.922647730154701</v>
      </c>
      <c r="P4261">
        <v>69.227467811158704</v>
      </c>
      <c r="Q4261">
        <v>3.7696609477652E-2</v>
      </c>
    </row>
    <row r="4262" spans="1:17" hidden="1" x14ac:dyDescent="0.3">
      <c r="A4262" t="s">
        <v>8683</v>
      </c>
      <c r="B4262" t="s">
        <v>8684</v>
      </c>
      <c r="C4262" t="str">
        <f>IFERROR(VLOOKUP(Table1[[#This Row],[Ticker]],[1]!Table1[[Symbol]:[Industry]],2,FALSE),"-")</f>
        <v>-</v>
      </c>
      <c r="D4262" t="s">
        <v>75</v>
      </c>
      <c r="E4262">
        <v>13.325686387999999</v>
      </c>
      <c r="F4262">
        <v>7.21</v>
      </c>
      <c r="G4262">
        <v>-32.223877003411197</v>
      </c>
      <c r="H4262">
        <v>-2.9414935665458901</v>
      </c>
      <c r="I4262">
        <v>-30.887202143054601</v>
      </c>
      <c r="J4262">
        <v>-0.72484144500653602</v>
      </c>
      <c r="K4262">
        <v>7.4529336838083298</v>
      </c>
      <c r="L4262">
        <v>7.9323510518900999</v>
      </c>
      <c r="M4262">
        <v>41.744882851084803</v>
      </c>
      <c r="N4262">
        <v>1.16758586618112</v>
      </c>
      <c r="O4262">
        <v>57.2815533980582</v>
      </c>
      <c r="P4262">
        <v>14.2630744849445</v>
      </c>
      <c r="Q4262">
        <v>3.0335615451114999E-2</v>
      </c>
    </row>
    <row r="4263" spans="1:17" hidden="1" x14ac:dyDescent="0.3">
      <c r="A4263" t="s">
        <v>8685</v>
      </c>
      <c r="B4263" t="s">
        <v>8686</v>
      </c>
      <c r="C4263" t="str">
        <f>IFERROR(VLOOKUP(Table1[[#This Row],[Ticker]],[1]!Table1[[Symbol]:[Industry]],2,FALSE),"-")</f>
        <v>-</v>
      </c>
      <c r="D4263" t="s">
        <v>1151</v>
      </c>
      <c r="E4263">
        <v>13.323738840000001</v>
      </c>
      <c r="F4263">
        <v>2.46</v>
      </c>
      <c r="G4263">
        <v>23.2306684511342</v>
      </c>
      <c r="H4263">
        <v>12.6735857985334</v>
      </c>
      <c r="I4263">
        <v>-6.1427670629891997</v>
      </c>
      <c r="J4263">
        <v>27.933983771948199</v>
      </c>
      <c r="K4263">
        <v>2.0403000011522399</v>
      </c>
      <c r="L4263">
        <v>1.8605007611265201</v>
      </c>
      <c r="M4263">
        <v>83.642947437959805</v>
      </c>
      <c r="N4263">
        <v>1.16323246600831</v>
      </c>
      <c r="O4263">
        <v>9.7560975609756095</v>
      </c>
      <c r="P4263">
        <v>75.714285714285694</v>
      </c>
      <c r="Q4263">
        <v>0.114789885713309</v>
      </c>
    </row>
    <row r="4264" spans="1:17" hidden="1" x14ac:dyDescent="0.3">
      <c r="A4264" t="s">
        <v>8687</v>
      </c>
      <c r="B4264" t="s">
        <v>8688</v>
      </c>
      <c r="C4264" t="str">
        <f>IFERROR(VLOOKUP(Table1[[#This Row],[Ticker]],[1]!Table1[[Symbol]:[Industry]],2,FALSE),"-")</f>
        <v>-</v>
      </c>
      <c r="D4264" t="s">
        <v>388</v>
      </c>
      <c r="E4264">
        <v>13.296730194</v>
      </c>
      <c r="F4264">
        <v>3.03</v>
      </c>
      <c r="G4264">
        <v>-97.542483630429103</v>
      </c>
      <c r="H4264">
        <v>-32.421078573239299</v>
      </c>
      <c r="I4264">
        <v>-90.402659588636496</v>
      </c>
      <c r="J4264">
        <v>-10.8015867825209</v>
      </c>
      <c r="K4264">
        <v>4.5388839845077804</v>
      </c>
      <c r="L4264">
        <v>9.0873611627623294</v>
      </c>
      <c r="M4264">
        <v>14.3346990844038</v>
      </c>
      <c r="N4264">
        <v>1.91700301730714</v>
      </c>
      <c r="O4264">
        <v>362.04620462046199</v>
      </c>
      <c r="P4264">
        <v>3.7671232876712302</v>
      </c>
      <c r="Q4264">
        <v>-0.23129391262433499</v>
      </c>
    </row>
    <row r="4265" spans="1:17" hidden="1" x14ac:dyDescent="0.3">
      <c r="A4265" t="s">
        <v>8689</v>
      </c>
      <c r="B4265" t="s">
        <v>8690</v>
      </c>
      <c r="C4265" t="str">
        <f>IFERROR(VLOOKUP(Table1[[#This Row],[Ticker]],[1]!Table1[[Symbol]:[Industry]],2,FALSE),"-")</f>
        <v>-</v>
      </c>
      <c r="D4265" t="s">
        <v>403</v>
      </c>
      <c r="E4265">
        <v>13.292400000000001</v>
      </c>
      <c r="F4265">
        <v>1.1399999999999999</v>
      </c>
      <c r="G4265">
        <v>-28.424343203877399</v>
      </c>
      <c r="H4265">
        <v>0.20362585193802199</v>
      </c>
      <c r="I4265">
        <v>-31.084900312911</v>
      </c>
      <c r="J4265">
        <v>4.7985496121141704</v>
      </c>
      <c r="K4265">
        <v>1.0946834040312201</v>
      </c>
      <c r="L4265">
        <v>1.1344801301679399</v>
      </c>
      <c r="M4265">
        <v>61.373491045494397</v>
      </c>
      <c r="N4265">
        <v>1.4705343437256899</v>
      </c>
      <c r="O4265">
        <v>41.228070175438603</v>
      </c>
      <c r="P4265">
        <v>25.274725274725199</v>
      </c>
      <c r="Q4265">
        <v>8.8929223049993997E-2</v>
      </c>
    </row>
    <row r="4266" spans="1:17" hidden="1" x14ac:dyDescent="0.3">
      <c r="A4266" t="s">
        <v>8691</v>
      </c>
      <c r="B4266" t="s">
        <v>8692</v>
      </c>
      <c r="C4266" t="str">
        <f>IFERROR(VLOOKUP(Table1[[#This Row],[Ticker]],[1]!Table1[[Symbol]:[Industry]],2,FALSE),"-")</f>
        <v>-</v>
      </c>
      <c r="D4266" t="s">
        <v>336</v>
      </c>
      <c r="E4266">
        <v>13.2836847</v>
      </c>
      <c r="F4266">
        <v>27.17</v>
      </c>
      <c r="G4266">
        <v>15.282616503082201</v>
      </c>
      <c r="H4266">
        <v>73.034158010957498</v>
      </c>
      <c r="I4266">
        <v>51.567377864546998</v>
      </c>
      <c r="J4266">
        <v>20.583503084219501</v>
      </c>
      <c r="K4266">
        <v>16.872597624868799</v>
      </c>
      <c r="L4266">
        <v>15.4788611597439</v>
      </c>
      <c r="M4266">
        <v>97.190248532848798</v>
      </c>
      <c r="N4266">
        <v>3.5094706617885398</v>
      </c>
      <c r="O4266">
        <v>0</v>
      </c>
      <c r="P4266">
        <v>136.26086956521701</v>
      </c>
    </row>
    <row r="4267" spans="1:17" hidden="1" x14ac:dyDescent="0.3">
      <c r="A4267" t="s">
        <v>8693</v>
      </c>
      <c r="B4267" t="s">
        <v>8694</v>
      </c>
      <c r="C4267" t="str">
        <f>IFERROR(VLOOKUP(Table1[[#This Row],[Ticker]],[1]!Table1[[Symbol]:[Industry]],2,FALSE),"-")</f>
        <v>-</v>
      </c>
      <c r="E4267">
        <v>13.2799788</v>
      </c>
      <c r="F4267">
        <v>29.46</v>
      </c>
      <c r="G4267">
        <v>-4.3757045573006401</v>
      </c>
      <c r="H4267">
        <v>-1.43355705860937</v>
      </c>
      <c r="I4267">
        <v>-31.740548122749299</v>
      </c>
      <c r="J4267">
        <v>5.2433579836714097</v>
      </c>
      <c r="K4267">
        <v>30.189056843194699</v>
      </c>
      <c r="L4267">
        <v>31.626803654924299</v>
      </c>
      <c r="M4267">
        <v>70.671104478313396</v>
      </c>
      <c r="N4267">
        <v>1.23491675984549</v>
      </c>
      <c r="O4267">
        <v>73.693143245078005</v>
      </c>
      <c r="P4267">
        <v>39.952494061757697</v>
      </c>
      <c r="Q4267">
        <v>7.5354630528552999E-2</v>
      </c>
    </row>
    <row r="4268" spans="1:17" hidden="1" x14ac:dyDescent="0.3">
      <c r="A4268" t="s">
        <v>8695</v>
      </c>
      <c r="B4268" t="s">
        <v>8696</v>
      </c>
      <c r="C4268" t="str">
        <f>IFERROR(VLOOKUP(Table1[[#This Row],[Ticker]],[1]!Table1[[Symbol]:[Industry]],2,FALSE),"-")</f>
        <v>-</v>
      </c>
      <c r="D4268" t="s">
        <v>934</v>
      </c>
      <c r="E4268">
        <v>13.272843891999999</v>
      </c>
      <c r="F4268">
        <v>21.89</v>
      </c>
      <c r="G4268">
        <v>-38.300240639774799</v>
      </c>
      <c r="H4268">
        <v>0.80362412283637497</v>
      </c>
      <c r="I4268">
        <v>-51.332923113631999</v>
      </c>
      <c r="J4268">
        <v>-7.73580483311944</v>
      </c>
      <c r="K4268">
        <v>23.601398804979102</v>
      </c>
      <c r="L4268">
        <v>25.713934041856501</v>
      </c>
      <c r="M4268">
        <v>28.656881851918399</v>
      </c>
      <c r="N4268">
        <v>1.01223834448975</v>
      </c>
      <c r="O4268">
        <v>79.077204202832306</v>
      </c>
      <c r="P4268">
        <v>14.8478488982161</v>
      </c>
      <c r="Q4268">
        <v>9.0875841636909996E-2</v>
      </c>
    </row>
    <row r="4269" spans="1:17" hidden="1" x14ac:dyDescent="0.3">
      <c r="A4269" t="s">
        <v>8697</v>
      </c>
      <c r="B4269" t="s">
        <v>8143</v>
      </c>
      <c r="C4269" t="str">
        <f>IFERROR(VLOOKUP(Table1[[#This Row],[Ticker]],[1]!Table1[[Symbol]:[Industry]],2,FALSE),"-")</f>
        <v>-</v>
      </c>
      <c r="E4269">
        <v>13.270317</v>
      </c>
      <c r="F4269">
        <v>18.14</v>
      </c>
      <c r="G4269">
        <v>72.608030695017206</v>
      </c>
      <c r="H4269">
        <v>2.6164429413906101</v>
      </c>
      <c r="I4269">
        <v>-13.154385220852401</v>
      </c>
      <c r="J4269">
        <v>2.7886147314997101</v>
      </c>
      <c r="K4269">
        <v>17.435918791604301</v>
      </c>
      <c r="L4269">
        <v>16.149023229063602</v>
      </c>
      <c r="M4269">
        <v>46.546022059751799</v>
      </c>
      <c r="N4269">
        <v>1.19466790378562</v>
      </c>
      <c r="O4269">
        <v>24.366041896361601</v>
      </c>
      <c r="P4269">
        <v>156.21468926553601</v>
      </c>
      <c r="Q4269">
        <v>7.4318924640030995E-2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46</v>
      </c>
      <c r="E4270">
        <v>13.22766</v>
      </c>
      <c r="F4270">
        <v>19.350000000000001</v>
      </c>
      <c r="G4270">
        <v>-26.117972598537701</v>
      </c>
      <c r="H4270">
        <v>-4.4692713443236602</v>
      </c>
      <c r="I4270">
        <v>23.649827805654201</v>
      </c>
      <c r="K4270">
        <v>18.628239292260201</v>
      </c>
      <c r="L4270">
        <v>11.3588457103859</v>
      </c>
      <c r="M4270">
        <v>0.380418701988887</v>
      </c>
      <c r="N4270">
        <v>0.92857142857142805</v>
      </c>
      <c r="O4270">
        <v>21.447028423772501</v>
      </c>
      <c r="P4270">
        <v>54.8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49</v>
      </c>
      <c r="E4271">
        <v>13.207320599999999</v>
      </c>
      <c r="F4271">
        <v>44.02</v>
      </c>
      <c r="G4271">
        <v>95.345789510978904</v>
      </c>
      <c r="H4271">
        <v>-3.1597475347998598</v>
      </c>
      <c r="I4271">
        <v>-0.140602633271802</v>
      </c>
      <c r="J4271">
        <v>-5.6503710446534097</v>
      </c>
      <c r="K4271">
        <v>40.5129309028747</v>
      </c>
      <c r="L4271">
        <v>36.439872545892399</v>
      </c>
      <c r="M4271">
        <v>59.234193746057798</v>
      </c>
      <c r="N4271">
        <v>1.9831057223764099</v>
      </c>
      <c r="O4271">
        <v>17.151294865970002</v>
      </c>
      <c r="P4271">
        <v>126.32390745501201</v>
      </c>
      <c r="Q4271">
        <v>5.5071678615547001E-2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E4272">
        <v>13.2010784</v>
      </c>
      <c r="F4272">
        <v>22.04</v>
      </c>
      <c r="G4272">
        <v>16.978385413368301</v>
      </c>
      <c r="H4272">
        <v>-5.3239721990245101</v>
      </c>
      <c r="I4272">
        <v>11.139719089650301</v>
      </c>
      <c r="J4272">
        <v>-10.4134846664543</v>
      </c>
      <c r="K4272">
        <v>21.370819412236401</v>
      </c>
      <c r="L4272">
        <v>19.016232574255699</v>
      </c>
      <c r="M4272">
        <v>40.086951307516003</v>
      </c>
      <c r="N4272">
        <v>1.0237076713214699</v>
      </c>
      <c r="O4272">
        <v>23.366606170598899</v>
      </c>
      <c r="P4272">
        <v>80.655737704917996</v>
      </c>
      <c r="Q4272">
        <v>3.8606346714929997E-2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1151</v>
      </c>
      <c r="E4273">
        <v>13.198328500000001</v>
      </c>
      <c r="F4273">
        <v>6.58</v>
      </c>
      <c r="G4273">
        <v>38.639759360225099</v>
      </c>
      <c r="H4273">
        <v>5.7280970767289698</v>
      </c>
      <c r="I4273">
        <v>22.570814290663801</v>
      </c>
      <c r="J4273">
        <v>-7.02429273237078</v>
      </c>
      <c r="K4273">
        <v>6.5671287099912403</v>
      </c>
      <c r="L4273">
        <v>5.2924717812903301</v>
      </c>
      <c r="M4273">
        <v>24.7456290476166</v>
      </c>
      <c r="N4273">
        <v>0.232100935943958</v>
      </c>
      <c r="O4273">
        <v>23.1003039513677</v>
      </c>
      <c r="Q4273">
        <v>7.1882785400257998E-2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484</v>
      </c>
      <c r="E4274">
        <v>13.187352802531899</v>
      </c>
      <c r="F4274">
        <v>17.100000000000001</v>
      </c>
      <c r="G4274">
        <v>-30.860240639774801</v>
      </c>
      <c r="H4274">
        <v>-4.4692713443236602</v>
      </c>
      <c r="I4274">
        <v>-17.568562545136299</v>
      </c>
      <c r="J4274">
        <v>-0.86182774637639603</v>
      </c>
      <c r="K4274">
        <v>17.2720377457666</v>
      </c>
      <c r="L4274">
        <v>17.219462115703202</v>
      </c>
      <c r="M4274">
        <v>99.999998531316393</v>
      </c>
      <c r="N4274">
        <v>0</v>
      </c>
      <c r="O4274">
        <v>5.26315789473683</v>
      </c>
      <c r="P4274">
        <v>0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403</v>
      </c>
      <c r="E4275">
        <v>13.1603818</v>
      </c>
      <c r="F4275">
        <v>10.039999999999999</v>
      </c>
      <c r="G4275">
        <v>182.115219482924</v>
      </c>
      <c r="H4275">
        <v>23.044695136123199</v>
      </c>
      <c r="I4275">
        <v>42.078454629101302</v>
      </c>
      <c r="J4275">
        <v>14.707792506788101</v>
      </c>
      <c r="K4275">
        <v>7.3654374323929401</v>
      </c>
      <c r="L4275">
        <v>6.7022809182184204</v>
      </c>
      <c r="M4275">
        <v>91.853443366433197</v>
      </c>
      <c r="N4275">
        <v>3.0786815333112298</v>
      </c>
      <c r="O4275">
        <v>0</v>
      </c>
      <c r="P4275">
        <v>252.28070175438501</v>
      </c>
      <c r="Q4275">
        <v>0.162467891445471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934</v>
      </c>
      <c r="E4276">
        <v>13.135045</v>
      </c>
      <c r="F4276">
        <v>21.91</v>
      </c>
      <c r="G4276">
        <v>56.723092693558399</v>
      </c>
      <c r="H4276">
        <v>47.216121914103297</v>
      </c>
      <c r="I4276">
        <v>38.004159473742398</v>
      </c>
      <c r="J4276">
        <v>-1.73378736087845</v>
      </c>
      <c r="K4276">
        <v>17.401563879379001</v>
      </c>
      <c r="L4276">
        <v>15.0536930770262</v>
      </c>
      <c r="M4276">
        <v>86.467648422414598</v>
      </c>
      <c r="N4276">
        <v>1.41912475437228</v>
      </c>
      <c r="O4276">
        <v>3.56001825650389</v>
      </c>
      <c r="P4276">
        <v>98.280542986425303</v>
      </c>
      <c r="Q4276">
        <v>0.10139330902704601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130</v>
      </c>
      <c r="E4277">
        <v>13.10687742</v>
      </c>
      <c r="F4277">
        <v>39.58</v>
      </c>
      <c r="G4277">
        <v>-5.7023778589612704</v>
      </c>
      <c r="H4277">
        <v>-4.9447468197991302</v>
      </c>
      <c r="I4277">
        <v>-8.5562354476558298</v>
      </c>
      <c r="J4277">
        <v>3.3845680596524401</v>
      </c>
      <c r="K4277">
        <v>39.271616026388102</v>
      </c>
      <c r="L4277">
        <v>37.886850521906702</v>
      </c>
      <c r="M4277">
        <v>54.586400812513197</v>
      </c>
      <c r="N4277">
        <v>0.39424432558089401</v>
      </c>
      <c r="O4277">
        <v>28.347650328448701</v>
      </c>
      <c r="P4277">
        <v>34.169491525423702</v>
      </c>
      <c r="Q4277">
        <v>2.9673181042114E-2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713</v>
      </c>
      <c r="E4278">
        <v>13.10207943</v>
      </c>
      <c r="F4278">
        <v>115.17</v>
      </c>
      <c r="G4278">
        <v>12.3069771212076</v>
      </c>
      <c r="H4278">
        <v>-2.7893420781874898</v>
      </c>
      <c r="I4278">
        <v>5.9763935800143502</v>
      </c>
      <c r="J4278">
        <v>0.13053196206304701</v>
      </c>
      <c r="K4278">
        <v>110.524822791426</v>
      </c>
      <c r="L4278">
        <v>100.33486414810299</v>
      </c>
      <c r="M4278">
        <v>34.201172078942697</v>
      </c>
      <c r="N4278">
        <v>2.71613546457715</v>
      </c>
      <c r="O4278">
        <v>2.45723712772423</v>
      </c>
      <c r="P4278">
        <v>39.549254816430299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E4279">
        <v>13.09233375</v>
      </c>
      <c r="F4279">
        <v>28.65</v>
      </c>
      <c r="G4279">
        <v>-61.550476330010497</v>
      </c>
      <c r="H4279">
        <v>-6.6573055323578503</v>
      </c>
      <c r="I4279">
        <v>-25.990745171836799</v>
      </c>
      <c r="J4279">
        <v>-3.4163236591829298</v>
      </c>
      <c r="K4279">
        <v>29.295380892134698</v>
      </c>
      <c r="L4279">
        <v>31.438428862160901</v>
      </c>
      <c r="M4279">
        <v>40.405453088323497</v>
      </c>
      <c r="N4279">
        <v>0.26143720802777398</v>
      </c>
      <c r="O4279">
        <v>65.759162303664894</v>
      </c>
      <c r="P4279">
        <v>27.0509977827051</v>
      </c>
      <c r="Q4279">
        <v>-3.6059512989912001E-2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120</v>
      </c>
      <c r="E4280">
        <v>13.060374884345199</v>
      </c>
      <c r="F4280">
        <v>99.6</v>
      </c>
      <c r="G4280">
        <v>-5.5931859894901201</v>
      </c>
      <c r="H4280">
        <v>-1.87035303188851</v>
      </c>
      <c r="I4280">
        <v>-12.2495918825592</v>
      </c>
      <c r="J4280">
        <v>1.0670674632677399</v>
      </c>
      <c r="K4280">
        <v>88.622837348358701</v>
      </c>
      <c r="L4280">
        <v>75.642478964540601</v>
      </c>
      <c r="M4280">
        <v>75.835066412166697</v>
      </c>
      <c r="N4280">
        <v>1</v>
      </c>
      <c r="Q4280">
        <v>-4.6725400847372998E-2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692</v>
      </c>
      <c r="E4281">
        <v>13.018585</v>
      </c>
      <c r="F4281">
        <v>15.02</v>
      </c>
      <c r="G4281">
        <v>-94.078607123058802</v>
      </c>
      <c r="H4281">
        <v>-6.2189348705686101</v>
      </c>
      <c r="I4281">
        <v>-26.777449721659799</v>
      </c>
      <c r="J4281">
        <v>-6.6682793592796203</v>
      </c>
      <c r="K4281">
        <v>14.979324862970699</v>
      </c>
      <c r="L4281">
        <v>17.2586121455961</v>
      </c>
      <c r="M4281">
        <v>53.890537421665002</v>
      </c>
      <c r="N4281">
        <v>1.01707940756279</v>
      </c>
      <c r="O4281">
        <v>214.64713715046599</v>
      </c>
      <c r="P4281">
        <v>25.1666666666666</v>
      </c>
      <c r="Q4281">
        <v>8.589029597542E-2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403</v>
      </c>
      <c r="E4282">
        <v>12.9529941</v>
      </c>
      <c r="F4282">
        <v>12.77</v>
      </c>
      <c r="G4282">
        <v>26.1635688840346</v>
      </c>
      <c r="H4282">
        <v>14.6854049146691</v>
      </c>
      <c r="I4282">
        <v>3.7351119298108202</v>
      </c>
      <c r="J4282">
        <v>-0.33072000737791202</v>
      </c>
      <c r="K4282">
        <v>12.278601305424001</v>
      </c>
      <c r="L4282">
        <v>11.1871333141771</v>
      </c>
      <c r="M4282">
        <v>46.515561460762697</v>
      </c>
      <c r="N4282">
        <v>1.08252697633369</v>
      </c>
      <c r="O4282">
        <v>57.791699295223097</v>
      </c>
      <c r="P4282">
        <v>76.137931034482705</v>
      </c>
      <c r="Q4282">
        <v>6.8628375253615995E-2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242</v>
      </c>
      <c r="E4283">
        <v>12.945470159999999</v>
      </c>
      <c r="F4283">
        <v>23.24</v>
      </c>
      <c r="G4283">
        <v>-24.6847944055563</v>
      </c>
      <c r="H4283">
        <v>-9.6884780249082105</v>
      </c>
      <c r="I4283">
        <v>-26.705236757509901</v>
      </c>
      <c r="J4283">
        <v>6.4667774545692298</v>
      </c>
      <c r="K4283">
        <v>23.343913168376901</v>
      </c>
      <c r="L4283">
        <v>23.963891831485501</v>
      </c>
      <c r="M4283">
        <v>59.864919502029302</v>
      </c>
      <c r="N4283">
        <v>0.789391553215261</v>
      </c>
      <c r="O4283">
        <v>89.328743545611005</v>
      </c>
      <c r="P4283">
        <v>45.249999999999901</v>
      </c>
      <c r="Q4283">
        <v>7.4042816950264004E-2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304</v>
      </c>
      <c r="E4284">
        <v>12.900690000000001</v>
      </c>
      <c r="F4284">
        <v>17.27</v>
      </c>
      <c r="G4284">
        <v>51.814656479566601</v>
      </c>
      <c r="H4284">
        <v>-28.053342140783801</v>
      </c>
      <c r="I4284">
        <v>-19.240593149945699</v>
      </c>
      <c r="J4284">
        <v>0.42849483426875701</v>
      </c>
      <c r="K4284">
        <v>20.074593529383701</v>
      </c>
      <c r="L4284">
        <v>17.315509320275702</v>
      </c>
      <c r="M4284">
        <v>26.047377035219299</v>
      </c>
      <c r="N4284">
        <v>2.4743876670709199</v>
      </c>
      <c r="O4284">
        <v>32.541980312680899</v>
      </c>
      <c r="P4284">
        <v>91.8888888888888</v>
      </c>
      <c r="Q4284">
        <v>9.9344162983700995E-2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539</v>
      </c>
      <c r="E4285">
        <v>12.8838629</v>
      </c>
      <c r="F4285">
        <v>38.33</v>
      </c>
      <c r="G4285">
        <v>446.22931159903101</v>
      </c>
      <c r="H4285">
        <v>48.612489661965597</v>
      </c>
      <c r="I4285">
        <v>100.55734441973</v>
      </c>
      <c r="J4285">
        <v>20.5952580819669</v>
      </c>
      <c r="K4285">
        <v>26.1137060719362</v>
      </c>
      <c r="L4285">
        <v>20.238775917006301</v>
      </c>
      <c r="M4285">
        <v>96.581119803447706</v>
      </c>
      <c r="N4285">
        <v>1.7455852650631001</v>
      </c>
      <c r="O4285">
        <v>0</v>
      </c>
      <c r="P4285">
        <v>616.44859813084099</v>
      </c>
      <c r="Q4285">
        <v>7.5169640263994003E-2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140</v>
      </c>
      <c r="E4286">
        <v>12.825056200000001</v>
      </c>
      <c r="F4286">
        <v>30.25</v>
      </c>
      <c r="G4286">
        <v>-26.5170550896927</v>
      </c>
      <c r="H4286">
        <v>-9.9570762223724305</v>
      </c>
      <c r="I4286">
        <v>-30.086116464029601</v>
      </c>
      <c r="J4286">
        <v>-9.6853571581411</v>
      </c>
      <c r="K4286">
        <v>31.924087542224701</v>
      </c>
      <c r="L4286">
        <v>33.848737234735403</v>
      </c>
      <c r="M4286">
        <v>39.2097448441437</v>
      </c>
      <c r="N4286">
        <v>1.4162000728133</v>
      </c>
      <c r="O4286">
        <v>64.198347107437996</v>
      </c>
      <c r="P4286">
        <v>20.135027799841101</v>
      </c>
      <c r="Q4286">
        <v>8.1981008239313993E-2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713</v>
      </c>
      <c r="E4287">
        <v>12.801381996</v>
      </c>
      <c r="F4287">
        <v>250.41</v>
      </c>
      <c r="G4287">
        <v>1.20643281817855</v>
      </c>
      <c r="H4287">
        <v>-0.36927134432366199</v>
      </c>
      <c r="I4287">
        <v>0.97232198505235801</v>
      </c>
      <c r="J4287">
        <v>0.1203475901096</v>
      </c>
      <c r="K4287">
        <v>238.83841229240701</v>
      </c>
      <c r="L4287">
        <v>222.90563538236199</v>
      </c>
      <c r="M4287">
        <v>61.795021026026802</v>
      </c>
      <c r="N4287">
        <v>0.13573034361836001</v>
      </c>
      <c r="O4287">
        <v>3.8297192604129302</v>
      </c>
      <c r="P4287">
        <v>29.907657190288401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539</v>
      </c>
      <c r="E4288">
        <v>12.7972758</v>
      </c>
      <c r="F4288">
        <v>10.9</v>
      </c>
      <c r="G4288">
        <v>-40.033468986231497</v>
      </c>
      <c r="H4288">
        <v>-1.27678308141286</v>
      </c>
      <c r="I4288">
        <v>-8.1907228733419792</v>
      </c>
      <c r="J4288">
        <v>-2.7368277463763802</v>
      </c>
      <c r="K4288">
        <v>10.665384978040301</v>
      </c>
      <c r="L4288">
        <v>11.1885119320496</v>
      </c>
      <c r="M4288">
        <v>60.524491621454601</v>
      </c>
      <c r="N4288">
        <v>0.79202732183903102</v>
      </c>
      <c r="O4288">
        <v>42.110091743119199</v>
      </c>
      <c r="P4288">
        <v>28.235294117647001</v>
      </c>
      <c r="Q4288">
        <v>9.4278614553541001E-2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E4289">
        <v>12.794879999999999</v>
      </c>
      <c r="F4289">
        <v>2.56</v>
      </c>
      <c r="G4289">
        <v>50.691483498156103</v>
      </c>
      <c r="H4289">
        <v>20.067765692713301</v>
      </c>
      <c r="I4289">
        <v>-21.996085955144501</v>
      </c>
      <c r="J4289">
        <v>-1.2321981167467699</v>
      </c>
      <c r="K4289">
        <v>2.3131438386682999</v>
      </c>
      <c r="L4289">
        <v>2.2368523129840998</v>
      </c>
      <c r="M4289">
        <v>48.5594931703545</v>
      </c>
      <c r="N4289">
        <v>2.9930822582528398</v>
      </c>
      <c r="O4289">
        <v>39.453125</v>
      </c>
      <c r="P4289">
        <v>84.172661870503603</v>
      </c>
      <c r="Q4289">
        <v>7.9972886893405995E-2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252</v>
      </c>
      <c r="E4290">
        <v>12.7920585</v>
      </c>
      <c r="F4290">
        <v>42.69</v>
      </c>
      <c r="G4290">
        <v>68.982297014264304</v>
      </c>
      <c r="H4290">
        <v>-6.5983922234445398</v>
      </c>
      <c r="I4290">
        <v>46.968202761434803</v>
      </c>
      <c r="J4290">
        <v>1.5579135090141101</v>
      </c>
      <c r="K4290">
        <v>43.481933409662403</v>
      </c>
      <c r="L4290">
        <v>38.0171110634274</v>
      </c>
      <c r="M4290">
        <v>48.529126347448702</v>
      </c>
      <c r="N4290">
        <v>1.0763808621859601</v>
      </c>
      <c r="O4290">
        <v>52.119934410869</v>
      </c>
      <c r="P4290">
        <v>103.28571428571399</v>
      </c>
      <c r="Q4290">
        <v>8.7937417158011996E-2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713</v>
      </c>
      <c r="E4291">
        <v>12.781170502</v>
      </c>
      <c r="F4291">
        <v>26.51</v>
      </c>
      <c r="G4291">
        <v>-10.218122563085901</v>
      </c>
      <c r="H4291">
        <v>3.0666138231404498</v>
      </c>
      <c r="I4291">
        <v>-5.8321527658648797</v>
      </c>
      <c r="J4291">
        <v>0.91175715928397605</v>
      </c>
      <c r="K4291">
        <v>25.282897520035299</v>
      </c>
      <c r="L4291">
        <v>24.077383522171999</v>
      </c>
      <c r="N4291">
        <v>0.36835592102784798</v>
      </c>
      <c r="O4291">
        <v>7.3934364390795899</v>
      </c>
      <c r="P4291">
        <v>20.2267573696145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140</v>
      </c>
      <c r="E4292">
        <v>12.749143399999999</v>
      </c>
      <c r="F4292">
        <v>18.25</v>
      </c>
      <c r="G4292">
        <v>-25.860240639774801</v>
      </c>
      <c r="H4292">
        <v>-4.4692713443236602</v>
      </c>
      <c r="I4292">
        <v>-13.099288802119601</v>
      </c>
      <c r="J4292">
        <v>-0.86182774637639603</v>
      </c>
      <c r="K4292">
        <v>18.249999072560701</v>
      </c>
      <c r="L4292">
        <v>18.2316000716859</v>
      </c>
      <c r="M4292">
        <v>100</v>
      </c>
      <c r="O4292">
        <v>0</v>
      </c>
      <c r="P4292">
        <v>0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1407</v>
      </c>
      <c r="E4293">
        <v>12.738237159999899</v>
      </c>
      <c r="F4293">
        <v>12.7</v>
      </c>
      <c r="G4293">
        <v>-10.4056951852294</v>
      </c>
      <c r="H4293">
        <v>-4.4692713443236602</v>
      </c>
      <c r="I4293">
        <v>-3.1425788454096999</v>
      </c>
      <c r="J4293">
        <v>4.0968499395740103</v>
      </c>
      <c r="K4293">
        <v>12.5261738849153</v>
      </c>
      <c r="L4293">
        <v>11.5014300975567</v>
      </c>
      <c r="M4293">
        <v>39.435587174643501</v>
      </c>
      <c r="N4293">
        <v>1.42105263157894</v>
      </c>
      <c r="O4293">
        <v>30.708661417322801</v>
      </c>
      <c r="P4293">
        <v>67.105263157894697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629</v>
      </c>
      <c r="E4294">
        <v>12.733510000000001</v>
      </c>
      <c r="F4294">
        <v>17</v>
      </c>
      <c r="G4294">
        <v>3.3190906672159999</v>
      </c>
      <c r="H4294">
        <v>-9.9549856300379496</v>
      </c>
      <c r="I4294">
        <v>-11.180823574301799</v>
      </c>
      <c r="J4294">
        <v>-8.1692097910275301E-3</v>
      </c>
      <c r="K4294">
        <v>17.568498104753299</v>
      </c>
      <c r="L4294">
        <v>16.839475822725898</v>
      </c>
      <c r="M4294">
        <v>44.962476275877997</v>
      </c>
      <c r="N4294">
        <v>1.6061449582685301</v>
      </c>
      <c r="O4294">
        <v>36.764705882352899</v>
      </c>
      <c r="P4294">
        <v>54.545454545454497</v>
      </c>
      <c r="Q4294">
        <v>6.0569717393478002E-2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95</v>
      </c>
      <c r="E4295">
        <v>12.717029999999999</v>
      </c>
      <c r="F4295">
        <v>38.89</v>
      </c>
      <c r="G4295">
        <v>-7.9402891540259297</v>
      </c>
      <c r="H4295">
        <v>120.82977171787699</v>
      </c>
      <c r="I4295">
        <v>62.555634413779103</v>
      </c>
      <c r="J4295">
        <v>26.617021661407001</v>
      </c>
      <c r="K4295">
        <v>23.378677785331</v>
      </c>
      <c r="L4295">
        <v>22.264906529600299</v>
      </c>
      <c r="M4295">
        <v>99.995511471640398</v>
      </c>
      <c r="N4295">
        <v>4.1548295454545396</v>
      </c>
      <c r="O4295">
        <v>1.6970943687323099</v>
      </c>
      <c r="P4295">
        <v>155.855263157894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75</v>
      </c>
      <c r="E4296">
        <v>12.712236000000001</v>
      </c>
      <c r="F4296">
        <v>21.18</v>
      </c>
      <c r="G4296">
        <v>-60.990409093067299</v>
      </c>
      <c r="H4296">
        <v>-14.383064447771901</v>
      </c>
      <c r="I4296">
        <v>-28.345387241495299</v>
      </c>
      <c r="J4296">
        <v>1.79043158564717</v>
      </c>
      <c r="K4296">
        <v>24.081993722577799</v>
      </c>
      <c r="L4296">
        <v>25.461314781204301</v>
      </c>
      <c r="M4296">
        <v>57.9662235347147</v>
      </c>
      <c r="N4296">
        <v>3.17089776454698</v>
      </c>
      <c r="O4296">
        <v>54.154863078375797</v>
      </c>
      <c r="P4296">
        <v>6.4321608040201097</v>
      </c>
      <c r="Q4296">
        <v>7.07606444793E-2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445</v>
      </c>
      <c r="E4297">
        <v>12.7034675049999</v>
      </c>
      <c r="F4297">
        <v>37.79</v>
      </c>
      <c r="G4297">
        <v>-19.080579622825699</v>
      </c>
      <c r="H4297">
        <v>-2.9692713443236598</v>
      </c>
      <c r="I4297">
        <v>-10.2413682795284</v>
      </c>
      <c r="J4297">
        <v>-7.1695200540687001</v>
      </c>
      <c r="K4297">
        <v>36.416115384416202</v>
      </c>
      <c r="L4297">
        <v>36.359498527084199</v>
      </c>
      <c r="M4297">
        <v>52.7181424251267</v>
      </c>
      <c r="N4297">
        <v>1.5092439702767</v>
      </c>
      <c r="O4297">
        <v>36.014818735115099</v>
      </c>
      <c r="P4297">
        <v>21.121794871794801</v>
      </c>
      <c r="Q4297">
        <v>7.7398450572514002E-2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713</v>
      </c>
      <c r="E4298">
        <v>12.67263724</v>
      </c>
      <c r="F4298">
        <v>78.34</v>
      </c>
      <c r="G4298">
        <v>-2.74221455145176</v>
      </c>
      <c r="H4298">
        <v>-0.16527754827868699</v>
      </c>
      <c r="I4298">
        <v>-0.89648158355761398</v>
      </c>
      <c r="J4298">
        <v>2.37470800902849</v>
      </c>
      <c r="K4298">
        <v>75.196048041478704</v>
      </c>
      <c r="L4298">
        <v>70.571049920752799</v>
      </c>
      <c r="M4298">
        <v>56.470560257846202</v>
      </c>
      <c r="N4298">
        <v>0.434816300250149</v>
      </c>
      <c r="O4298">
        <v>3.0125095736533098</v>
      </c>
      <c r="P4298">
        <v>27.1753246753246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1308</v>
      </c>
      <c r="E4299">
        <v>12.591982437999899</v>
      </c>
      <c r="F4299">
        <v>26.01</v>
      </c>
      <c r="G4299">
        <v>-17.845290473661901</v>
      </c>
      <c r="H4299">
        <v>-3.5386780911247402</v>
      </c>
      <c r="I4299">
        <v>-8.3047682541744301</v>
      </c>
      <c r="J4299">
        <v>-0.51487323596776202</v>
      </c>
      <c r="K4299">
        <v>25.784647484103601</v>
      </c>
      <c r="L4299">
        <v>25.165592264252801</v>
      </c>
      <c r="M4299">
        <v>62.670828158080603</v>
      </c>
      <c r="N4299">
        <v>1.2267549081149201</v>
      </c>
      <c r="O4299">
        <v>2.26835832372165</v>
      </c>
      <c r="P4299">
        <v>8.7374581939799292</v>
      </c>
      <c r="Q4299">
        <v>-7.1457502660915995E-2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539</v>
      </c>
      <c r="E4300">
        <v>12.5685</v>
      </c>
      <c r="F4300">
        <v>7.35</v>
      </c>
      <c r="G4300">
        <v>-25.860240639774801</v>
      </c>
      <c r="H4300">
        <v>-4.4692713443236602</v>
      </c>
      <c r="I4300">
        <v>-13.099288802119601</v>
      </c>
      <c r="J4300">
        <v>-0.86182774637639603</v>
      </c>
      <c r="K4300">
        <v>7.35</v>
      </c>
      <c r="L4300">
        <v>7.3499999999999801</v>
      </c>
      <c r="M4300">
        <v>50</v>
      </c>
      <c r="O4300">
        <v>0</v>
      </c>
      <c r="P4300">
        <v>0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140</v>
      </c>
      <c r="E4301">
        <v>12.551399999999999</v>
      </c>
      <c r="F4301">
        <v>33.03</v>
      </c>
      <c r="G4301">
        <v>212.90899012945499</v>
      </c>
      <c r="H4301">
        <v>8.53360221889473</v>
      </c>
      <c r="I4301">
        <v>1.42914393019658</v>
      </c>
      <c r="J4301">
        <v>8.41222574441902</v>
      </c>
      <c r="K4301">
        <v>29.216654040171999</v>
      </c>
      <c r="L4301">
        <v>26.0739510397365</v>
      </c>
      <c r="M4301">
        <v>78.095518499872398</v>
      </c>
      <c r="N4301">
        <v>1.9861306926026101</v>
      </c>
      <c r="O4301">
        <v>28.7011807447774</v>
      </c>
      <c r="P4301">
        <v>247.31861198738099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214</v>
      </c>
      <c r="E4302">
        <v>12.5263755</v>
      </c>
      <c r="F4302">
        <v>17.37</v>
      </c>
      <c r="G4302">
        <v>134.950570171035</v>
      </c>
      <c r="H4302">
        <v>40.220618205378898</v>
      </c>
      <c r="I4302">
        <v>71.687945240433507</v>
      </c>
      <c r="J4302">
        <v>7.2651563806077304</v>
      </c>
      <c r="K4302">
        <v>12.333248897631499</v>
      </c>
      <c r="L4302">
        <v>9.6218101950935502</v>
      </c>
      <c r="M4302">
        <v>99.884489828313903</v>
      </c>
      <c r="N4302">
        <v>1.97375334871068</v>
      </c>
      <c r="O4302">
        <v>0</v>
      </c>
      <c r="P4302">
        <v>202.08695652173901</v>
      </c>
      <c r="Q4302">
        <v>0.115587965324604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D4303" t="s">
        <v>542</v>
      </c>
      <c r="E4303">
        <v>12.5249472</v>
      </c>
      <c r="F4303">
        <v>16.32</v>
      </c>
      <c r="G4303">
        <v>127.95002374591699</v>
      </c>
      <c r="H4303">
        <v>31.4490960026151</v>
      </c>
      <c r="I4303">
        <v>63.333143630312698</v>
      </c>
      <c r="J4303">
        <v>-0.92185175598024705</v>
      </c>
      <c r="K4303">
        <v>13.984029644020501</v>
      </c>
      <c r="L4303">
        <v>10.9948759974975</v>
      </c>
      <c r="M4303">
        <v>55.303052523691399</v>
      </c>
      <c r="N4303">
        <v>1.6833886076226201</v>
      </c>
      <c r="O4303">
        <v>8.2720588235294095</v>
      </c>
      <c r="P4303">
        <v>166.23164763458399</v>
      </c>
      <c r="Q4303">
        <v>6.5629599865440993E-2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140</v>
      </c>
      <c r="E4304">
        <v>12.517195320000001</v>
      </c>
      <c r="F4304">
        <v>47.46</v>
      </c>
      <c r="G4304">
        <v>17.957941178406902</v>
      </c>
      <c r="H4304">
        <v>-8.4115790366313501</v>
      </c>
      <c r="I4304">
        <v>30.2843969984845</v>
      </c>
      <c r="J4304">
        <v>-8.0179615753726594</v>
      </c>
      <c r="K4304">
        <v>50.880550626326603</v>
      </c>
      <c r="L4304">
        <v>43.304465902309602</v>
      </c>
      <c r="M4304">
        <v>27.631349178094599</v>
      </c>
      <c r="N4304">
        <v>2.3027088920360299</v>
      </c>
      <c r="O4304">
        <v>24.315212810788001</v>
      </c>
      <c r="P4304">
        <v>69.803220035778196</v>
      </c>
      <c r="Q4304">
        <v>4.2910578418304E-2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E4305">
        <v>12.4826653439999</v>
      </c>
      <c r="F4305">
        <v>7.44</v>
      </c>
      <c r="G4305">
        <v>-7.0104003841838098</v>
      </c>
      <c r="H4305">
        <v>20.203931270055399</v>
      </c>
      <c r="I4305">
        <v>-32.053537168132699</v>
      </c>
      <c r="J4305">
        <v>6.6029609860179699</v>
      </c>
      <c r="K4305">
        <v>7.0970864572684</v>
      </c>
      <c r="L4305">
        <v>7.72823176363862</v>
      </c>
      <c r="M4305">
        <v>64.273071168612205</v>
      </c>
      <c r="N4305">
        <v>1.16616963414896</v>
      </c>
      <c r="O4305">
        <v>77.822580645161196</v>
      </c>
      <c r="P4305">
        <v>50.303030303030297</v>
      </c>
      <c r="Q4305">
        <v>3.6272315945610999E-2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E4306">
        <v>12.48</v>
      </c>
      <c r="F4306">
        <v>75</v>
      </c>
      <c r="G4306">
        <v>-17.164588465861801</v>
      </c>
      <c r="H4306">
        <v>-3.5271448301917601</v>
      </c>
      <c r="I4306">
        <v>-2.8051711550608198</v>
      </c>
      <c r="J4306">
        <v>-0.86182774637639603</v>
      </c>
      <c r="K4306">
        <v>75.866883381588494</v>
      </c>
      <c r="L4306">
        <v>74.197431881436501</v>
      </c>
      <c r="M4306">
        <v>59.759028446916702</v>
      </c>
      <c r="N4306">
        <v>1.2121212121212099</v>
      </c>
      <c r="O4306">
        <v>15.6</v>
      </c>
      <c r="P4306">
        <v>18.670886075949301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610</v>
      </c>
      <c r="E4307">
        <v>12.476760000000001</v>
      </c>
      <c r="F4307">
        <v>10.38</v>
      </c>
      <c r="G4307">
        <v>373.17822089868599</v>
      </c>
      <c r="H4307">
        <v>17.593078775580398</v>
      </c>
      <c r="I4307">
        <v>13.640637937807099</v>
      </c>
      <c r="J4307">
        <v>17.510265276879402</v>
      </c>
      <c r="K4307">
        <v>8.6533438289213596</v>
      </c>
      <c r="L4307">
        <v>7.2663653329639697</v>
      </c>
      <c r="M4307">
        <v>81.192887283570201</v>
      </c>
      <c r="N4307">
        <v>1.0599474090121901</v>
      </c>
      <c r="O4307">
        <v>16.4739884393063</v>
      </c>
      <c r="P4307">
        <v>399.03846153846098</v>
      </c>
      <c r="Q4307">
        <v>0.15676869539600499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E4308">
        <v>12.453215999999999</v>
      </c>
      <c r="F4308">
        <v>10.95</v>
      </c>
      <c r="G4308">
        <v>17.277014262185801</v>
      </c>
      <c r="H4308">
        <v>-7.7996832636926401</v>
      </c>
      <c r="I4308">
        <v>-31.504653928796198</v>
      </c>
      <c r="J4308">
        <v>4.1857913012426398</v>
      </c>
      <c r="K4308">
        <v>11.3884701718353</v>
      </c>
      <c r="L4308">
        <v>10.834842162007799</v>
      </c>
      <c r="M4308">
        <v>32.169121894075602</v>
      </c>
      <c r="N4308">
        <v>0.53672617574426895</v>
      </c>
      <c r="O4308">
        <v>35.616438356164302</v>
      </c>
      <c r="P4308">
        <v>49.386084583901699</v>
      </c>
      <c r="Q4308">
        <v>-1.1823424006401E-2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E4309">
        <v>12.380940000000001</v>
      </c>
      <c r="F4309">
        <v>12.21</v>
      </c>
      <c r="G4309">
        <v>175.621240841706</v>
      </c>
      <c r="H4309">
        <v>27.416321876015299</v>
      </c>
      <c r="I4309">
        <v>111.762589650919</v>
      </c>
      <c r="J4309">
        <v>-6.1850216627262098</v>
      </c>
      <c r="K4309">
        <v>10.686040729001601</v>
      </c>
      <c r="L4309">
        <v>8.4013202423575795</v>
      </c>
      <c r="M4309">
        <v>61.178274088492202</v>
      </c>
      <c r="N4309">
        <v>1.5988922459188799</v>
      </c>
      <c r="O4309">
        <v>14.086814086814</v>
      </c>
      <c r="P4309">
        <v>268.88217522658601</v>
      </c>
      <c r="Q4309">
        <v>1.5676976620875999E-2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304</v>
      </c>
      <c r="E4310">
        <v>12.36600329</v>
      </c>
      <c r="F4310">
        <v>9.6999999999999993</v>
      </c>
      <c r="G4310">
        <v>23.370528590994301</v>
      </c>
      <c r="H4310">
        <v>11.5594367896476</v>
      </c>
      <c r="I4310">
        <v>61.675485972655103</v>
      </c>
      <c r="J4310">
        <v>-0.86182774637639603</v>
      </c>
      <c r="K4310">
        <v>7.4558110420013204</v>
      </c>
      <c r="L4310">
        <v>6.1263673267176699</v>
      </c>
      <c r="M4310">
        <v>97.187459567895004</v>
      </c>
      <c r="N4310">
        <v>0.47986852917008999</v>
      </c>
      <c r="O4310">
        <v>0</v>
      </c>
      <c r="P4310">
        <v>94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905</v>
      </c>
      <c r="E4311">
        <v>12.35481897</v>
      </c>
      <c r="F4311">
        <v>2.4700000000000002</v>
      </c>
      <c r="G4311">
        <v>20.293605514071199</v>
      </c>
      <c r="H4311">
        <v>-12.7725204417965</v>
      </c>
      <c r="I4311">
        <v>-0.31390067426575402</v>
      </c>
      <c r="J4311">
        <v>-8.8328422391300094</v>
      </c>
      <c r="K4311">
        <v>2.7835254784122698</v>
      </c>
      <c r="L4311">
        <v>2.4273399020055999</v>
      </c>
      <c r="M4311">
        <v>34.463714142632</v>
      </c>
      <c r="N4311">
        <v>0.78860495282239595</v>
      </c>
      <c r="O4311">
        <v>71.659919028339999</v>
      </c>
      <c r="P4311">
        <v>73.943661971831006</v>
      </c>
      <c r="Q4311">
        <v>2.2894555074456001E-2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777</v>
      </c>
      <c r="E4312">
        <v>12.3173505</v>
      </c>
      <c r="F4312">
        <v>318.5</v>
      </c>
      <c r="G4312">
        <v>76.619098203200295</v>
      </c>
      <c r="H4312">
        <v>-7.00111114791427</v>
      </c>
      <c r="I4312">
        <v>-47.266299963756602</v>
      </c>
      <c r="J4312">
        <v>32.808205923657198</v>
      </c>
      <c r="K4312">
        <v>324.30860334618598</v>
      </c>
      <c r="L4312">
        <v>292.25437850024798</v>
      </c>
      <c r="M4312">
        <v>68.397379168284502</v>
      </c>
      <c r="N4312">
        <v>1.6629711751662899</v>
      </c>
      <c r="O4312">
        <v>51.899529042386099</v>
      </c>
      <c r="P4312">
        <v>164.53488372093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1344</v>
      </c>
      <c r="E4313">
        <v>12.3047556</v>
      </c>
      <c r="F4313">
        <v>4.74</v>
      </c>
      <c r="G4313">
        <v>31.6148424167035</v>
      </c>
      <c r="H4313">
        <v>47.208581004669597</v>
      </c>
      <c r="I4313">
        <v>6.5976808948500496</v>
      </c>
      <c r="J4313">
        <v>32.079348724211798</v>
      </c>
      <c r="K4313">
        <v>3.3787191033013699</v>
      </c>
      <c r="L4313">
        <v>3.43718373100047</v>
      </c>
      <c r="M4313">
        <v>91.511139747676395</v>
      </c>
      <c r="N4313">
        <v>3.08340985994686</v>
      </c>
      <c r="O4313">
        <v>14.7679324894514</v>
      </c>
      <c r="P4313">
        <v>94.262295081967196</v>
      </c>
      <c r="Q4313">
        <v>5.6868937179392003E-2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239</v>
      </c>
      <c r="E4314">
        <v>12.2239995</v>
      </c>
      <c r="F4314">
        <v>44.75</v>
      </c>
      <c r="G4314">
        <v>40.4966366836452</v>
      </c>
      <c r="H4314">
        <v>-9.5510597848907199</v>
      </c>
      <c r="I4314">
        <v>8.6694186808735498</v>
      </c>
      <c r="J4314">
        <v>5.2845137170382399</v>
      </c>
      <c r="K4314">
        <v>44.302310613765997</v>
      </c>
      <c r="L4314">
        <v>40.081228748772801</v>
      </c>
      <c r="M4314">
        <v>56.623883212651897</v>
      </c>
      <c r="N4314">
        <v>2.8115886434942801</v>
      </c>
      <c r="O4314">
        <v>19.083798882681499</v>
      </c>
      <c r="P4314">
        <v>116.707021791767</v>
      </c>
      <c r="Q4314">
        <v>0.120775559175354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E4315">
        <v>12.218999999999999</v>
      </c>
      <c r="F4315">
        <v>40.729999999999997</v>
      </c>
      <c r="G4315">
        <v>40.384657319408703</v>
      </c>
      <c r="H4315">
        <v>-20.0296416417434</v>
      </c>
      <c r="I4315">
        <v>-21.1579795470406</v>
      </c>
      <c r="J4315">
        <v>-10.590191612453401</v>
      </c>
      <c r="K4315">
        <v>48.018830047176401</v>
      </c>
      <c r="L4315">
        <v>41.961446036119199</v>
      </c>
      <c r="M4315">
        <v>10.4886964824139</v>
      </c>
      <c r="N4315">
        <v>0.24362662570334201</v>
      </c>
      <c r="O4315">
        <v>44.021605696047097</v>
      </c>
      <c r="P4315">
        <v>98.682926829268197</v>
      </c>
      <c r="Q4315">
        <v>5.4567228630023001E-2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297</v>
      </c>
      <c r="E4316">
        <v>12.216832</v>
      </c>
      <c r="F4316">
        <v>2.56</v>
      </c>
      <c r="G4316">
        <v>4.0889979389053197</v>
      </c>
      <c r="H4316">
        <v>1.46293204550685</v>
      </c>
      <c r="I4316">
        <v>32.355256652425801</v>
      </c>
      <c r="J4316">
        <v>2.0188306898375799</v>
      </c>
      <c r="K4316">
        <v>2.3088353806262898</v>
      </c>
      <c r="L4316">
        <v>2.1113592402182699</v>
      </c>
      <c r="M4316">
        <v>71.736031994987997</v>
      </c>
      <c r="N4316">
        <v>1.76172356801179</v>
      </c>
      <c r="O4316">
        <v>9.375</v>
      </c>
      <c r="P4316">
        <v>81.560283687943198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713</v>
      </c>
      <c r="E4317">
        <v>12.214835947999999</v>
      </c>
      <c r="F4317">
        <v>2617.0100000000002</v>
      </c>
      <c r="G4317">
        <v>1.1636642261394601</v>
      </c>
      <c r="H4317">
        <v>1.6808766581397301</v>
      </c>
      <c r="I4317">
        <v>0.70750565933318799</v>
      </c>
      <c r="J4317">
        <v>2.2902958057471499</v>
      </c>
      <c r="K4317">
        <v>2498.7513994152901</v>
      </c>
      <c r="L4317">
        <v>2330.5126331893498</v>
      </c>
      <c r="M4317">
        <v>57.569699091115801</v>
      </c>
      <c r="N4317">
        <v>0.28392034366756602</v>
      </c>
      <c r="O4317">
        <v>2.0874967997829499</v>
      </c>
      <c r="P4317">
        <v>29.812003968253901</v>
      </c>
      <c r="Q4317">
        <v>2.2268006150822001E-2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49</v>
      </c>
      <c r="E4318">
        <v>12.188651999999999</v>
      </c>
      <c r="F4318">
        <v>39.9</v>
      </c>
      <c r="G4318">
        <v>59.721154709062297</v>
      </c>
      <c r="H4318">
        <v>-3.6735153761539099</v>
      </c>
      <c r="I4318">
        <v>46.564576744098801</v>
      </c>
      <c r="J4318">
        <v>4.6937278091791503</v>
      </c>
      <c r="K4318">
        <v>35.026490249076602</v>
      </c>
      <c r="L4318">
        <v>30.551217786611701</v>
      </c>
      <c r="M4318">
        <v>69.750264366769898</v>
      </c>
      <c r="N4318">
        <v>0.72427891004376099</v>
      </c>
      <c r="O4318">
        <v>1.3283208020050199</v>
      </c>
      <c r="P4318">
        <v>96.551724137931004</v>
      </c>
      <c r="Q4318">
        <v>7.8497074931093994E-2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D4319" t="s">
        <v>130</v>
      </c>
      <c r="E4319">
        <v>12.17859</v>
      </c>
      <c r="F4319">
        <v>5.84</v>
      </c>
      <c r="G4319">
        <v>-83.602642955259597</v>
      </c>
      <c r="H4319">
        <v>14.522976717691799</v>
      </c>
      <c r="I4319">
        <v>-42.991245584832697</v>
      </c>
      <c r="J4319">
        <v>-0.86182774637639603</v>
      </c>
      <c r="K4319">
        <v>6.6844969595811801</v>
      </c>
      <c r="L4319">
        <v>9.0653522473862491</v>
      </c>
      <c r="M4319">
        <v>26.189719983301401</v>
      </c>
      <c r="N4319">
        <v>0.28859533467847798</v>
      </c>
      <c r="O4319">
        <v>226.198630136986</v>
      </c>
      <c r="P4319">
        <v>21.413721413721401</v>
      </c>
      <c r="Q4319">
        <v>2.0344115274324E-2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629</v>
      </c>
      <c r="E4320">
        <v>12.162312350000001</v>
      </c>
      <c r="F4320">
        <v>13.9</v>
      </c>
      <c r="G4320">
        <v>-27.627025092071602</v>
      </c>
      <c r="H4320">
        <v>11.0409327373089</v>
      </c>
      <c r="I4320">
        <v>-7.3958667488877001</v>
      </c>
      <c r="J4320">
        <v>-1.7027527638956601</v>
      </c>
      <c r="K4320">
        <v>13.862191228259301</v>
      </c>
      <c r="L4320">
        <v>13.437236723711299</v>
      </c>
      <c r="M4320">
        <v>49.840477509908801</v>
      </c>
      <c r="N4320">
        <v>2.49009516186279</v>
      </c>
      <c r="O4320">
        <v>58.633093525179802</v>
      </c>
      <c r="Q4320">
        <v>9.7532786701028995E-2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629</v>
      </c>
      <c r="E4321">
        <v>12.159905804999999</v>
      </c>
      <c r="F4321">
        <v>15</v>
      </c>
      <c r="G4321">
        <v>-0.75598709515436302</v>
      </c>
      <c r="H4321">
        <v>-14.5950951909384</v>
      </c>
      <c r="I4321">
        <v>-20.7347567824152</v>
      </c>
      <c r="J4321">
        <v>-0.86182774637639603</v>
      </c>
      <c r="K4321">
        <v>13.9034397649901</v>
      </c>
      <c r="L4321">
        <v>11.721066985316201</v>
      </c>
      <c r="M4321">
        <v>75.1333248830108</v>
      </c>
      <c r="N4321">
        <v>3.1273889776912901E-2</v>
      </c>
      <c r="O4321">
        <v>11.2666666666666</v>
      </c>
      <c r="P4321">
        <v>108.333333333333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403</v>
      </c>
      <c r="E4322">
        <v>12.132183400000001</v>
      </c>
      <c r="F4322">
        <v>24.26</v>
      </c>
      <c r="G4322">
        <v>-10.336431115965301</v>
      </c>
      <c r="H4322">
        <v>23.210286666725999</v>
      </c>
      <c r="I4322">
        <v>28.7720562271201</v>
      </c>
      <c r="J4322">
        <v>-11.6340285185771</v>
      </c>
      <c r="K4322">
        <v>20.8571360726827</v>
      </c>
      <c r="L4322">
        <v>19.654331198427101</v>
      </c>
      <c r="M4322">
        <v>59.959028670892501</v>
      </c>
      <c r="N4322">
        <v>2.4234423036088502</v>
      </c>
      <c r="O4322">
        <v>6.9661995053585901</v>
      </c>
      <c r="P4322">
        <v>61.303191489361701</v>
      </c>
      <c r="Q4322">
        <v>0.13483572842119901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713</v>
      </c>
      <c r="E4323">
        <v>12.120252429999899</v>
      </c>
      <c r="F4323">
        <v>38.03</v>
      </c>
      <c r="G4323">
        <v>11.6948254395202</v>
      </c>
      <c r="H4323">
        <v>1.7425977627201299</v>
      </c>
      <c r="I4323">
        <v>3.84413063207468</v>
      </c>
      <c r="J4323">
        <v>-1.9279036529108E-2</v>
      </c>
      <c r="K4323">
        <v>36.489130427897301</v>
      </c>
      <c r="L4323">
        <v>33.478270736534697</v>
      </c>
      <c r="M4323">
        <v>57.562155009737999</v>
      </c>
      <c r="N4323">
        <v>1.2915245065668699</v>
      </c>
      <c r="O4323">
        <v>1.81435708651065</v>
      </c>
      <c r="P4323">
        <v>42.274597830153397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934</v>
      </c>
      <c r="E4324">
        <v>12.08</v>
      </c>
      <c r="F4324">
        <v>6.04</v>
      </c>
      <c r="G4324">
        <v>-29.5285022027732</v>
      </c>
      <c r="H4324">
        <v>-4.14193910209781</v>
      </c>
      <c r="I4324">
        <v>-28.148515243751099</v>
      </c>
      <c r="J4324">
        <v>1.1348444666019699</v>
      </c>
      <c r="K4324">
        <v>6.2005164417614003</v>
      </c>
      <c r="L4324">
        <v>6.6212318863908504</v>
      </c>
      <c r="M4324">
        <v>39.656744758683601</v>
      </c>
      <c r="N4324">
        <v>1.07664430948892</v>
      </c>
      <c r="O4324">
        <v>47.350993377483398</v>
      </c>
      <c r="P4324">
        <v>13.7476459510357</v>
      </c>
      <c r="Q4324">
        <v>5.3743051768355997E-2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629</v>
      </c>
      <c r="E4325">
        <v>11.941592</v>
      </c>
      <c r="F4325">
        <v>3980</v>
      </c>
      <c r="G4325">
        <v>20.62485321374</v>
      </c>
      <c r="H4325">
        <v>3.0982962232439002</v>
      </c>
      <c r="I4325">
        <v>-7.5387970705827803</v>
      </c>
      <c r="J4325">
        <v>14.463720629503699</v>
      </c>
      <c r="K4325">
        <v>3907.7072488604399</v>
      </c>
      <c r="L4325">
        <v>3404.9280369306798</v>
      </c>
      <c r="M4325">
        <v>53.162931359616401</v>
      </c>
      <c r="N4325">
        <v>0.28865474148492998</v>
      </c>
      <c r="O4325">
        <v>19.2964824120603</v>
      </c>
      <c r="P4325">
        <v>106.74787667852701</v>
      </c>
      <c r="Q4325">
        <v>6.8920355375619996E-2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65</v>
      </c>
      <c r="E4326">
        <v>11.9316455</v>
      </c>
      <c r="F4326">
        <v>24.67</v>
      </c>
      <c r="G4326">
        <v>111.351297821763</v>
      </c>
      <c r="H4326">
        <v>-4.4692713443236602</v>
      </c>
      <c r="I4326">
        <v>-22.066078470016301</v>
      </c>
      <c r="J4326">
        <v>-0.86182774637639603</v>
      </c>
      <c r="K4326">
        <v>24.470409062031901</v>
      </c>
      <c r="L4326">
        <v>21.416563886078301</v>
      </c>
      <c r="M4326">
        <v>97.755691246373402</v>
      </c>
      <c r="N4326">
        <v>2.63636363636363</v>
      </c>
      <c r="O4326">
        <v>15.4843940008106</v>
      </c>
      <c r="P4326">
        <v>228.933333333333</v>
      </c>
    </row>
    <row r="4327" spans="1:17" hidden="1" x14ac:dyDescent="0.3">
      <c r="A4327" t="s">
        <v>8812</v>
      </c>
      <c r="B4327" t="s">
        <v>4234</v>
      </c>
      <c r="C4327" t="str">
        <f>IFERROR(VLOOKUP(Table1[[#This Row],[Ticker]],[1]!Table1[[Symbol]:[Industry]],2,FALSE),"-")</f>
        <v>-</v>
      </c>
      <c r="D4327" t="s">
        <v>49</v>
      </c>
      <c r="E4327">
        <v>11.93</v>
      </c>
      <c r="F4327">
        <v>119.3</v>
      </c>
      <c r="M4327">
        <v>100</v>
      </c>
      <c r="N4327">
        <v>1</v>
      </c>
      <c r="Q4327">
        <v>5.4726977498741003E-2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539</v>
      </c>
      <c r="E4328">
        <v>11.897264085512999</v>
      </c>
      <c r="F4328">
        <v>41.6</v>
      </c>
      <c r="G4328">
        <v>-15.632365706017501</v>
      </c>
      <c r="H4328">
        <v>0.52820467788735104</v>
      </c>
      <c r="I4328">
        <v>-8.1018127799086308</v>
      </c>
      <c r="J4328">
        <v>-0.86182774637639603</v>
      </c>
      <c r="K4328">
        <v>40.552622225005202</v>
      </c>
      <c r="L4328">
        <v>39.440135273025703</v>
      </c>
      <c r="M4328">
        <v>100</v>
      </c>
      <c r="N4328">
        <v>0</v>
      </c>
      <c r="O4328">
        <v>0</v>
      </c>
      <c r="P4328">
        <v>10.227874933757199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E4329">
        <v>11.86131108</v>
      </c>
      <c r="F4329">
        <v>33.909999999999997</v>
      </c>
      <c r="G4329">
        <v>37.561446107213001</v>
      </c>
      <c r="H4329">
        <v>-15.5232559201591</v>
      </c>
      <c r="I4329">
        <v>-41.934545885015702</v>
      </c>
      <c r="J4329">
        <v>-9.7852286413487501</v>
      </c>
      <c r="K4329">
        <v>43.143581938912398</v>
      </c>
      <c r="L4329">
        <v>44.777150422185301</v>
      </c>
      <c r="M4329">
        <v>16.026937028914201</v>
      </c>
      <c r="N4329">
        <v>0.37348095745169202</v>
      </c>
      <c r="O4329">
        <v>135.71217929814199</v>
      </c>
      <c r="P4329">
        <v>119.34023285899001</v>
      </c>
      <c r="Q4329">
        <v>6.5682797850977998E-2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171</v>
      </c>
      <c r="E4330">
        <v>11.84418</v>
      </c>
      <c r="F4330">
        <v>68.069999999999993</v>
      </c>
      <c r="G4330">
        <v>-87.029664484612297</v>
      </c>
      <c r="H4330">
        <v>-1.4801016692334199</v>
      </c>
      <c r="I4330">
        <v>-50.563689353336898</v>
      </c>
      <c r="J4330">
        <v>0.73361384906518401</v>
      </c>
      <c r="K4330">
        <v>71.058466704860805</v>
      </c>
      <c r="L4330">
        <v>88.602724581231499</v>
      </c>
      <c r="M4330">
        <v>39.123282920873898</v>
      </c>
      <c r="N4330">
        <v>0.86001405913147799</v>
      </c>
      <c r="O4330">
        <v>157.529014250036</v>
      </c>
      <c r="P4330">
        <v>18.982695332983699</v>
      </c>
      <c r="Q4330">
        <v>8.4763191280251005E-2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629</v>
      </c>
      <c r="E4331">
        <v>11.716959759</v>
      </c>
      <c r="F4331">
        <v>11.73</v>
      </c>
      <c r="G4331">
        <v>59.447816232263001</v>
      </c>
      <c r="H4331">
        <v>26.112739237686899</v>
      </c>
      <c r="I4331">
        <v>-2.1248327945510499</v>
      </c>
      <c r="J4331">
        <v>0.28571323723016501</v>
      </c>
      <c r="K4331">
        <v>9.8342680447490292</v>
      </c>
      <c r="L4331">
        <v>8.9087073405544501</v>
      </c>
      <c r="M4331">
        <v>58.143764770179097</v>
      </c>
      <c r="N4331">
        <v>2.89019431401569</v>
      </c>
      <c r="O4331">
        <v>30.434782608695599</v>
      </c>
      <c r="P4331">
        <v>119.662921348314</v>
      </c>
      <c r="Q4331">
        <v>9.3297069792744006E-2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21</v>
      </c>
      <c r="E4332">
        <v>11.70162</v>
      </c>
      <c r="F4332">
        <v>23.31</v>
      </c>
      <c r="G4332">
        <v>35.454638252958603</v>
      </c>
      <c r="H4332">
        <v>-3.9713084651928301</v>
      </c>
      <c r="I4332">
        <v>18.893916180892798</v>
      </c>
      <c r="J4332">
        <v>10.027283142734399</v>
      </c>
      <c r="K4332">
        <v>20.105851350597501</v>
      </c>
      <c r="L4332">
        <v>18.000089976591301</v>
      </c>
      <c r="M4332">
        <v>66.690893458923696</v>
      </c>
      <c r="N4332">
        <v>0.999485596707818</v>
      </c>
      <c r="O4332">
        <v>14.4144144144144</v>
      </c>
      <c r="P4332">
        <v>70.519385515727805</v>
      </c>
      <c r="Q4332">
        <v>7.3889167589340004E-3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130</v>
      </c>
      <c r="E4333">
        <v>11.68815375</v>
      </c>
      <c r="F4333">
        <v>9.75</v>
      </c>
      <c r="G4333">
        <v>-82.320417630925306</v>
      </c>
      <c r="H4333">
        <v>-8.9614588443236691</v>
      </c>
      <c r="I4333">
        <v>-25.655342613778799</v>
      </c>
      <c r="J4333">
        <v>0.17123010486326801</v>
      </c>
      <c r="K4333">
        <v>9.9358872533189597</v>
      </c>
      <c r="L4333">
        <v>11.282121123300501</v>
      </c>
      <c r="M4333">
        <v>50.052143904314597</v>
      </c>
      <c r="N4333">
        <v>0.86512909157671802</v>
      </c>
      <c r="O4333">
        <v>138.461538461538</v>
      </c>
      <c r="P4333">
        <v>15.112160566706001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403</v>
      </c>
      <c r="E4334">
        <v>11.6235</v>
      </c>
      <c r="F4334">
        <v>8.61</v>
      </c>
      <c r="G4334">
        <v>186.096281099355</v>
      </c>
      <c r="H4334">
        <v>-12.0202917524869</v>
      </c>
      <c r="I4334">
        <v>31.8502061473752</v>
      </c>
      <c r="J4334">
        <v>-0.86182774637639603</v>
      </c>
      <c r="K4334">
        <v>7.5980413731047802</v>
      </c>
      <c r="L4334">
        <v>5.8072006291345897</v>
      </c>
      <c r="M4334">
        <v>5.5604866865752296</v>
      </c>
      <c r="N4334">
        <v>2.2747126472192001</v>
      </c>
      <c r="O4334">
        <v>13.821138211382101</v>
      </c>
      <c r="P4334">
        <v>227.37642585551299</v>
      </c>
      <c r="Q4334">
        <v>6.8857652568197994E-2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393</v>
      </c>
      <c r="E4335">
        <v>11.616816</v>
      </c>
      <c r="F4335">
        <v>8.8800000000000008</v>
      </c>
      <c r="G4335">
        <v>-12.014086793621001</v>
      </c>
      <c r="H4335">
        <v>19.726532851480499</v>
      </c>
      <c r="I4335">
        <v>24.575129802531499</v>
      </c>
      <c r="J4335">
        <v>-5.8885657142908201</v>
      </c>
      <c r="K4335">
        <v>7.1811405498925698</v>
      </c>
      <c r="L4335">
        <v>7.1378067096001399</v>
      </c>
      <c r="M4335">
        <v>42.087800606116097</v>
      </c>
      <c r="N4335">
        <v>0.75266565191052703</v>
      </c>
      <c r="O4335">
        <v>10.923423423423399</v>
      </c>
      <c r="P4335">
        <v>124.810126582278</v>
      </c>
      <c r="Q4335">
        <v>1.4923455082049999E-2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539</v>
      </c>
      <c r="E4336">
        <v>11.603999999999999</v>
      </c>
      <c r="F4336">
        <v>19.34</v>
      </c>
      <c r="G4336">
        <v>9.8590576058391495</v>
      </c>
      <c r="H4336">
        <v>31.598525265845801</v>
      </c>
      <c r="I4336">
        <v>13.223376122766</v>
      </c>
      <c r="J4336">
        <v>-6.8130929759921397</v>
      </c>
      <c r="K4336">
        <v>17.431121495581301</v>
      </c>
      <c r="L4336">
        <v>15.199641525293201</v>
      </c>
      <c r="M4336">
        <v>44.500394098911002</v>
      </c>
      <c r="N4336">
        <v>3.46268854913288</v>
      </c>
      <c r="O4336">
        <v>22.4405377456049</v>
      </c>
      <c r="P4336">
        <v>134.42424242424201</v>
      </c>
      <c r="Q4336">
        <v>8.0892573979326005E-2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539</v>
      </c>
      <c r="E4337">
        <v>11.603899999999999</v>
      </c>
      <c r="F4337">
        <v>6.85</v>
      </c>
      <c r="G4337">
        <v>85.559512446644803</v>
      </c>
      <c r="H4337">
        <v>4.7811273797592699</v>
      </c>
      <c r="I4337">
        <v>4.8008833149199397</v>
      </c>
      <c r="J4337">
        <v>-4.38295450693977</v>
      </c>
      <c r="K4337">
        <v>6.4722304596192597</v>
      </c>
      <c r="L4337">
        <v>6.1344583922372999</v>
      </c>
      <c r="M4337">
        <v>49.6471251983588</v>
      </c>
      <c r="N4337">
        <v>0.74103585657370497</v>
      </c>
      <c r="O4337">
        <v>68.613138686131407</v>
      </c>
      <c r="P4337">
        <v>120.96774193548301</v>
      </c>
      <c r="Q4337">
        <v>0.115982586006747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E4338">
        <v>11.59803</v>
      </c>
      <c r="F4338">
        <v>31</v>
      </c>
      <c r="G4338">
        <v>-20.2744095771045</v>
      </c>
      <c r="H4338">
        <v>-3.9486074979194901</v>
      </c>
      <c r="I4338">
        <v>-17.744013502211899</v>
      </c>
      <c r="J4338">
        <v>1.59256694682427</v>
      </c>
      <c r="K4338">
        <v>30.4167808575545</v>
      </c>
      <c r="L4338">
        <v>30.9789453497302</v>
      </c>
      <c r="M4338">
        <v>54.852993535305202</v>
      </c>
      <c r="N4338">
        <v>0.59483433259869001</v>
      </c>
      <c r="O4338">
        <v>22.258064516129</v>
      </c>
      <c r="P4338">
        <v>28.205128205128201</v>
      </c>
      <c r="Q4338">
        <v>-5.6069442659602002E-2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539</v>
      </c>
      <c r="E4339">
        <v>11.598000000000001</v>
      </c>
      <c r="F4339">
        <v>289.95</v>
      </c>
      <c r="G4339">
        <v>165.108148722994</v>
      </c>
      <c r="H4339">
        <v>124.617267117214</v>
      </c>
      <c r="I4339">
        <v>91.234749252848601</v>
      </c>
      <c r="J4339">
        <v>10.513318338547601</v>
      </c>
      <c r="K4339">
        <v>174.57704931454001</v>
      </c>
      <c r="L4339">
        <v>130.32008581470799</v>
      </c>
      <c r="M4339">
        <v>98.866712615700493</v>
      </c>
      <c r="N4339">
        <v>1.5230400417513099</v>
      </c>
      <c r="O4339">
        <v>0</v>
      </c>
      <c r="P4339">
        <v>226.15298087739001</v>
      </c>
      <c r="Q4339">
        <v>9.6208146033782999E-2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346</v>
      </c>
      <c r="E4340">
        <v>11.585045279999999</v>
      </c>
      <c r="F4340">
        <v>9.2799999999999994</v>
      </c>
      <c r="G4340">
        <v>365.145050365516</v>
      </c>
      <c r="H4340">
        <v>39.290602273369799</v>
      </c>
      <c r="I4340">
        <v>377.906002203171</v>
      </c>
      <c r="J4340">
        <v>7.0859777103258503</v>
      </c>
      <c r="K4340">
        <v>6.1464937515734501</v>
      </c>
      <c r="M4340">
        <v>100</v>
      </c>
      <c r="N4340">
        <v>2.5181780703294301</v>
      </c>
      <c r="O4340">
        <v>0</v>
      </c>
      <c r="P4340">
        <v>415.55555555555497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E4341">
        <v>11.575343999999999</v>
      </c>
      <c r="F4341">
        <v>19.93</v>
      </c>
      <c r="G4341">
        <v>-5.9444765001840301</v>
      </c>
      <c r="H4341">
        <v>-0.83960274884760999</v>
      </c>
      <c r="I4341">
        <v>9.8495082367452405</v>
      </c>
      <c r="J4341">
        <v>-6.0591328474351096</v>
      </c>
      <c r="K4341">
        <v>20.0880918132092</v>
      </c>
      <c r="L4341">
        <v>18.418509223424799</v>
      </c>
      <c r="M4341">
        <v>50.7047944261924</v>
      </c>
      <c r="N4341">
        <v>1.5756242831135701</v>
      </c>
      <c r="O4341">
        <v>31.259407927747102</v>
      </c>
      <c r="P4341">
        <v>89.990467111534699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539</v>
      </c>
      <c r="E4342">
        <v>11.571470400000001</v>
      </c>
      <c r="F4342">
        <v>38.56</v>
      </c>
      <c r="G4342">
        <v>60.961464786581701</v>
      </c>
      <c r="H4342">
        <v>-22.819371947945399</v>
      </c>
      <c r="I4342">
        <v>-40.536247778408601</v>
      </c>
      <c r="J4342">
        <v>-0.86182774637639603</v>
      </c>
      <c r="K4342">
        <v>48.229854999584397</v>
      </c>
      <c r="L4342">
        <v>48.010884836609499</v>
      </c>
      <c r="M4342">
        <v>13.522078303389</v>
      </c>
      <c r="N4342">
        <v>0.64677651841667105</v>
      </c>
      <c r="O4342">
        <v>90.352697095435701</v>
      </c>
      <c r="P4342">
        <v>86.821705426356502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713</v>
      </c>
      <c r="E4343">
        <v>11.560360832000001</v>
      </c>
      <c r="F4343">
        <v>56.8</v>
      </c>
      <c r="G4343">
        <v>59.333381228106603</v>
      </c>
      <c r="H4343">
        <v>3.00593841921562</v>
      </c>
      <c r="I4343">
        <v>22.883473946264299</v>
      </c>
      <c r="J4343">
        <v>2.9510291333436198</v>
      </c>
      <c r="K4343">
        <v>51.882739689471698</v>
      </c>
      <c r="L4343">
        <v>44.588333183372796</v>
      </c>
      <c r="M4343">
        <v>44.735305969102399</v>
      </c>
      <c r="N4343">
        <v>1.0889710158846</v>
      </c>
      <c r="O4343">
        <v>0.61619718309859906</v>
      </c>
      <c r="P4343">
        <v>86.046511627906895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65</v>
      </c>
      <c r="E4344">
        <v>11.556179999999999</v>
      </c>
      <c r="F4344">
        <v>19.62</v>
      </c>
      <c r="G4344">
        <v>90.219054514410104</v>
      </c>
      <c r="H4344">
        <v>-28.057057603865601</v>
      </c>
      <c r="I4344">
        <v>160.92305756659499</v>
      </c>
      <c r="J4344">
        <v>-8.5186543146420792</v>
      </c>
      <c r="K4344">
        <v>21.81663653335</v>
      </c>
      <c r="L4344">
        <v>14.815710965204</v>
      </c>
      <c r="M4344">
        <v>5.9713122850551104</v>
      </c>
      <c r="N4344">
        <v>0.245316475744836</v>
      </c>
      <c r="O4344">
        <v>48.878695208970399</v>
      </c>
      <c r="P4344">
        <v>319.230769230769</v>
      </c>
      <c r="Q4344">
        <v>0.136917697260907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403</v>
      </c>
      <c r="E4345">
        <v>11.551848</v>
      </c>
      <c r="F4345">
        <v>0.77</v>
      </c>
      <c r="G4345">
        <v>-28.3918862093951</v>
      </c>
      <c r="H4345">
        <v>-16.097178321067801</v>
      </c>
      <c r="I4345">
        <v>1.8260843322086999</v>
      </c>
      <c r="J4345">
        <v>6.1804257747503701</v>
      </c>
      <c r="K4345">
        <v>0.72574161518076896</v>
      </c>
      <c r="M4345">
        <v>61.082908147690198</v>
      </c>
      <c r="N4345">
        <v>1.04701291817394</v>
      </c>
      <c r="O4345">
        <v>59.740259740259702</v>
      </c>
      <c r="P4345">
        <v>97.435897435897402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304</v>
      </c>
      <c r="E4346">
        <v>11.55</v>
      </c>
      <c r="F4346">
        <v>38.5</v>
      </c>
      <c r="G4346">
        <v>-36.325356918844598</v>
      </c>
      <c r="H4346">
        <v>-12.8026046776569</v>
      </c>
      <c r="I4346">
        <v>-6.8923922503955</v>
      </c>
      <c r="J4346">
        <v>-0.86182774637639603</v>
      </c>
      <c r="K4346">
        <v>38.954080224883903</v>
      </c>
      <c r="L4346">
        <v>38.361602984281198</v>
      </c>
      <c r="M4346">
        <v>36.768014404604301</v>
      </c>
      <c r="N4346">
        <v>0.64285714285714202</v>
      </c>
      <c r="O4346">
        <v>17.194805194805099</v>
      </c>
      <c r="P4346">
        <v>28.247834776815399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E4347">
        <v>11.520929184</v>
      </c>
      <c r="F4347">
        <v>4.66</v>
      </c>
      <c r="G4347">
        <v>-72.358518481336304</v>
      </c>
      <c r="H4347">
        <v>-11.8162101198338</v>
      </c>
      <c r="I4347">
        <v>-62.991761920399199</v>
      </c>
      <c r="J4347">
        <v>-4.0601219894467597</v>
      </c>
      <c r="K4347">
        <v>5.1186561152648098</v>
      </c>
      <c r="L4347">
        <v>7.3933162116151099</v>
      </c>
      <c r="M4347">
        <v>58.105447271352702</v>
      </c>
      <c r="N4347">
        <v>1.64704734742034</v>
      </c>
      <c r="O4347">
        <v>146.56652360515</v>
      </c>
      <c r="P4347">
        <v>17.380352644836201</v>
      </c>
      <c r="Q4347">
        <v>-0.20627306825783601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445</v>
      </c>
      <c r="E4348">
        <v>11.5086195</v>
      </c>
      <c r="F4348">
        <v>25.47</v>
      </c>
      <c r="G4348">
        <v>56.198372655435897</v>
      </c>
      <c r="H4348">
        <v>12.0959460469806</v>
      </c>
      <c r="I4348">
        <v>-7.0184891353141596</v>
      </c>
      <c r="J4348">
        <v>21.168213218575801</v>
      </c>
      <c r="K4348">
        <v>22.218411072540999</v>
      </c>
      <c r="L4348">
        <v>20.418314775047399</v>
      </c>
      <c r="M4348">
        <v>61.323561146994699</v>
      </c>
      <c r="N4348">
        <v>2.7786242751477599</v>
      </c>
      <c r="O4348">
        <v>25.6380054966627</v>
      </c>
      <c r="P4348">
        <v>116.950596252129</v>
      </c>
      <c r="Q4348">
        <v>7.0228778750717993E-2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629</v>
      </c>
      <c r="E4349">
        <v>11.484</v>
      </c>
      <c r="F4349">
        <v>191.4</v>
      </c>
      <c r="G4349">
        <v>-20.8684688350573</v>
      </c>
      <c r="I4349">
        <v>-8.1075169974021506</v>
      </c>
      <c r="M4349">
        <v>100</v>
      </c>
      <c r="N4349">
        <v>1</v>
      </c>
      <c r="O4349">
        <v>0</v>
      </c>
      <c r="P4349">
        <v>4.9917718047174997</v>
      </c>
      <c r="Q4349">
        <v>3.0346719918976001E-2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905</v>
      </c>
      <c r="E4350">
        <v>11.482786000000001</v>
      </c>
      <c r="F4350">
        <v>11.9</v>
      </c>
      <c r="G4350">
        <v>11.8712408417066</v>
      </c>
      <c r="H4350">
        <v>-9.3453704650270897</v>
      </c>
      <c r="I4350">
        <v>-20.564296578169401</v>
      </c>
      <c r="J4350">
        <v>8.5131722536235905</v>
      </c>
      <c r="K4350">
        <v>11.504733544319199</v>
      </c>
      <c r="L4350">
        <v>10.991709698062101</v>
      </c>
      <c r="M4350">
        <v>56.399750253420301</v>
      </c>
      <c r="N4350">
        <v>0.42478863873848199</v>
      </c>
      <c r="O4350">
        <v>31.092436974789901</v>
      </c>
      <c r="P4350">
        <v>44.592952612393603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11.47776</v>
      </c>
      <c r="F4351">
        <v>24.4</v>
      </c>
      <c r="G4351">
        <v>7.9850692889140804</v>
      </c>
      <c r="H4351">
        <v>2.3140984587397799</v>
      </c>
      <c r="I4351">
        <v>-15.499288802119599</v>
      </c>
      <c r="J4351">
        <v>-2.0764026451618198</v>
      </c>
      <c r="K4351">
        <v>24.9878547608795</v>
      </c>
      <c r="L4351">
        <v>27.323457987125099</v>
      </c>
      <c r="M4351">
        <v>44.8633989783903</v>
      </c>
      <c r="N4351">
        <v>1.00826446280991</v>
      </c>
      <c r="O4351">
        <v>120.204918032786</v>
      </c>
      <c r="P4351">
        <v>48.238153098420298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E4352">
        <v>11.462266</v>
      </c>
      <c r="F4352">
        <v>57.34</v>
      </c>
      <c r="G4352">
        <v>-53.001282571159798</v>
      </c>
      <c r="H4352">
        <v>-8.6622538004640095</v>
      </c>
      <c r="I4352">
        <v>68.643975857151304</v>
      </c>
      <c r="J4352">
        <v>-15.653526919414301</v>
      </c>
      <c r="K4352">
        <v>57.937510434150298</v>
      </c>
      <c r="L4352">
        <v>54.758380510689101</v>
      </c>
      <c r="M4352">
        <v>43.782384976447702</v>
      </c>
      <c r="N4352">
        <v>0.85037406483790501</v>
      </c>
      <c r="O4352">
        <v>60.969654691314901</v>
      </c>
      <c r="P4352">
        <v>93.585415259959404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1396</v>
      </c>
      <c r="E4353">
        <v>11.45887875</v>
      </c>
      <c r="F4353">
        <v>4.6500000000000004</v>
      </c>
      <c r="G4353">
        <v>-30.962281456101401</v>
      </c>
      <c r="H4353">
        <v>-8.8257069878880099</v>
      </c>
      <c r="I4353">
        <v>-31.0887067915376</v>
      </c>
      <c r="J4353">
        <v>10.428494834268699</v>
      </c>
      <c r="K4353">
        <v>4.7805771316134296</v>
      </c>
      <c r="L4353">
        <v>5.3724571990380703</v>
      </c>
      <c r="M4353">
        <v>47.605475345879903</v>
      </c>
      <c r="N4353">
        <v>0.18994077474837601</v>
      </c>
      <c r="O4353">
        <v>69.892473118279497</v>
      </c>
      <c r="P4353">
        <v>18.020304568527902</v>
      </c>
      <c r="Q4353">
        <v>-1.0186106867709E-2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304</v>
      </c>
      <c r="E4354">
        <v>11.4439172</v>
      </c>
      <c r="F4354">
        <v>7.99</v>
      </c>
      <c r="G4354">
        <v>29.285390428186201</v>
      </c>
      <c r="H4354">
        <v>-4.4692713443236602</v>
      </c>
      <c r="I4354">
        <v>30.8646751618443</v>
      </c>
      <c r="J4354">
        <v>-0.86182774637639603</v>
      </c>
      <c r="K4354">
        <v>6.5198160697871899</v>
      </c>
      <c r="L4354">
        <v>5.3159002345713802</v>
      </c>
      <c r="M4354">
        <v>99.999983397573999</v>
      </c>
      <c r="N4354">
        <v>0.27417596242556402</v>
      </c>
      <c r="O4354">
        <v>0</v>
      </c>
      <c r="P4354">
        <v>113.06666666666599</v>
      </c>
      <c r="Q4354">
        <v>0.12597251738795701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629</v>
      </c>
      <c r="E4355">
        <v>11.44339188</v>
      </c>
      <c r="F4355">
        <v>10.09</v>
      </c>
      <c r="G4355">
        <v>-24.453205463895401</v>
      </c>
      <c r="H4355">
        <v>3.27941975515275</v>
      </c>
      <c r="I4355">
        <v>-19.6733628761937</v>
      </c>
      <c r="J4355">
        <v>-6.0231180689570403</v>
      </c>
      <c r="K4355">
        <v>10.7471191647656</v>
      </c>
      <c r="L4355">
        <v>11.2104573218542</v>
      </c>
      <c r="M4355">
        <v>37.096939384922102</v>
      </c>
      <c r="N4355">
        <v>1.4386693609089301</v>
      </c>
      <c r="O4355">
        <v>86.025768087214999</v>
      </c>
      <c r="P4355">
        <v>15.843857634902299</v>
      </c>
      <c r="Q4355">
        <v>3.1204242838215001E-2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75</v>
      </c>
      <c r="E4356">
        <v>11.400829999999999</v>
      </c>
      <c r="F4356">
        <v>25.97</v>
      </c>
      <c r="G4356">
        <v>60.974291734325803</v>
      </c>
      <c r="H4356">
        <v>-14.401631614882501</v>
      </c>
      <c r="I4356">
        <v>34.373737887261299</v>
      </c>
      <c r="J4356">
        <v>-0.86182774637639603</v>
      </c>
      <c r="K4356">
        <v>26.045994633971301</v>
      </c>
      <c r="L4356">
        <v>22.6566961810321</v>
      </c>
      <c r="M4356">
        <v>49.321735718422097</v>
      </c>
      <c r="N4356">
        <v>1.4502123293853499</v>
      </c>
      <c r="O4356">
        <v>18.790912591451601</v>
      </c>
      <c r="P4356">
        <v>95.852187028657596</v>
      </c>
      <c r="Q4356">
        <v>2.9339681838623E-2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403</v>
      </c>
      <c r="E4357">
        <v>11.39</v>
      </c>
      <c r="F4357">
        <v>22.78</v>
      </c>
      <c r="G4357">
        <v>84.675803722517102</v>
      </c>
      <c r="H4357">
        <v>13.707811989009601</v>
      </c>
      <c r="I4357">
        <v>8.3940445312136909</v>
      </c>
      <c r="J4357">
        <v>9.8210990828918998</v>
      </c>
      <c r="K4357">
        <v>20.732994497180901</v>
      </c>
      <c r="L4357">
        <v>18.769704979159201</v>
      </c>
      <c r="M4357">
        <v>59.723638302435099</v>
      </c>
      <c r="N4357">
        <v>3.2933064129546601</v>
      </c>
      <c r="O4357">
        <v>22.475856014047402</v>
      </c>
      <c r="P4357">
        <v>151.43487858719601</v>
      </c>
      <c r="Q4357">
        <v>8.0743729341008E-2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75</v>
      </c>
      <c r="E4358">
        <v>11.3719146</v>
      </c>
      <c r="F4358">
        <v>11.93</v>
      </c>
      <c r="G4358">
        <v>57.678220898686597</v>
      </c>
      <c r="H4358">
        <v>43.193066318013898</v>
      </c>
      <c r="I4358">
        <v>19.603714534921501</v>
      </c>
      <c r="J4358">
        <v>33.218360932868798</v>
      </c>
      <c r="K4358">
        <v>8.5706965083706503</v>
      </c>
      <c r="L4358">
        <v>7.7144473822270303</v>
      </c>
      <c r="M4358">
        <v>80.600677129160701</v>
      </c>
      <c r="N4358">
        <v>1.91725235302061</v>
      </c>
      <c r="O4358">
        <v>0</v>
      </c>
      <c r="P4358">
        <v>109.298245614035</v>
      </c>
      <c r="Q4358">
        <v>4.7437628871924001E-2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11.325763999999999</v>
      </c>
      <c r="F4359">
        <v>22.6</v>
      </c>
      <c r="G4359">
        <v>-6.2115029888418203</v>
      </c>
      <c r="H4359">
        <v>-15.637588176006799</v>
      </c>
      <c r="I4359">
        <v>-11.297487000317799</v>
      </c>
      <c r="J4359">
        <v>15.295603636326801</v>
      </c>
      <c r="K4359">
        <v>23.273788130680899</v>
      </c>
      <c r="L4359">
        <v>23.0476543022036</v>
      </c>
      <c r="M4359">
        <v>45.841459433644701</v>
      </c>
      <c r="N4359">
        <v>1.1029441418856001</v>
      </c>
      <c r="O4359">
        <v>32.300884955752203</v>
      </c>
      <c r="P4359">
        <v>38.141809290953503</v>
      </c>
      <c r="Q4359">
        <v>0.121776447701242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11.3170368</v>
      </c>
      <c r="F4360">
        <v>40.98</v>
      </c>
      <c r="G4360">
        <v>-49.971351750885901</v>
      </c>
      <c r="H4360">
        <v>-2.8071527633264002</v>
      </c>
      <c r="I4360">
        <v>-10.981172679518099</v>
      </c>
      <c r="J4360">
        <v>2.9112793693490899</v>
      </c>
      <c r="K4360">
        <v>40.523919468876002</v>
      </c>
      <c r="L4360">
        <v>42.975579933834098</v>
      </c>
      <c r="M4360">
        <v>71.425659922631596</v>
      </c>
      <c r="N4360">
        <v>0.52631578947368396</v>
      </c>
      <c r="O4360">
        <v>39.702293801854502</v>
      </c>
      <c r="P4360">
        <v>12.2432210353327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713</v>
      </c>
      <c r="E4361">
        <v>11.309675944999899</v>
      </c>
      <c r="F4361">
        <v>19.91</v>
      </c>
      <c r="G4361">
        <v>7.4953297404786099</v>
      </c>
      <c r="H4361">
        <v>-2.69566675381766</v>
      </c>
      <c r="I4361">
        <v>0.80231302854396702</v>
      </c>
      <c r="J4361">
        <v>-1.52374220666152</v>
      </c>
      <c r="K4361">
        <v>19.071000095124599</v>
      </c>
      <c r="L4361">
        <v>17.699324902717901</v>
      </c>
      <c r="M4361">
        <v>51.507867780463002</v>
      </c>
      <c r="N4361">
        <v>0.70545400904551403</v>
      </c>
      <c r="O4361">
        <v>5.4746358613761901</v>
      </c>
      <c r="P4361">
        <v>39.523475823405697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11.299838400000001</v>
      </c>
      <c r="F4362">
        <v>29</v>
      </c>
      <c r="G4362">
        <v>-51.002212761612697</v>
      </c>
      <c r="H4362">
        <v>-4.4692713443236602</v>
      </c>
      <c r="I4362">
        <v>-16.432622135452899</v>
      </c>
      <c r="J4362">
        <v>-0.86182774637639603</v>
      </c>
      <c r="K4362">
        <v>29.066109814417</v>
      </c>
      <c r="L4362">
        <v>31.9388447559387</v>
      </c>
      <c r="M4362" s="1">
        <v>1.0147999999999999E-10</v>
      </c>
      <c r="O4362">
        <v>33.586206896551701</v>
      </c>
      <c r="P4362">
        <v>0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1474</v>
      </c>
      <c r="E4363">
        <v>11.26464</v>
      </c>
      <c r="F4363">
        <v>32</v>
      </c>
      <c r="G4363">
        <v>143.50002872049399</v>
      </c>
      <c r="H4363">
        <v>5.4962458970556396</v>
      </c>
      <c r="I4363">
        <v>156.26098055814899</v>
      </c>
      <c r="J4363">
        <v>1.7443498598012099</v>
      </c>
      <c r="K4363">
        <v>30.735594202514498</v>
      </c>
      <c r="M4363">
        <v>63.041270915883501</v>
      </c>
      <c r="N4363">
        <v>1.69517195144535</v>
      </c>
      <c r="O4363">
        <v>38.093749999999901</v>
      </c>
      <c r="P4363">
        <v>182.68551236749099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713</v>
      </c>
      <c r="E4364">
        <v>11.262924035999999</v>
      </c>
      <c r="F4364">
        <v>266.26</v>
      </c>
      <c r="G4364">
        <v>7.1188012763927802</v>
      </c>
      <c r="H4364">
        <v>0.60935919020709695</v>
      </c>
      <c r="I4364">
        <v>3.88665144392604</v>
      </c>
      <c r="J4364">
        <v>1.3234436010169199</v>
      </c>
      <c r="K4364">
        <v>253.40919801727</v>
      </c>
      <c r="L4364">
        <v>233.36501973048399</v>
      </c>
      <c r="M4364">
        <v>55.874429077666797</v>
      </c>
      <c r="N4364">
        <v>0.57194283520884004</v>
      </c>
      <c r="O4364">
        <v>6.9781416660407096</v>
      </c>
      <c r="P4364">
        <v>35.846938775510097</v>
      </c>
      <c r="Q4364">
        <v>3.1845093282099998E-4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403</v>
      </c>
      <c r="E4365">
        <v>11.226522959999899</v>
      </c>
      <c r="F4365">
        <v>9.76</v>
      </c>
      <c r="G4365">
        <v>-30.6407284446529</v>
      </c>
      <c r="H4365">
        <v>-4.4692713443236602</v>
      </c>
      <c r="I4365">
        <v>-8.1530522429798697</v>
      </c>
      <c r="J4365">
        <v>-0.86182774637639603</v>
      </c>
      <c r="K4365">
        <v>9.72928985987134</v>
      </c>
      <c r="L4365">
        <v>10.210838142383601</v>
      </c>
      <c r="M4365">
        <v>99.999990417572306</v>
      </c>
      <c r="O4365">
        <v>5.0204918032786798</v>
      </c>
      <c r="P4365">
        <v>6.0869565217391397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239</v>
      </c>
      <c r="E4366">
        <v>11.194652103999999</v>
      </c>
      <c r="F4366">
        <v>7.64</v>
      </c>
      <c r="G4366">
        <v>56.478661508196403</v>
      </c>
      <c r="H4366">
        <v>31.0089895252415</v>
      </c>
      <c r="I4366">
        <v>7.59581388350436</v>
      </c>
      <c r="J4366">
        <v>1.50348105782859</v>
      </c>
      <c r="K4366">
        <v>6.1411975940619197</v>
      </c>
      <c r="L4366">
        <v>5.3914126227640304</v>
      </c>
      <c r="M4366">
        <v>69.653206548266397</v>
      </c>
      <c r="N4366">
        <v>3.1509544170825001</v>
      </c>
      <c r="O4366">
        <v>14.2670157068062</v>
      </c>
      <c r="P4366">
        <v>120.809248554913</v>
      </c>
      <c r="Q4366">
        <v>8.5667032047861996E-2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46</v>
      </c>
      <c r="E4367">
        <v>11.185855898</v>
      </c>
      <c r="F4367">
        <v>0.47</v>
      </c>
      <c r="G4367">
        <v>39.657000739535398</v>
      </c>
      <c r="H4367">
        <v>13.4794466043942</v>
      </c>
      <c r="I4367">
        <v>-20.942426057021599</v>
      </c>
      <c r="J4367">
        <v>-0.86182774637639603</v>
      </c>
      <c r="K4367">
        <v>0.40815635725914301</v>
      </c>
      <c r="L4367">
        <v>0.35136760358972902</v>
      </c>
      <c r="M4367">
        <v>99.414155585069594</v>
      </c>
      <c r="N4367">
        <v>1.3602060397200799</v>
      </c>
      <c r="O4367">
        <v>21.276595744680801</v>
      </c>
      <c r="P4367">
        <v>67.857142857142804</v>
      </c>
      <c r="Q4367">
        <v>2.9841214693263E-2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346</v>
      </c>
      <c r="E4368">
        <v>11.174310800000001</v>
      </c>
      <c r="F4368">
        <v>21.51</v>
      </c>
      <c r="G4368">
        <v>40.8839454067367</v>
      </c>
      <c r="H4368">
        <v>-14.2048987047936</v>
      </c>
      <c r="I4368">
        <v>18.9449100929079</v>
      </c>
      <c r="J4368">
        <v>-0.86182774637639603</v>
      </c>
      <c r="K4368">
        <v>19.3230477842277</v>
      </c>
      <c r="L4368">
        <v>16.653093654185799</v>
      </c>
      <c r="M4368">
        <v>93.782601484393297</v>
      </c>
      <c r="N4368">
        <v>0.176243182916446</v>
      </c>
      <c r="O4368">
        <v>28.870292887029201</v>
      </c>
      <c r="P4368">
        <v>134.56924754634599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11.165017499999999</v>
      </c>
      <c r="F4369">
        <v>0.7</v>
      </c>
      <c r="G4369">
        <v>-0.86024063977489995</v>
      </c>
      <c r="H4369">
        <v>11.924171278627099</v>
      </c>
      <c r="I4369">
        <v>-47.678728054456101</v>
      </c>
      <c r="J4369">
        <v>6.7139298293811596</v>
      </c>
      <c r="K4369">
        <v>0.67107141673130299</v>
      </c>
      <c r="L4369">
        <v>0.68626169559643002</v>
      </c>
      <c r="M4369">
        <v>63.427659216571399</v>
      </c>
      <c r="N4369">
        <v>0.60932221696875699</v>
      </c>
      <c r="O4369">
        <v>75.714285714285694</v>
      </c>
      <c r="P4369">
        <v>45.8333333333333</v>
      </c>
      <c r="Q4369">
        <v>6.2889047282240998E-2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239</v>
      </c>
      <c r="E4370">
        <v>11.164999999999999</v>
      </c>
      <c r="F4370">
        <v>15.95</v>
      </c>
      <c r="G4370">
        <v>-31.704396483930701</v>
      </c>
      <c r="H4370">
        <v>-0.68185533943669097</v>
      </c>
      <c r="I4370">
        <v>6.1976446309394397</v>
      </c>
      <c r="J4370">
        <v>8.6804030724501509</v>
      </c>
      <c r="K4370">
        <v>16.5469032181737</v>
      </c>
      <c r="L4370">
        <v>15.938323130343701</v>
      </c>
      <c r="M4370">
        <v>42.0226855105468</v>
      </c>
      <c r="N4370">
        <v>1.6387624788269499</v>
      </c>
      <c r="O4370">
        <v>42.194357366771101</v>
      </c>
      <c r="P4370">
        <v>30.0978792822185</v>
      </c>
      <c r="Q4370">
        <v>2.8124097495105999E-2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E4371">
        <v>11.12112919</v>
      </c>
      <c r="F4371">
        <v>17.170000000000002</v>
      </c>
      <c r="G4371">
        <v>353.748697907711</v>
      </c>
      <c r="H4371">
        <v>14.5524677861111</v>
      </c>
      <c r="I4371">
        <v>132.18642548359401</v>
      </c>
      <c r="J4371">
        <v>-8.5054756114264691</v>
      </c>
      <c r="K4371">
        <v>15.2918341607646</v>
      </c>
      <c r="L4371">
        <v>10.720931957288</v>
      </c>
      <c r="M4371">
        <v>40.776288466842502</v>
      </c>
      <c r="N4371">
        <v>0.29392480311339902</v>
      </c>
      <c r="O4371">
        <v>17.2976121141525</v>
      </c>
      <c r="P4371">
        <v>531.25</v>
      </c>
      <c r="Q4371">
        <v>8.8747810921900996E-2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11.046504000000001</v>
      </c>
      <c r="F4372">
        <v>10.5</v>
      </c>
      <c r="G4372">
        <v>-66.937681717215895</v>
      </c>
      <c r="H4372">
        <v>2.1973953223430001</v>
      </c>
      <c r="I4372">
        <v>-58.326205860022597</v>
      </c>
      <c r="J4372">
        <v>20.378126329398501</v>
      </c>
      <c r="K4372">
        <v>10.361513612241501</v>
      </c>
      <c r="L4372">
        <v>14.161384299103</v>
      </c>
      <c r="M4372">
        <v>79.762960990030706</v>
      </c>
      <c r="N4372">
        <v>2.3833309571447798</v>
      </c>
      <c r="O4372">
        <v>147.71428571428501</v>
      </c>
      <c r="P4372">
        <v>31.414267834793399</v>
      </c>
      <c r="Q4372">
        <v>-4.3754417498660998E-2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539</v>
      </c>
      <c r="E4373">
        <v>11.044600000000001</v>
      </c>
      <c r="F4373">
        <v>24.01</v>
      </c>
      <c r="G4373">
        <v>379.61344357075097</v>
      </c>
      <c r="H4373">
        <v>149.15391706147301</v>
      </c>
      <c r="I4373">
        <v>104.777299219658</v>
      </c>
      <c r="J4373">
        <v>12.5640981795495</v>
      </c>
      <c r="K4373">
        <v>15.1049236512367</v>
      </c>
      <c r="L4373">
        <v>11.666239573448401</v>
      </c>
      <c r="M4373">
        <v>82.825604113601699</v>
      </c>
      <c r="N4373">
        <v>1.9756619524369601</v>
      </c>
      <c r="O4373">
        <v>4.1232819658475401</v>
      </c>
      <c r="P4373">
        <v>455.78703703703701</v>
      </c>
      <c r="Q4373">
        <v>7.8601194965461002E-2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414</v>
      </c>
      <c r="E4374">
        <v>11.01515</v>
      </c>
      <c r="F4374">
        <v>17</v>
      </c>
      <c r="G4374">
        <v>27.292912513378202</v>
      </c>
      <c r="H4374">
        <v>15.3447486842886</v>
      </c>
      <c r="I4374">
        <v>27.512787293827401</v>
      </c>
      <c r="J4374">
        <v>8.9022613755108893</v>
      </c>
      <c r="K4374">
        <v>13.734252054904299</v>
      </c>
      <c r="L4374">
        <v>12.653024886296899</v>
      </c>
      <c r="M4374">
        <v>74.406115351968495</v>
      </c>
      <c r="N4374">
        <v>0.67719585488089695</v>
      </c>
      <c r="O4374">
        <v>2.94117647058822</v>
      </c>
      <c r="P4374">
        <v>78.571428571428498</v>
      </c>
      <c r="Q4374">
        <v>6.0459797824186E-2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E4375">
        <v>11.011295</v>
      </c>
      <c r="F4375">
        <v>35.78</v>
      </c>
      <c r="G4375">
        <v>112.673092693558</v>
      </c>
      <c r="H4375">
        <v>-22.592841138373998</v>
      </c>
      <c r="I4375">
        <v>-35.703658259182099</v>
      </c>
      <c r="J4375">
        <v>14.8561541423687</v>
      </c>
      <c r="K4375">
        <v>38.001423987978903</v>
      </c>
      <c r="L4375">
        <v>35.678716240634898</v>
      </c>
      <c r="M4375">
        <v>63.261666986352502</v>
      </c>
      <c r="N4375">
        <v>0.33375327554928402</v>
      </c>
      <c r="O4375">
        <v>42.789267747344802</v>
      </c>
      <c r="P4375">
        <v>180.62745098039201</v>
      </c>
      <c r="Q4375">
        <v>5.1750601313281998E-2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388</v>
      </c>
      <c r="E4376">
        <v>11.008869142479501</v>
      </c>
      <c r="F4376">
        <v>3.28</v>
      </c>
      <c r="G4376">
        <v>169.63525485572001</v>
      </c>
      <c r="H4376">
        <v>-4.4692713443236602</v>
      </c>
      <c r="I4376">
        <v>147.21817151534</v>
      </c>
      <c r="J4376">
        <v>3.9305045219941999</v>
      </c>
      <c r="K4376">
        <v>3.1887345589706202</v>
      </c>
      <c r="L4376">
        <v>2.4097492446811599</v>
      </c>
      <c r="M4376">
        <v>72.517567115718407</v>
      </c>
      <c r="N4376">
        <v>1.14851485148514</v>
      </c>
      <c r="O4376">
        <v>4.5731707317073296</v>
      </c>
      <c r="P4376">
        <v>355.55555555555497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713</v>
      </c>
      <c r="E4377">
        <v>10.982502</v>
      </c>
      <c r="F4377">
        <v>299.08</v>
      </c>
      <c r="G4377">
        <v>-16.552312475079301</v>
      </c>
      <c r="H4377">
        <v>-8.3033419989367196</v>
      </c>
      <c r="I4377">
        <v>11.1188446862717</v>
      </c>
      <c r="J4377">
        <v>-1.9597143969978601</v>
      </c>
      <c r="K4377">
        <v>298.02748722971802</v>
      </c>
      <c r="L4377">
        <v>275.51676923385799</v>
      </c>
      <c r="M4377">
        <v>56.692276819569898</v>
      </c>
      <c r="N4377">
        <v>0.62486766655054704</v>
      </c>
      <c r="O4377">
        <v>13.0366457135214</v>
      </c>
      <c r="P4377">
        <v>45.892682926829202</v>
      </c>
      <c r="Q4377">
        <v>-0.11226619776288201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806</v>
      </c>
      <c r="E4378">
        <v>10.944000000000001</v>
      </c>
      <c r="F4378">
        <v>30.4</v>
      </c>
      <c r="G4378">
        <v>-27.795724510742598</v>
      </c>
      <c r="H4378">
        <v>-0.67958203056470301</v>
      </c>
      <c r="I4378">
        <v>-0.54838173066464002</v>
      </c>
      <c r="J4378">
        <v>-5.8618277463763997</v>
      </c>
      <c r="K4378">
        <v>30.2789733350765</v>
      </c>
      <c r="L4378">
        <v>29.219932252299699</v>
      </c>
      <c r="M4378">
        <v>32.572805189291302</v>
      </c>
      <c r="N4378">
        <v>0.11798371120405</v>
      </c>
      <c r="O4378">
        <v>12.0065789473684</v>
      </c>
      <c r="P4378">
        <v>24.132298897509099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629</v>
      </c>
      <c r="E4379">
        <v>10.932349800000001</v>
      </c>
      <c r="F4379">
        <v>18.82</v>
      </c>
      <c r="G4379">
        <v>-0.39357397310821401</v>
      </c>
      <c r="H4379">
        <v>13.778027575244099</v>
      </c>
      <c r="I4379">
        <v>1.3080060307071</v>
      </c>
      <c r="J4379">
        <v>6.7884454776673104</v>
      </c>
      <c r="K4379">
        <v>17.6219213603169</v>
      </c>
      <c r="L4379">
        <v>16.002165999556599</v>
      </c>
      <c r="M4379">
        <v>51.220346413042101</v>
      </c>
      <c r="N4379">
        <v>1.2617847929735599</v>
      </c>
      <c r="O4379">
        <v>11.5302869287991</v>
      </c>
      <c r="P4379">
        <v>72.502291475710294</v>
      </c>
      <c r="Q4379">
        <v>1.037436860966E-2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539</v>
      </c>
      <c r="E4380">
        <v>10.9305</v>
      </c>
      <c r="F4380">
        <v>10.41</v>
      </c>
      <c r="G4380">
        <v>-4.9543172948271303</v>
      </c>
      <c r="H4380">
        <v>-13.292800756088299</v>
      </c>
      <c r="I4380">
        <v>3.3436642180145899</v>
      </c>
      <c r="J4380">
        <v>-10.4333865430947</v>
      </c>
      <c r="K4380">
        <v>10.3310556113207</v>
      </c>
      <c r="L4380">
        <v>9.9181281531272507</v>
      </c>
      <c r="M4380">
        <v>50.197899894435302</v>
      </c>
      <c r="N4380">
        <v>0.77755927231189503</v>
      </c>
      <c r="O4380">
        <v>9.9903938520652993</v>
      </c>
      <c r="P4380">
        <v>30.125</v>
      </c>
      <c r="Q4380">
        <v>5.1557439332707997E-2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21</v>
      </c>
      <c r="E4381">
        <v>10.907999999999999</v>
      </c>
      <c r="F4381">
        <v>21.6</v>
      </c>
      <c r="G4381">
        <v>18.3320157020141</v>
      </c>
      <c r="H4381">
        <v>12.0716769315384</v>
      </c>
      <c r="I4381">
        <v>-22.2666563378639</v>
      </c>
      <c r="J4381">
        <v>11.2688098897044</v>
      </c>
      <c r="K4381">
        <v>17.671346093037101</v>
      </c>
      <c r="L4381">
        <v>15.451568307225701</v>
      </c>
      <c r="M4381">
        <v>78.636544883421294</v>
      </c>
      <c r="N4381">
        <v>3.1838508054271002</v>
      </c>
      <c r="O4381">
        <v>16.8055555555555</v>
      </c>
      <c r="P4381">
        <v>208.57142857142799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10.897792000000001</v>
      </c>
      <c r="F4382">
        <v>30.4</v>
      </c>
      <c r="G4382">
        <v>250.843600748081</v>
      </c>
      <c r="H4382">
        <v>0.44876144256158201</v>
      </c>
      <c r="I4382">
        <v>-35.110576642037501</v>
      </c>
      <c r="J4382">
        <v>-7.4426171573247199E-2</v>
      </c>
      <c r="K4382">
        <v>33.734340097112202</v>
      </c>
      <c r="L4382">
        <v>29.551998482614898</v>
      </c>
      <c r="M4382">
        <v>39.849000504686103</v>
      </c>
      <c r="N4382">
        <v>0.326216424259611</v>
      </c>
      <c r="O4382">
        <v>52.467105263157897</v>
      </c>
      <c r="P4382">
        <v>276.70384138785602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10.8938445</v>
      </c>
      <c r="F4383">
        <v>68.41</v>
      </c>
      <c r="G4383">
        <v>2.4430626635284098</v>
      </c>
      <c r="H4383">
        <v>0.70474978681368505</v>
      </c>
      <c r="I4383">
        <v>7.29845846996764</v>
      </c>
      <c r="J4383">
        <v>1.6832411825737501</v>
      </c>
      <c r="K4383">
        <v>64.290790618928298</v>
      </c>
      <c r="L4383">
        <v>59.837175540915503</v>
      </c>
      <c r="M4383">
        <v>65.817523880043396</v>
      </c>
      <c r="N4383">
        <v>0.84135015474632102</v>
      </c>
      <c r="O4383">
        <v>2.3242216050285198</v>
      </c>
      <c r="P4383">
        <v>32.834951456310598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E4384">
        <v>10.877162559999899</v>
      </c>
      <c r="F4384">
        <v>47.58</v>
      </c>
      <c r="G4384">
        <v>8.0170806883061498</v>
      </c>
      <c r="H4384">
        <v>-4.4692713443236602</v>
      </c>
      <c r="I4384">
        <v>2.61082792939786</v>
      </c>
      <c r="J4384">
        <v>-0.86182774637639603</v>
      </c>
      <c r="K4384">
        <v>36.9194377530088</v>
      </c>
      <c r="M4384">
        <v>100</v>
      </c>
      <c r="N4384">
        <v>3.02755071147441E-2</v>
      </c>
      <c r="O4384">
        <v>0</v>
      </c>
      <c r="P4384">
        <v>33.877321328081003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10.853185979999999</v>
      </c>
      <c r="F4385">
        <v>71.7</v>
      </c>
      <c r="G4385">
        <v>-2.6643643511150801</v>
      </c>
      <c r="H4385">
        <v>-5.2683895587077796</v>
      </c>
      <c r="I4385">
        <v>-7.6581123315313997</v>
      </c>
      <c r="J4385">
        <v>-2.6353611706601501</v>
      </c>
      <c r="K4385">
        <v>70.1021251076223</v>
      </c>
      <c r="L4385">
        <v>69.986361026794299</v>
      </c>
      <c r="M4385">
        <v>48.724438292716599</v>
      </c>
      <c r="N4385">
        <v>0.41208047040169099</v>
      </c>
      <c r="O4385">
        <v>62.845188284518798</v>
      </c>
      <c r="P4385">
        <v>56.550218340611302</v>
      </c>
      <c r="Q4385">
        <v>9.6257867604698996E-2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242</v>
      </c>
      <c r="E4386">
        <v>10.833946795999999</v>
      </c>
      <c r="F4386">
        <v>46.84</v>
      </c>
      <c r="G4386">
        <v>1.53550639143197</v>
      </c>
      <c r="H4386">
        <v>6.0058155618177098</v>
      </c>
      <c r="I4386">
        <v>-41.8814083094938</v>
      </c>
      <c r="J4386">
        <v>2.7235699068178598</v>
      </c>
      <c r="K4386">
        <v>46.564967480562402</v>
      </c>
      <c r="L4386">
        <v>45.8758118167041</v>
      </c>
      <c r="M4386">
        <v>51.589178569271802</v>
      </c>
      <c r="N4386">
        <v>1.4513994073971801</v>
      </c>
      <c r="O4386">
        <v>47.416737830913704</v>
      </c>
      <c r="P4386">
        <v>36.759124087591204</v>
      </c>
      <c r="Q4386">
        <v>4.6095031202158999E-2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539</v>
      </c>
      <c r="E4387">
        <v>10.797967999999999</v>
      </c>
      <c r="F4387">
        <v>55.36</v>
      </c>
      <c r="G4387">
        <v>58.673092693558402</v>
      </c>
      <c r="H4387">
        <v>-13.9025875573008</v>
      </c>
      <c r="I4387">
        <v>36.441499960711198</v>
      </c>
      <c r="J4387">
        <v>-9.9922984471637694E-2</v>
      </c>
      <c r="K4387">
        <v>49.963072627728899</v>
      </c>
      <c r="L4387">
        <v>42.500808293181798</v>
      </c>
      <c r="M4387">
        <v>56.519722379630899</v>
      </c>
      <c r="N4387">
        <v>0.54273045062304104</v>
      </c>
      <c r="O4387">
        <v>19.1112716763005</v>
      </c>
      <c r="P4387">
        <v>104.355850867478</v>
      </c>
      <c r="Q4387">
        <v>0.14473015679429699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21</v>
      </c>
      <c r="E4388">
        <v>10.794041099999999</v>
      </c>
      <c r="F4388">
        <v>0.54</v>
      </c>
      <c r="G4388">
        <v>16.2450225181198</v>
      </c>
      <c r="H4388">
        <v>-0.46927134432366002</v>
      </c>
      <c r="I4388">
        <v>9.6279839251530799</v>
      </c>
      <c r="J4388">
        <v>-0.86182774637639603</v>
      </c>
      <c r="K4388">
        <v>0.42784676236475899</v>
      </c>
      <c r="M4388">
        <v>99.999999999702396</v>
      </c>
      <c r="N4388">
        <v>0.139444184980165</v>
      </c>
      <c r="O4388">
        <v>0</v>
      </c>
      <c r="P4388">
        <v>45.945945945945901</v>
      </c>
      <c r="Q4388">
        <v>8.9000133780040999E-2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10.765279159999899</v>
      </c>
      <c r="F4389">
        <v>1.52</v>
      </c>
      <c r="G4389">
        <v>37.580619575278803</v>
      </c>
      <c r="H4389">
        <v>10.7481199600241</v>
      </c>
      <c r="I4389">
        <v>7.5356318328009797</v>
      </c>
      <c r="J4389">
        <v>13.526661462256699</v>
      </c>
      <c r="K4389">
        <v>1.40129042000622</v>
      </c>
      <c r="L4389">
        <v>1.3665077069923299</v>
      </c>
      <c r="M4389">
        <v>67.508284671455002</v>
      </c>
      <c r="N4389">
        <v>1.6104939775104801</v>
      </c>
      <c r="O4389">
        <v>67.763157894736807</v>
      </c>
      <c r="P4389">
        <v>85.365853658536594</v>
      </c>
      <c r="Q4389">
        <v>3.6070861652228003E-2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10.704434895</v>
      </c>
      <c r="F4390">
        <v>10.29</v>
      </c>
      <c r="G4390">
        <v>68.657717772323394</v>
      </c>
      <c r="H4390">
        <v>13.2978354984134</v>
      </c>
      <c r="I4390">
        <v>37.5595691773825</v>
      </c>
      <c r="J4390">
        <v>26.375526339226699</v>
      </c>
      <c r="K4390">
        <v>8.1277079185535399</v>
      </c>
      <c r="L4390">
        <v>7.0583389822735398</v>
      </c>
      <c r="M4390">
        <v>82.496595392853095</v>
      </c>
      <c r="N4390">
        <v>3.1549942137742999</v>
      </c>
      <c r="O4390">
        <v>9.7181729834816502E-2</v>
      </c>
      <c r="P4390">
        <v>157.24999999999901</v>
      </c>
      <c r="Q4390">
        <v>5.4857499788151E-2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1474</v>
      </c>
      <c r="E4391">
        <v>10.69338522</v>
      </c>
      <c r="F4391">
        <v>10.199999999999999</v>
      </c>
      <c r="G4391">
        <v>169.791933273268</v>
      </c>
      <c r="H4391">
        <v>5.9852741102217797</v>
      </c>
      <c r="I4391">
        <v>51.416840230138398</v>
      </c>
      <c r="J4391">
        <v>1.3463741463680901</v>
      </c>
      <c r="K4391">
        <v>9.4439875386857306</v>
      </c>
      <c r="L4391">
        <v>7.5059412972624102</v>
      </c>
      <c r="M4391">
        <v>64.852548236859107</v>
      </c>
      <c r="N4391">
        <v>1.8071479028030299</v>
      </c>
      <c r="O4391">
        <v>27.9411764705882</v>
      </c>
      <c r="Q4391">
        <v>0.1029141490378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E4392">
        <v>10.6740096</v>
      </c>
      <c r="F4392">
        <v>23.86</v>
      </c>
      <c r="G4392">
        <v>-3.3756410504524998</v>
      </c>
      <c r="H4392">
        <v>3.67026353939726</v>
      </c>
      <c r="I4392">
        <v>7.7720384521863304</v>
      </c>
      <c r="J4392">
        <v>8.6014490897818003</v>
      </c>
      <c r="K4392">
        <v>22.327277913160302</v>
      </c>
      <c r="L4392">
        <v>21.6841009729572</v>
      </c>
      <c r="M4392">
        <v>71.935073486837595</v>
      </c>
      <c r="N4392">
        <v>3.3339095253890401</v>
      </c>
      <c r="O4392">
        <v>18.9438390611902</v>
      </c>
      <c r="P4392">
        <v>50.157331655128999</v>
      </c>
      <c r="Q4392">
        <v>4.1958783443471002E-2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65</v>
      </c>
      <c r="E4393">
        <v>10.666328200000001</v>
      </c>
      <c r="F4393">
        <v>10.119999999999999</v>
      </c>
      <c r="G4393">
        <v>-75.385952072625599</v>
      </c>
      <c r="H4393">
        <v>-16.316827268101601</v>
      </c>
      <c r="I4393">
        <v>-34.771115427506601</v>
      </c>
      <c r="J4393">
        <v>-0.86182774637639603</v>
      </c>
      <c r="K4393">
        <v>17.845759054991799</v>
      </c>
      <c r="L4393">
        <v>66.827078927952599</v>
      </c>
      <c r="M4393">
        <v>1.80437921945793</v>
      </c>
      <c r="N4393">
        <v>1.6216216216216199</v>
      </c>
      <c r="O4393">
        <v>97.924901185770693</v>
      </c>
      <c r="P4393">
        <v>9.8911968348169801E-2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125</v>
      </c>
      <c r="E4394">
        <v>10.664</v>
      </c>
      <c r="F4394">
        <v>6.88</v>
      </c>
      <c r="G4394">
        <v>-13.932136064611401</v>
      </c>
      <c r="H4394">
        <v>-4.8972314013849898</v>
      </c>
      <c r="I4394">
        <v>-35.969243959070297</v>
      </c>
      <c r="J4394">
        <v>1.93640494876352</v>
      </c>
      <c r="K4394">
        <v>7.0218229575394497</v>
      </c>
      <c r="L4394">
        <v>7.2762787689760904</v>
      </c>
      <c r="M4394">
        <v>48.701665244851696</v>
      </c>
      <c r="N4394">
        <v>0.87677376653655703</v>
      </c>
      <c r="O4394">
        <v>88.662790697674396</v>
      </c>
      <c r="P4394">
        <v>33.3333333333333</v>
      </c>
      <c r="Q4394">
        <v>4.7159591816288003E-2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182</v>
      </c>
      <c r="E4395">
        <v>10.663589999999999</v>
      </c>
      <c r="F4395">
        <v>23.8</v>
      </c>
      <c r="G4395">
        <v>63.1786791378263</v>
      </c>
      <c r="H4395">
        <v>-8.8725635253936197</v>
      </c>
      <c r="I4395">
        <v>25.272804221136099</v>
      </c>
      <c r="J4395">
        <v>-11.515673900222501</v>
      </c>
      <c r="K4395">
        <v>24.959270279467699</v>
      </c>
      <c r="L4395">
        <v>20.484756595841802</v>
      </c>
      <c r="M4395">
        <v>35.920343134551899</v>
      </c>
      <c r="N4395">
        <v>0.64222025567450702</v>
      </c>
      <c r="O4395">
        <v>47.016806722688997</v>
      </c>
      <c r="P4395">
        <v>125.592417061611</v>
      </c>
      <c r="Q4395">
        <v>7.3519099345396993E-2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287</v>
      </c>
      <c r="E4396">
        <v>10.66225</v>
      </c>
      <c r="F4396">
        <v>25</v>
      </c>
      <c r="G4396">
        <v>-12.0687067298977</v>
      </c>
      <c r="H4396">
        <v>-15.7020512807418</v>
      </c>
      <c r="I4396">
        <v>-23.653850519472002</v>
      </c>
      <c r="J4396">
        <v>-3.2695947366676599</v>
      </c>
      <c r="K4396">
        <v>26.409879724845801</v>
      </c>
      <c r="L4396">
        <v>26.3862358891305</v>
      </c>
      <c r="M4396">
        <v>36.867288705146798</v>
      </c>
      <c r="N4396">
        <v>0.79279471248383104</v>
      </c>
      <c r="O4396">
        <v>28</v>
      </c>
      <c r="P4396">
        <v>19.047619047619001</v>
      </c>
      <c r="Q4396">
        <v>-8.6337622465330003E-3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140</v>
      </c>
      <c r="E4397">
        <v>10.607355</v>
      </c>
      <c r="F4397">
        <v>89.1</v>
      </c>
      <c r="G4397">
        <v>93.274043669128204</v>
      </c>
      <c r="H4397">
        <v>-3.2185268535553502</v>
      </c>
      <c r="I4397">
        <v>2.43494356302556</v>
      </c>
      <c r="J4397">
        <v>-0.86182774637639603</v>
      </c>
      <c r="K4397">
        <v>78.502417960711199</v>
      </c>
      <c r="L4397">
        <v>65.054073701552198</v>
      </c>
      <c r="M4397">
        <v>81.680759913532995</v>
      </c>
      <c r="N4397">
        <v>0.87834659394292403</v>
      </c>
      <c r="O4397">
        <v>5.4882154882154897</v>
      </c>
      <c r="P4397">
        <v>174.15384615384599</v>
      </c>
      <c r="Q4397">
        <v>0.107006240425081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49</v>
      </c>
      <c r="E4398">
        <v>10.6033905</v>
      </c>
      <c r="F4398">
        <v>24.55</v>
      </c>
      <c r="G4398">
        <v>18.551524066107401</v>
      </c>
      <c r="H4398">
        <v>13.9621012046959</v>
      </c>
      <c r="I4398">
        <v>-39.508161703798301</v>
      </c>
      <c r="J4398">
        <v>-2.1690172888600499</v>
      </c>
      <c r="K4398">
        <v>24.121577443520799</v>
      </c>
      <c r="L4398">
        <v>23.6649148526663</v>
      </c>
      <c r="M4398">
        <v>56.699664384362002</v>
      </c>
      <c r="N4398">
        <v>1.4006791955850399</v>
      </c>
      <c r="O4398">
        <v>56.822810590631299</v>
      </c>
      <c r="P4398">
        <v>53.4375</v>
      </c>
      <c r="Q4398">
        <v>5.6307420441754998E-2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713</v>
      </c>
      <c r="E4399">
        <v>10.576090199999999</v>
      </c>
      <c r="F4399">
        <v>58.53</v>
      </c>
      <c r="G4399">
        <v>10.0032691095287</v>
      </c>
      <c r="H4399">
        <v>-2.07081196057015</v>
      </c>
      <c r="I4399">
        <v>3.3088257563529</v>
      </c>
      <c r="J4399">
        <v>1.7522073413429</v>
      </c>
      <c r="K4399">
        <v>55.671754193301297</v>
      </c>
      <c r="L4399">
        <v>50.945286220438703</v>
      </c>
      <c r="M4399">
        <v>51.449225640246297</v>
      </c>
      <c r="N4399">
        <v>0.96058392113579205</v>
      </c>
      <c r="O4399">
        <v>0.80300700495472499</v>
      </c>
      <c r="P4399">
        <v>39.257673090649497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1151</v>
      </c>
      <c r="E4400">
        <v>10.56867879</v>
      </c>
      <c r="F4400">
        <v>9.33</v>
      </c>
      <c r="G4400">
        <v>345.35188057234598</v>
      </c>
      <c r="H4400">
        <v>158.51415407004001</v>
      </c>
      <c r="I4400">
        <v>100.40185536264001</v>
      </c>
      <c r="J4400">
        <v>-8.4346432803569904</v>
      </c>
      <c r="K4400">
        <v>6.2130540275080204</v>
      </c>
      <c r="M4400">
        <v>66.322743343988094</v>
      </c>
      <c r="N4400">
        <v>0.96745309751094499</v>
      </c>
      <c r="O4400">
        <v>10.396570203644099</v>
      </c>
      <c r="P4400">
        <v>393.65079365079299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542</v>
      </c>
      <c r="E4401">
        <v>10.512247199999999</v>
      </c>
      <c r="F4401">
        <v>21.84</v>
      </c>
      <c r="G4401">
        <v>-39.433647841990897</v>
      </c>
      <c r="H4401">
        <v>9.1597172981858197</v>
      </c>
      <c r="I4401">
        <v>-22.175058993626699</v>
      </c>
      <c r="J4401">
        <v>-12.843394566652799</v>
      </c>
      <c r="K4401">
        <v>20.6043672787597</v>
      </c>
      <c r="L4401">
        <v>21.557072019859099</v>
      </c>
      <c r="M4401">
        <v>50.411137878191603</v>
      </c>
      <c r="N4401">
        <v>1.4843729569508901</v>
      </c>
      <c r="O4401">
        <v>39.514652014652</v>
      </c>
      <c r="P4401">
        <v>32.7659574468085</v>
      </c>
      <c r="Q4401">
        <v>1.1401053416757999E-2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287</v>
      </c>
      <c r="E4402">
        <v>10.44269388</v>
      </c>
      <c r="F4402">
        <v>24.1</v>
      </c>
      <c r="G4402">
        <v>-29.460240639774799</v>
      </c>
      <c r="H4402">
        <v>9.1028304464397696</v>
      </c>
      <c r="I4402">
        <v>-1.83428418531447</v>
      </c>
      <c r="J4402">
        <v>6.2492833647347199</v>
      </c>
      <c r="K4402">
        <v>21.9733920357004</v>
      </c>
      <c r="L4402">
        <v>23.2183425971688</v>
      </c>
      <c r="M4402">
        <v>77.971039948471997</v>
      </c>
      <c r="N4402">
        <v>1.9032258064516101</v>
      </c>
      <c r="O4402">
        <v>45.228215767634801</v>
      </c>
      <c r="P4402">
        <v>53.698979591836697</v>
      </c>
      <c r="Q4402">
        <v>2.8153602283448001E-2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75</v>
      </c>
      <c r="E4403">
        <v>10.442500000000001</v>
      </c>
      <c r="F4403">
        <v>208.85</v>
      </c>
      <c r="G4403">
        <v>41.219759360225098</v>
      </c>
      <c r="H4403">
        <v>-7.7582677167541396</v>
      </c>
      <c r="I4403">
        <v>3.7725634642485701</v>
      </c>
      <c r="J4403">
        <v>-0.83681524012327801</v>
      </c>
      <c r="K4403">
        <v>159.479280304355</v>
      </c>
      <c r="L4403">
        <v>103.797649089709</v>
      </c>
      <c r="M4403">
        <v>74.072846678328801</v>
      </c>
      <c r="N4403">
        <v>1.71123585948796</v>
      </c>
      <c r="O4403">
        <v>3.9262628680871399</v>
      </c>
      <c r="P4403">
        <v>95.369504209541603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1675</v>
      </c>
      <c r="E4404">
        <v>10.408233600000001</v>
      </c>
      <c r="F4404">
        <v>20.76</v>
      </c>
      <c r="G4404">
        <v>-7.1638426980938901</v>
      </c>
      <c r="H4404">
        <v>-20.430809805862101</v>
      </c>
      <c r="I4404">
        <v>-48.224288802119602</v>
      </c>
      <c r="J4404">
        <v>-7.6451041968883402</v>
      </c>
      <c r="K4404">
        <v>25.1459314546827</v>
      </c>
      <c r="L4404">
        <v>23.902344406012102</v>
      </c>
      <c r="M4404">
        <v>19.175392906029501</v>
      </c>
      <c r="N4404">
        <v>0.15428193778199201</v>
      </c>
      <c r="O4404">
        <v>60.356454720616497</v>
      </c>
      <c r="P4404">
        <v>31.309297912713401</v>
      </c>
      <c r="Q4404">
        <v>0.124280512664961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140</v>
      </c>
      <c r="E4405">
        <v>10.366882</v>
      </c>
      <c r="F4405">
        <v>8.51</v>
      </c>
      <c r="G4405">
        <v>78.216497969337794</v>
      </c>
      <c r="H4405">
        <v>4.4935967734740299</v>
      </c>
      <c r="I4405">
        <v>44.493303790472901</v>
      </c>
      <c r="J4405">
        <v>12.0028937390347</v>
      </c>
      <c r="K4405">
        <v>7.9216362161942202</v>
      </c>
      <c r="L4405">
        <v>6.9716345205867096</v>
      </c>
      <c r="M4405">
        <v>77.852227917134798</v>
      </c>
      <c r="N4405">
        <v>1.4666138480862601</v>
      </c>
      <c r="O4405">
        <v>11.6333725029377</v>
      </c>
      <c r="P4405">
        <v>126.933333333333</v>
      </c>
      <c r="Q4405">
        <v>7.7494956019093994E-2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E4406">
        <v>10.3480974</v>
      </c>
      <c r="F4406">
        <v>17.899999999999999</v>
      </c>
      <c r="G4406">
        <v>-40.622145401679603</v>
      </c>
      <c r="H4406">
        <v>-7.5553568884492703</v>
      </c>
      <c r="I4406">
        <v>-40.629653174589201</v>
      </c>
      <c r="J4406">
        <v>-0.86182774637639603</v>
      </c>
      <c r="K4406">
        <v>18.849286586519099</v>
      </c>
      <c r="L4406">
        <v>21.841032174675099</v>
      </c>
      <c r="M4406">
        <v>2.1187451060811002E-2</v>
      </c>
      <c r="N4406">
        <v>0.61298701298701297</v>
      </c>
      <c r="O4406">
        <v>85.921787709497195</v>
      </c>
      <c r="P4406">
        <v>1.99430199430197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539</v>
      </c>
      <c r="E4407">
        <v>10.306339749999999</v>
      </c>
      <c r="F4407">
        <v>32.69</v>
      </c>
      <c r="G4407">
        <v>-37.508889288423497</v>
      </c>
      <c r="H4407">
        <v>-22.866675238482401</v>
      </c>
      <c r="I4407">
        <v>-16.9239431122108</v>
      </c>
      <c r="J4407">
        <v>-5.8603746804071903</v>
      </c>
      <c r="K4407">
        <v>38.420111410523603</v>
      </c>
      <c r="L4407">
        <v>36.0256489937615</v>
      </c>
      <c r="M4407">
        <v>13.233881760343801</v>
      </c>
      <c r="N4407">
        <v>1.19191919191919</v>
      </c>
      <c r="O4407">
        <v>44.233710614866901</v>
      </c>
      <c r="P4407">
        <v>70.083246618106102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46</v>
      </c>
      <c r="E4408">
        <v>10.30561732</v>
      </c>
      <c r="F4408">
        <v>0.82</v>
      </c>
      <c r="G4408">
        <v>-16.526907306441501</v>
      </c>
      <c r="H4408">
        <v>-0.89784277289508896</v>
      </c>
      <c r="I4408">
        <v>-3.7659554687863199</v>
      </c>
      <c r="J4408">
        <v>-6.2966103550720502</v>
      </c>
      <c r="K4408">
        <v>0.79907407036715605</v>
      </c>
      <c r="L4408">
        <v>1.1179192922066601</v>
      </c>
      <c r="M4408">
        <v>20.4520184479371</v>
      </c>
      <c r="N4408">
        <v>0.123337102540111</v>
      </c>
      <c r="O4408">
        <v>18.292682926829201</v>
      </c>
      <c r="P4408">
        <v>49.090909090909001</v>
      </c>
      <c r="Q4408">
        <v>-4.2390874295310001E-3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821</v>
      </c>
      <c r="E4409">
        <v>10.23488523</v>
      </c>
      <c r="F4409">
        <v>13.11</v>
      </c>
      <c r="G4409">
        <v>184.80326646922899</v>
      </c>
      <c r="H4409">
        <v>1.20040819552842</v>
      </c>
      <c r="I4409">
        <v>221.339486708084</v>
      </c>
      <c r="J4409">
        <v>7.2053991443798902</v>
      </c>
      <c r="K4409">
        <v>10.4499025789643</v>
      </c>
      <c r="L4409">
        <v>7.2288118369994798</v>
      </c>
      <c r="M4409">
        <v>85.678607632581304</v>
      </c>
      <c r="N4409">
        <v>0.923576563225874</v>
      </c>
      <c r="O4409">
        <v>0</v>
      </c>
      <c r="P4409">
        <v>364.89361702127599</v>
      </c>
      <c r="Q4409">
        <v>8.7310928234872007E-2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629</v>
      </c>
      <c r="E4410">
        <v>10.22134</v>
      </c>
      <c r="F4410">
        <v>29</v>
      </c>
      <c r="G4410">
        <v>34.360753835363198</v>
      </c>
      <c r="H4410">
        <v>37.611712766388699</v>
      </c>
      <c r="I4410">
        <v>-17.1045850616363</v>
      </c>
      <c r="J4410">
        <v>19.659911384058301</v>
      </c>
      <c r="K4410">
        <v>23.377411014578001</v>
      </c>
      <c r="L4410">
        <v>25.209380137245699</v>
      </c>
      <c r="M4410">
        <v>95.273644936971607</v>
      </c>
      <c r="N4410">
        <v>3.58841969389636</v>
      </c>
      <c r="O4410">
        <v>40</v>
      </c>
      <c r="P4410">
        <v>77.805027590435301</v>
      </c>
      <c r="Q4410">
        <v>0.11014675888919601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75</v>
      </c>
      <c r="E4411">
        <v>10.2093075</v>
      </c>
      <c r="F4411">
        <v>14</v>
      </c>
      <c r="G4411">
        <v>-80.435191970079799</v>
      </c>
      <c r="H4411">
        <v>-6.9082957345675604</v>
      </c>
      <c r="I4411">
        <v>-56.647675898893802</v>
      </c>
      <c r="J4411">
        <v>-0.86182774637639603</v>
      </c>
      <c r="K4411">
        <v>14.7685127253581</v>
      </c>
      <c r="L4411">
        <v>17.686657145863698</v>
      </c>
      <c r="M4411">
        <v>44.106863214007703</v>
      </c>
      <c r="N4411">
        <v>0</v>
      </c>
      <c r="O4411">
        <v>138.57142857142799</v>
      </c>
      <c r="P4411">
        <v>22.9148375768217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692</v>
      </c>
      <c r="E4412">
        <v>10.1768047</v>
      </c>
      <c r="F4412">
        <v>72.58</v>
      </c>
      <c r="G4412">
        <v>166.44745166791699</v>
      </c>
      <c r="H4412">
        <v>-20.697341519762201</v>
      </c>
      <c r="I4412">
        <v>179.20840350557199</v>
      </c>
      <c r="J4412">
        <v>6.0062656932655196</v>
      </c>
      <c r="K4412">
        <v>76.382006492186804</v>
      </c>
      <c r="M4412">
        <v>43.821906448254097</v>
      </c>
      <c r="N4412">
        <v>0.46148465813749501</v>
      </c>
      <c r="O4412">
        <v>36.731882061173799</v>
      </c>
      <c r="P4412">
        <v>206.892177589852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414</v>
      </c>
      <c r="E4413">
        <v>10.107115200000001</v>
      </c>
      <c r="F4413">
        <v>10.92</v>
      </c>
      <c r="G4413">
        <v>10.639759360225099</v>
      </c>
      <c r="H4413">
        <v>-14.9295223903487</v>
      </c>
      <c r="I4413">
        <v>-12.9158025635875</v>
      </c>
      <c r="J4413">
        <v>-7.8991865647951602</v>
      </c>
      <c r="K4413">
        <v>11.333513802060301</v>
      </c>
      <c r="L4413">
        <v>10.8100043270447</v>
      </c>
      <c r="M4413">
        <v>43.606830523537297</v>
      </c>
      <c r="N4413">
        <v>0.68117896572619296</v>
      </c>
      <c r="O4413">
        <v>48.076923076923002</v>
      </c>
      <c r="P4413">
        <v>87.951807228915598</v>
      </c>
      <c r="Q4413">
        <v>3.6223084664786E-2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403</v>
      </c>
      <c r="E4414">
        <v>10.093305600000001</v>
      </c>
      <c r="F4414">
        <v>13.44</v>
      </c>
      <c r="G4414">
        <v>-26.5987930769979</v>
      </c>
      <c r="H4414">
        <v>1.14128971178195</v>
      </c>
      <c r="I4414">
        <v>-1.0992888021196501</v>
      </c>
      <c r="J4414">
        <v>-9.4332563178049593</v>
      </c>
      <c r="K4414">
        <v>12.549539289765001</v>
      </c>
      <c r="L4414">
        <v>12.1732374622148</v>
      </c>
      <c r="M4414">
        <v>58.5286011206775</v>
      </c>
      <c r="N4414">
        <v>1.38247646654336</v>
      </c>
      <c r="O4414">
        <v>10.119047619047601</v>
      </c>
      <c r="P4414">
        <v>59.430604982206397</v>
      </c>
      <c r="Q4414">
        <v>6.6536274125954004E-2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10.080189000000001</v>
      </c>
      <c r="F4415">
        <v>33</v>
      </c>
      <c r="G4415">
        <v>-27.937391975086399</v>
      </c>
      <c r="H4415">
        <v>-4.4692713443236602</v>
      </c>
      <c r="I4415">
        <v>-8.3373840402148804</v>
      </c>
      <c r="J4415">
        <v>-0.86182774637639603</v>
      </c>
      <c r="K4415">
        <v>32.368404149104897</v>
      </c>
      <c r="L4415">
        <v>32.161189742677699</v>
      </c>
      <c r="M4415">
        <v>84.7193819831745</v>
      </c>
      <c r="N4415">
        <v>0</v>
      </c>
      <c r="O4415">
        <v>7.5757575757575601</v>
      </c>
      <c r="P4415">
        <v>10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539</v>
      </c>
      <c r="E4416">
        <v>10.067985999999999</v>
      </c>
      <c r="F4416">
        <v>10.07</v>
      </c>
      <c r="G4416">
        <v>36.358408877910001</v>
      </c>
      <c r="H4416">
        <v>2.37283391883423</v>
      </c>
      <c r="I4416">
        <v>-27.832565686116201</v>
      </c>
      <c r="J4416">
        <v>-0.36677824142589399</v>
      </c>
      <c r="K4416">
        <v>10.1856731335752</v>
      </c>
      <c r="L4416">
        <v>9.6637375719176593</v>
      </c>
      <c r="M4416">
        <v>48.339856854199198</v>
      </c>
      <c r="N4416">
        <v>1.2839458308673</v>
      </c>
      <c r="O4416">
        <v>57.000993048659303</v>
      </c>
      <c r="P4416">
        <v>79.181494661921704</v>
      </c>
      <c r="Q4416">
        <v>0.10784874311470199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E4417">
        <v>10.0594845</v>
      </c>
      <c r="F4417">
        <v>4.03</v>
      </c>
      <c r="G4417">
        <v>-27.567557712945501</v>
      </c>
      <c r="H4417">
        <v>-11.182234307286601</v>
      </c>
      <c r="I4417">
        <v>-33.297308604099797</v>
      </c>
      <c r="J4417">
        <v>-7.1408975138182402</v>
      </c>
      <c r="K4417">
        <v>4.7083881837269601</v>
      </c>
      <c r="L4417">
        <v>4.8725591521727596</v>
      </c>
      <c r="M4417">
        <v>27.162092322517999</v>
      </c>
      <c r="N4417">
        <v>1.8691460055096401</v>
      </c>
      <c r="O4417">
        <v>72.456575682382095</v>
      </c>
      <c r="P4417">
        <v>19.230769230769202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10.035222375</v>
      </c>
      <c r="F4418">
        <v>11.49</v>
      </c>
      <c r="G4418">
        <v>-2.97254010501551</v>
      </c>
      <c r="H4418">
        <v>-2.0926717099543701</v>
      </c>
      <c r="I4418">
        <v>-17.349288802119599</v>
      </c>
      <c r="J4418">
        <v>-6.5063096334867598</v>
      </c>
      <c r="K4418">
        <v>10.580708103130799</v>
      </c>
      <c r="L4418">
        <v>10.412171944031201</v>
      </c>
      <c r="M4418">
        <v>51.572346607272003</v>
      </c>
      <c r="N4418">
        <v>2.90741132437598</v>
      </c>
      <c r="O4418">
        <v>40.034812880765799</v>
      </c>
      <c r="P4418">
        <v>67.248908296943199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29</v>
      </c>
      <c r="E4419">
        <v>9.9993599999999994</v>
      </c>
      <c r="F4419">
        <v>28.8</v>
      </c>
      <c r="G4419">
        <v>-37.921309342064902</v>
      </c>
      <c r="H4419">
        <v>-2.8930892077212098</v>
      </c>
      <c r="I4419">
        <v>-4.4200435191007701</v>
      </c>
      <c r="J4419">
        <v>3.4547190162135202</v>
      </c>
      <c r="K4419">
        <v>27.8832964674863</v>
      </c>
      <c r="L4419">
        <v>26.862126974044301</v>
      </c>
      <c r="M4419">
        <v>49.613433962791802</v>
      </c>
      <c r="N4419">
        <v>0.875</v>
      </c>
      <c r="O4419">
        <v>18.0555555555555</v>
      </c>
      <c r="P4419">
        <v>21.7758985200845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140</v>
      </c>
      <c r="E4420">
        <v>9.9760069999999992</v>
      </c>
      <c r="F4420">
        <v>7.84</v>
      </c>
      <c r="G4420">
        <v>11.4427365931498</v>
      </c>
      <c r="H4420">
        <v>-4.9717839071377297</v>
      </c>
      <c r="I4420">
        <v>-30.224024531506501</v>
      </c>
      <c r="J4420">
        <v>-0.60866318941437703</v>
      </c>
      <c r="K4420">
        <v>8.0541063705283804</v>
      </c>
      <c r="L4420">
        <v>7.6795339025133398</v>
      </c>
      <c r="M4420">
        <v>58.6192805679053</v>
      </c>
      <c r="N4420">
        <v>1.17465968615584</v>
      </c>
      <c r="O4420">
        <v>30.9948979591836</v>
      </c>
      <c r="P4420">
        <v>78.587699316628701</v>
      </c>
      <c r="Q4420">
        <v>5.7067371171887003E-2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539</v>
      </c>
      <c r="E4421">
        <v>9.94</v>
      </c>
      <c r="F4421">
        <v>19.88</v>
      </c>
      <c r="G4421">
        <v>11.717614031505301</v>
      </c>
      <c r="H4421">
        <v>-15.4655119458274</v>
      </c>
      <c r="I4421">
        <v>64.400711197880298</v>
      </c>
      <c r="J4421">
        <v>-6.2564331409817804</v>
      </c>
      <c r="K4421">
        <v>19.663195908172298</v>
      </c>
      <c r="L4421">
        <v>14.9244670902553</v>
      </c>
      <c r="M4421">
        <v>43.667634972534401</v>
      </c>
      <c r="N4421">
        <v>0.521346524509539</v>
      </c>
      <c r="O4421">
        <v>33.601609657947698</v>
      </c>
      <c r="P4421">
        <v>158.854166666666</v>
      </c>
      <c r="Q4421">
        <v>0.14228790594270499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629</v>
      </c>
      <c r="E4422">
        <v>9.9185295</v>
      </c>
      <c r="F4422">
        <v>23.39</v>
      </c>
      <c r="G4422">
        <v>33.255405618728503</v>
      </c>
      <c r="H4422">
        <v>-5.1486768644935097</v>
      </c>
      <c r="I4422">
        <v>-29.860854638418498</v>
      </c>
      <c r="J4422">
        <v>4.1202189322591396</v>
      </c>
      <c r="K4422">
        <v>23.374610915967398</v>
      </c>
      <c r="L4422">
        <v>23.691616772169201</v>
      </c>
      <c r="M4422">
        <v>69.3264465334953</v>
      </c>
      <c r="N4422">
        <v>3.85954662304276</v>
      </c>
      <c r="O4422">
        <v>42.325780247969199</v>
      </c>
      <c r="P4422">
        <v>85.634920634920604</v>
      </c>
      <c r="Q4422">
        <v>4.9289081519009001E-2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140</v>
      </c>
      <c r="E4423">
        <v>9.8971199999999993</v>
      </c>
      <c r="F4423">
        <v>18.96</v>
      </c>
      <c r="G4423">
        <v>50.840598130029399</v>
      </c>
      <c r="H4423">
        <v>0.39798529284449202</v>
      </c>
      <c r="I4423">
        <v>13.1324022764422</v>
      </c>
      <c r="J4423">
        <v>-0.86182774637639603</v>
      </c>
      <c r="K4423">
        <v>15.476848606556301</v>
      </c>
      <c r="L4423">
        <v>13.1661944082375</v>
      </c>
      <c r="M4423">
        <v>97.957043607748403</v>
      </c>
      <c r="N4423">
        <v>0.19304259862875101</v>
      </c>
      <c r="O4423">
        <v>0.105485232067503</v>
      </c>
      <c r="P4423">
        <v>94.461538461538396</v>
      </c>
      <c r="Q4423">
        <v>8.9185198317693004E-2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E4424">
        <v>9.8781759999999998</v>
      </c>
      <c r="F4424">
        <v>23.21</v>
      </c>
      <c r="G4424">
        <v>-53.328990639774801</v>
      </c>
      <c r="H4424">
        <v>21.192104317051999</v>
      </c>
      <c r="I4424">
        <v>-10.2180831283607</v>
      </c>
      <c r="J4424">
        <v>2.3990418188409901</v>
      </c>
      <c r="K4424">
        <v>21.191178259689799</v>
      </c>
      <c r="L4424">
        <v>26.1614724097922</v>
      </c>
      <c r="M4424">
        <v>60.100692043311</v>
      </c>
      <c r="N4424">
        <v>4.1394910461828403</v>
      </c>
      <c r="O4424">
        <v>198.13196282390501</v>
      </c>
      <c r="P4424">
        <v>33.852364475201803</v>
      </c>
      <c r="Q4424">
        <v>6.4135961222794996E-2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E4425">
        <v>9.7682500000000001</v>
      </c>
      <c r="F4425">
        <v>4.0999999999999996</v>
      </c>
      <c r="G4425">
        <v>56.361981582447299</v>
      </c>
      <c r="H4425">
        <v>-11.9254116952008</v>
      </c>
      <c r="I4425">
        <v>15.4273569659054</v>
      </c>
      <c r="J4425">
        <v>10.1908038325709</v>
      </c>
      <c r="K4425">
        <v>4.29451019380795</v>
      </c>
      <c r="L4425">
        <v>3.9834768111398202</v>
      </c>
      <c r="M4425">
        <v>45.763304217767001</v>
      </c>
      <c r="N4425">
        <v>1.1967777404051001</v>
      </c>
      <c r="O4425">
        <v>46.585365853658502</v>
      </c>
      <c r="P4425">
        <v>100</v>
      </c>
      <c r="Q4425">
        <v>-1.4524039941895E-2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629</v>
      </c>
      <c r="E4426">
        <v>9.7463010000000008</v>
      </c>
      <c r="F4426">
        <v>25.32</v>
      </c>
      <c r="G4426">
        <v>44.072645266265297</v>
      </c>
      <c r="H4426">
        <v>-30.646556662883199</v>
      </c>
      <c r="I4426">
        <v>18.707062056807899</v>
      </c>
      <c r="J4426">
        <v>-5.68325631780497</v>
      </c>
      <c r="K4426">
        <v>28.047170512793102</v>
      </c>
      <c r="L4426">
        <v>23.520435968786501</v>
      </c>
      <c r="M4426">
        <v>10.3171902254999</v>
      </c>
      <c r="N4426">
        <v>0.17447264926707101</v>
      </c>
      <c r="O4426">
        <v>42.812006319115298</v>
      </c>
      <c r="P4426">
        <v>110.99999999999901</v>
      </c>
      <c r="Q4426">
        <v>0.119908305769983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E4427">
        <v>9.7003988099999994</v>
      </c>
      <c r="F4427">
        <v>3.87</v>
      </c>
      <c r="G4427">
        <v>8.9829649351380105</v>
      </c>
      <c r="H4427">
        <v>2.77710546727053</v>
      </c>
      <c r="I4427">
        <v>-18.013293716124501</v>
      </c>
      <c r="J4427">
        <v>12.635104768961</v>
      </c>
      <c r="K4427">
        <v>3.4911101742855801</v>
      </c>
      <c r="L4427">
        <v>3.5222739360808499</v>
      </c>
      <c r="M4427">
        <v>76.559267516532998</v>
      </c>
      <c r="N4427">
        <v>1.1999569035926401</v>
      </c>
      <c r="O4427">
        <v>34.1085271317829</v>
      </c>
      <c r="P4427">
        <v>80</v>
      </c>
      <c r="Q4427">
        <v>3.4463452862128999E-2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539</v>
      </c>
      <c r="E4428">
        <v>9.6778499999999994</v>
      </c>
      <c r="F4428">
        <v>7.09</v>
      </c>
      <c r="G4428">
        <v>118.622517980914</v>
      </c>
      <c r="H4428">
        <v>20.8340215499571</v>
      </c>
      <c r="I4428">
        <v>-52.912531586499902</v>
      </c>
      <c r="J4428">
        <v>-4.71821072509979</v>
      </c>
      <c r="K4428">
        <v>6.7649288164610004</v>
      </c>
      <c r="L4428">
        <v>7.6668825656194404</v>
      </c>
      <c r="M4428">
        <v>52.1263271070031</v>
      </c>
      <c r="N4428">
        <v>0.51913280683631402</v>
      </c>
      <c r="O4428">
        <v>79.407616361071902</v>
      </c>
      <c r="P4428">
        <v>153.21428571428501</v>
      </c>
      <c r="Q4428">
        <v>5.8199947647831998E-2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629</v>
      </c>
      <c r="E4429">
        <v>9.6677849699999996</v>
      </c>
      <c r="F4429">
        <v>3.09</v>
      </c>
      <c r="G4429">
        <v>-31.043167469043102</v>
      </c>
      <c r="H4429">
        <v>13.4518756090813</v>
      </c>
      <c r="I4429">
        <v>-17.136555882864901</v>
      </c>
      <c r="J4429">
        <v>17.4834959946308</v>
      </c>
      <c r="K4429">
        <v>2.7901069741543298</v>
      </c>
      <c r="L4429">
        <v>3.0279181170667901</v>
      </c>
      <c r="M4429">
        <v>66.2543795652618</v>
      </c>
      <c r="N4429">
        <v>2.2864978088326402</v>
      </c>
      <c r="O4429">
        <v>24.271844660194098</v>
      </c>
      <c r="P4429">
        <v>31.489361702127599</v>
      </c>
      <c r="Q4429">
        <v>8.5829762802010004E-2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539</v>
      </c>
      <c r="E4430">
        <v>9.6543749999999999</v>
      </c>
      <c r="F4430">
        <v>31.25</v>
      </c>
      <c r="G4430">
        <v>-18.027252372004</v>
      </c>
      <c r="H4430">
        <v>6.0355541939094399</v>
      </c>
      <c r="I4430">
        <v>-9.6567201162540393</v>
      </c>
      <c r="J4430">
        <v>9.3566098693214794</v>
      </c>
      <c r="K4430">
        <v>27.477807237894801</v>
      </c>
      <c r="L4430">
        <v>27.4631161853431</v>
      </c>
      <c r="M4430">
        <v>92.3039696881673</v>
      </c>
      <c r="N4430">
        <v>0.67126028006223604</v>
      </c>
      <c r="O4430">
        <v>3.7119999999999802</v>
      </c>
      <c r="P4430">
        <v>34.177758694718698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D4431" t="s">
        <v>629</v>
      </c>
      <c r="E4431">
        <v>9.6378380000000003</v>
      </c>
      <c r="F4431">
        <v>22.6</v>
      </c>
      <c r="G4431">
        <v>-22.898965013351098</v>
      </c>
      <c r="H4431">
        <v>0.30587932790629002</v>
      </c>
      <c r="I4431">
        <v>27.273382005333701</v>
      </c>
      <c r="J4431">
        <v>-0.86182774637639603</v>
      </c>
      <c r="K4431">
        <v>21.704565510501698</v>
      </c>
      <c r="L4431">
        <v>19.4837408578177</v>
      </c>
      <c r="M4431">
        <v>99.9980964254393</v>
      </c>
      <c r="N4431">
        <v>0</v>
      </c>
      <c r="O4431">
        <v>0</v>
      </c>
      <c r="P4431">
        <v>40.372670807453403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403</v>
      </c>
      <c r="E4432">
        <v>9.6302933999999993</v>
      </c>
      <c r="F4432">
        <v>18.13</v>
      </c>
      <c r="G4432">
        <v>55.803086013531697</v>
      </c>
      <c r="H4432">
        <v>39.033553514433301</v>
      </c>
      <c r="I4432">
        <v>49.940279543204099</v>
      </c>
      <c r="J4432">
        <v>7.2232786366023296</v>
      </c>
      <c r="K4432">
        <v>14.660478917440299</v>
      </c>
      <c r="L4432">
        <v>11.588287315572201</v>
      </c>
      <c r="M4432">
        <v>91.393382442957304</v>
      </c>
      <c r="N4432">
        <v>1.13494334019082</v>
      </c>
      <c r="O4432">
        <v>0</v>
      </c>
      <c r="P4432">
        <v>176.79389312977</v>
      </c>
      <c r="Q4432">
        <v>0.157048698540418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539</v>
      </c>
      <c r="E4433">
        <v>9.6157599999999999</v>
      </c>
      <c r="F4433">
        <v>31.22</v>
      </c>
      <c r="G4433">
        <v>43.813672403703301</v>
      </c>
      <c r="H4433">
        <v>-2.3124085992256198</v>
      </c>
      <c r="I4433">
        <v>-13.988177691008501</v>
      </c>
      <c r="J4433">
        <v>-1.7495893189826</v>
      </c>
      <c r="K4433">
        <v>35.907471360379397</v>
      </c>
      <c r="L4433">
        <v>34.036432810184998</v>
      </c>
      <c r="M4433">
        <v>33.7037646344317</v>
      </c>
      <c r="N4433">
        <v>0.31142308872813101</v>
      </c>
      <c r="O4433">
        <v>72.2613709160794</v>
      </c>
      <c r="P4433">
        <v>88.640483383685705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E4434">
        <v>9.5917499999999993</v>
      </c>
      <c r="F4434">
        <v>30.45</v>
      </c>
      <c r="G4434">
        <v>168.91226662063099</v>
      </c>
      <c r="H4434">
        <v>-21.5173262642321</v>
      </c>
      <c r="I4434">
        <v>-69.216884997536795</v>
      </c>
      <c r="J4434">
        <v>4.59271770816905</v>
      </c>
      <c r="K4434">
        <v>32.9253475885453</v>
      </c>
      <c r="L4434">
        <v>32.956742740052697</v>
      </c>
      <c r="M4434">
        <v>57.148978679212497</v>
      </c>
      <c r="N4434">
        <v>1.4329582436416599</v>
      </c>
      <c r="O4434">
        <v>132.413793103448</v>
      </c>
      <c r="P4434">
        <v>194.772507260406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65</v>
      </c>
      <c r="E4435">
        <v>9.5879999999999992</v>
      </c>
      <c r="F4435">
        <v>63.92</v>
      </c>
      <c r="G4435">
        <v>70.816682437148103</v>
      </c>
      <c r="H4435">
        <v>-7.9475322138888798</v>
      </c>
      <c r="I4435">
        <v>-19.921446236521898</v>
      </c>
      <c r="J4435">
        <v>4.7263162714503502E-2</v>
      </c>
      <c r="K4435">
        <v>69.673949007754103</v>
      </c>
      <c r="L4435">
        <v>63.059162742693097</v>
      </c>
      <c r="M4435">
        <v>39.9432927277104</v>
      </c>
      <c r="N4435">
        <v>1.9764892818785</v>
      </c>
      <c r="O4435">
        <v>36.107634543178897</v>
      </c>
      <c r="P4435">
        <v>135.25947736474001</v>
      </c>
      <c r="Q4435">
        <v>7.8537322585326003E-2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E4436">
        <v>9.5605394520000004</v>
      </c>
      <c r="F4436">
        <v>6.42</v>
      </c>
      <c r="G4436">
        <v>-23.6309412767175</v>
      </c>
      <c r="H4436">
        <v>-17.829595230963299</v>
      </c>
      <c r="I4436">
        <v>-51.956431659262499</v>
      </c>
      <c r="J4436">
        <v>-0.86182774637639603</v>
      </c>
      <c r="K4436">
        <v>7.1355018773919596</v>
      </c>
      <c r="L4436">
        <v>7.91998834008493</v>
      </c>
      <c r="M4436">
        <v>1.3196024510999999E-5</v>
      </c>
      <c r="N4436">
        <v>0</v>
      </c>
      <c r="O4436">
        <v>71.651090342679097</v>
      </c>
      <c r="P4436">
        <v>2.2292993630573101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403</v>
      </c>
      <c r="E4437">
        <v>9.5231700000000004</v>
      </c>
      <c r="F4437">
        <v>20.25</v>
      </c>
      <c r="G4437">
        <v>-19.2812932713538</v>
      </c>
      <c r="H4437">
        <v>8.3085064334541094</v>
      </c>
      <c r="I4437">
        <v>-12.1017825677056</v>
      </c>
      <c r="J4437">
        <v>10.6766337920851</v>
      </c>
      <c r="K4437">
        <v>18.457967710430999</v>
      </c>
      <c r="L4437">
        <v>18.126209532779299</v>
      </c>
      <c r="M4437">
        <v>73.557293884796195</v>
      </c>
      <c r="N4437">
        <v>2.3591129241665301</v>
      </c>
      <c r="O4437">
        <v>3.2098765432098699</v>
      </c>
      <c r="P4437">
        <v>52.2556390977443</v>
      </c>
      <c r="Q4437">
        <v>2.5023042290936E-2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542</v>
      </c>
      <c r="E4438">
        <v>9.5108599999999992</v>
      </c>
      <c r="F4438">
        <v>34.14</v>
      </c>
      <c r="G4438">
        <v>44.839759360225102</v>
      </c>
      <c r="H4438">
        <v>-4.4692713443236602</v>
      </c>
      <c r="I4438">
        <v>49.472139769308903</v>
      </c>
      <c r="J4438">
        <v>-0.86182774637639603</v>
      </c>
      <c r="K4438">
        <v>29.127237927086298</v>
      </c>
      <c r="L4438">
        <v>23.582124764270802</v>
      </c>
      <c r="M4438">
        <v>100</v>
      </c>
      <c r="N4438">
        <v>0</v>
      </c>
      <c r="O4438">
        <v>0</v>
      </c>
      <c r="P4438">
        <v>70.7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713</v>
      </c>
      <c r="E4439">
        <v>9.5089231049999992</v>
      </c>
      <c r="F4439">
        <v>115.64</v>
      </c>
      <c r="G4439">
        <v>-5.4395387757740403</v>
      </c>
      <c r="H4439">
        <v>-3.7417405129865902</v>
      </c>
      <c r="I4439">
        <v>-5.9756204371358601</v>
      </c>
      <c r="J4439">
        <v>-0.87944113254988499</v>
      </c>
      <c r="K4439">
        <v>112.06542046077701</v>
      </c>
      <c r="L4439">
        <v>107.541210235446</v>
      </c>
      <c r="M4439">
        <v>45.884931757483201</v>
      </c>
      <c r="N4439">
        <v>0.89618120237377197</v>
      </c>
      <c r="O4439">
        <v>4.1594603943272102</v>
      </c>
      <c r="P4439">
        <v>21.3431269674711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629</v>
      </c>
      <c r="E4440">
        <v>9.4722600000000003</v>
      </c>
      <c r="F4440">
        <v>6.65</v>
      </c>
      <c r="G4440">
        <v>99.563488173784407</v>
      </c>
      <c r="H4440">
        <v>-0.79954657368145798</v>
      </c>
      <c r="I4440">
        <v>33.699828195672801</v>
      </c>
      <c r="J4440">
        <v>12.3268199998673</v>
      </c>
      <c r="K4440">
        <v>5.4594489469412997</v>
      </c>
      <c r="L4440">
        <v>4.4683096130002102</v>
      </c>
      <c r="M4440">
        <v>65.680447740643203</v>
      </c>
      <c r="N4440">
        <v>1.3682074477466799</v>
      </c>
      <c r="O4440">
        <v>3.9097744360902098</v>
      </c>
      <c r="P4440">
        <v>160.78431372548999</v>
      </c>
      <c r="Q4440">
        <v>0.146847391590092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1407</v>
      </c>
      <c r="E4441">
        <v>9.4564943550000002</v>
      </c>
      <c r="F4441">
        <v>30.69</v>
      </c>
      <c r="G4441">
        <v>-16.953214380016099</v>
      </c>
      <c r="H4441">
        <v>18.124870915090501</v>
      </c>
      <c r="I4441">
        <v>13.9814565394952</v>
      </c>
      <c r="J4441">
        <v>12.968786084237401</v>
      </c>
      <c r="K4441">
        <v>25.064228266971099</v>
      </c>
      <c r="L4441">
        <v>24.220477879245099</v>
      </c>
      <c r="M4441">
        <v>85.196952466259603</v>
      </c>
      <c r="N4441">
        <v>1.8309332420157101</v>
      </c>
      <c r="O4441">
        <v>6.5167807103283501E-2</v>
      </c>
      <c r="P4441">
        <v>88.861538461538402</v>
      </c>
      <c r="Q4441">
        <v>9.4318452021841998E-2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E4442">
        <v>9.4390787490000001</v>
      </c>
      <c r="F4442">
        <v>11.91</v>
      </c>
      <c r="G4442">
        <v>11.2500032626641</v>
      </c>
      <c r="H4442">
        <v>3.1586356324205198</v>
      </c>
      <c r="I4442">
        <v>0.11363895453435099</v>
      </c>
      <c r="J4442">
        <v>-1.97293885748749</v>
      </c>
      <c r="K4442">
        <v>10.784640402456001</v>
      </c>
      <c r="L4442">
        <v>11.073413318291299</v>
      </c>
      <c r="M4442">
        <v>67.170981485617006</v>
      </c>
      <c r="N4442">
        <v>2.9347826086956501</v>
      </c>
      <c r="O4442">
        <v>80.100755667506206</v>
      </c>
      <c r="P4442">
        <v>46.393749999999997</v>
      </c>
      <c r="Q4442">
        <v>3.4110427396567999E-2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D4443" t="s">
        <v>49</v>
      </c>
      <c r="E4443">
        <v>9.4094727999999996</v>
      </c>
      <c r="F4443">
        <v>30.94</v>
      </c>
      <c r="G4443">
        <v>44.514208699432103</v>
      </c>
      <c r="H4443">
        <v>-10.531714508919</v>
      </c>
      <c r="I4443">
        <v>-8.2179328699162504</v>
      </c>
      <c r="J4443">
        <v>-13.4922196268387</v>
      </c>
      <c r="K4443">
        <v>32.090766821334903</v>
      </c>
      <c r="L4443">
        <v>30.126883499608599</v>
      </c>
      <c r="M4443">
        <v>48.208284337110499</v>
      </c>
      <c r="N4443">
        <v>1.3683790960739901</v>
      </c>
      <c r="O4443">
        <v>37.362637362637301</v>
      </c>
      <c r="P4443">
        <v>126.33504023408901</v>
      </c>
      <c r="Q4443">
        <v>7.9803184361551996E-2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E4444">
        <v>9.3874999999999993</v>
      </c>
      <c r="F4444">
        <v>2</v>
      </c>
      <c r="G4444">
        <v>-14.8712296507638</v>
      </c>
      <c r="H4444">
        <v>-2.9464287047297502</v>
      </c>
      <c r="I4444">
        <v>-31.7984757939895</v>
      </c>
      <c r="J4444">
        <v>9.0282821437334793</v>
      </c>
      <c r="K4444">
        <v>1.91807214416107</v>
      </c>
      <c r="L4444">
        <v>1.9347333765085899</v>
      </c>
      <c r="M4444">
        <v>56.0925159512975</v>
      </c>
      <c r="N4444">
        <v>3.3178043592338202</v>
      </c>
      <c r="O4444">
        <v>32.499999999999901</v>
      </c>
      <c r="P4444">
        <v>44.927536231883998</v>
      </c>
      <c r="Q4444">
        <v>-5.4686439594455002E-2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E4445">
        <v>9.3872181000000001</v>
      </c>
      <c r="F4445">
        <v>24.92</v>
      </c>
      <c r="G4445">
        <v>-23.097354041836699</v>
      </c>
      <c r="H4445">
        <v>-5.5803824554347603</v>
      </c>
      <c r="I4445">
        <v>5.5673778645470202</v>
      </c>
      <c r="J4445">
        <v>-0.86182774637639603</v>
      </c>
      <c r="K4445">
        <v>24.678253133752101</v>
      </c>
      <c r="L4445">
        <v>21.486745804243</v>
      </c>
      <c r="M4445">
        <v>43.051472064460697</v>
      </c>
      <c r="N4445">
        <v>0</v>
      </c>
      <c r="O4445">
        <v>9.5505617977527901</v>
      </c>
      <c r="P4445">
        <v>71.271477663230201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140</v>
      </c>
      <c r="E4446">
        <v>9.3611951999999992</v>
      </c>
      <c r="F4446">
        <v>17.64</v>
      </c>
      <c r="G4446">
        <v>56.1831030134759</v>
      </c>
      <c r="H4446">
        <v>3.66272629857558</v>
      </c>
      <c r="I4446">
        <v>4.8940222346696602</v>
      </c>
      <c r="J4446">
        <v>3.6370333014596099</v>
      </c>
      <c r="K4446">
        <v>16.634071683194399</v>
      </c>
      <c r="L4446">
        <v>15.2338438485196</v>
      </c>
      <c r="M4446">
        <v>51.866268570722703</v>
      </c>
      <c r="N4446">
        <v>3.4275688563851698</v>
      </c>
      <c r="O4446">
        <v>6.5759637188208497</v>
      </c>
      <c r="P4446">
        <v>115.911872705018</v>
      </c>
      <c r="Q4446">
        <v>1.7502880409056999E-2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21</v>
      </c>
      <c r="E4447">
        <v>9.3240782800000002</v>
      </c>
      <c r="F4447">
        <v>7.19</v>
      </c>
      <c r="G4447">
        <v>12.4089901294558</v>
      </c>
      <c r="H4447">
        <v>0.86780730736172695</v>
      </c>
      <c r="I4447">
        <v>-11.1134731992827</v>
      </c>
      <c r="J4447">
        <v>-12.5226051315354</v>
      </c>
      <c r="K4447">
        <v>7.3628255139108898</v>
      </c>
      <c r="L4447">
        <v>6.7961353912924203</v>
      </c>
      <c r="M4447">
        <v>37.557869401473504</v>
      </c>
      <c r="N4447">
        <v>1.9062159804761301</v>
      </c>
      <c r="O4447">
        <v>30.598052851182199</v>
      </c>
      <c r="P4447">
        <v>55.965292841648598</v>
      </c>
      <c r="Q4447">
        <v>2.7415355533604E-2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414</v>
      </c>
      <c r="E4448">
        <v>9.2460959999999996</v>
      </c>
      <c r="F4448">
        <v>30.6</v>
      </c>
      <c r="G4448">
        <v>30.023610608314701</v>
      </c>
      <c r="H4448">
        <v>6.2702306995262003</v>
      </c>
      <c r="I4448">
        <v>-13.4574783169356</v>
      </c>
      <c r="J4448">
        <v>3.8465348678189599</v>
      </c>
      <c r="K4448">
        <v>28.922155202388101</v>
      </c>
      <c r="L4448">
        <v>28.3080619442173</v>
      </c>
      <c r="M4448">
        <v>63.363706929863604</v>
      </c>
      <c r="N4448">
        <v>0.73080859774820806</v>
      </c>
      <c r="O4448">
        <v>29.084967320261399</v>
      </c>
      <c r="P4448">
        <v>86.471663619744007</v>
      </c>
      <c r="Q4448">
        <v>9.4433329480256997E-2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D4449" t="s">
        <v>403</v>
      </c>
      <c r="E4449">
        <v>9.1678335000000004</v>
      </c>
      <c r="F4449">
        <v>36.03</v>
      </c>
      <c r="G4449">
        <v>28.377773058855201</v>
      </c>
      <c r="H4449">
        <v>21.897395322342899</v>
      </c>
      <c r="I4449">
        <v>34.082083746899897</v>
      </c>
      <c r="J4449">
        <v>-6.0868277463764002</v>
      </c>
      <c r="K4449">
        <v>33.011896200867902</v>
      </c>
      <c r="L4449">
        <v>26.8626390824091</v>
      </c>
      <c r="M4449">
        <v>40.620447150346401</v>
      </c>
      <c r="N4449">
        <v>0.78528530816244702</v>
      </c>
      <c r="O4449">
        <v>23.341659728004402</v>
      </c>
      <c r="P4449">
        <v>89.631578947368396</v>
      </c>
      <c r="Q4449">
        <v>0.106102184393701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E4450">
        <v>9.1378923899999993</v>
      </c>
      <c r="F4450">
        <v>8.43</v>
      </c>
      <c r="G4450">
        <v>30.250870471336199</v>
      </c>
      <c r="H4450">
        <v>-11.5255006717768</v>
      </c>
      <c r="I4450">
        <v>-10.0430540832932</v>
      </c>
      <c r="J4450">
        <v>-0.86182774637639603</v>
      </c>
      <c r="K4450">
        <v>9.0431905760710301</v>
      </c>
      <c r="L4450">
        <v>8.5038935263996098</v>
      </c>
      <c r="M4450">
        <v>38.9917153637411</v>
      </c>
      <c r="N4450">
        <v>1.6942948163929801</v>
      </c>
      <c r="O4450">
        <v>25.1482799525504</v>
      </c>
      <c r="P4450">
        <v>91.590909090908994</v>
      </c>
      <c r="Q4450">
        <v>4.8900958238562997E-2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75</v>
      </c>
      <c r="E4451">
        <v>9.1270232789343204</v>
      </c>
      <c r="F4451">
        <v>45.01</v>
      </c>
      <c r="G4451">
        <v>29.186262977173001</v>
      </c>
      <c r="H4451">
        <v>-4.4692713443236602</v>
      </c>
      <c r="I4451">
        <v>8.4179898155909303</v>
      </c>
      <c r="J4451">
        <v>-0.86182774637639603</v>
      </c>
      <c r="K4451">
        <v>33.597486440119702</v>
      </c>
      <c r="M4451">
        <v>99.999999999997797</v>
      </c>
      <c r="N4451">
        <v>3.08401894789329</v>
      </c>
      <c r="O4451">
        <v>0</v>
      </c>
      <c r="P4451">
        <v>55.046503616947902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D4452" t="s">
        <v>21</v>
      </c>
      <c r="E4452">
        <v>9.1177323999999995</v>
      </c>
      <c r="F4452">
        <v>8.68</v>
      </c>
      <c r="G4452">
        <v>-59.952875415780902</v>
      </c>
      <c r="H4452">
        <v>51.323955037137999</v>
      </c>
      <c r="I4452">
        <v>-23.244216338351499</v>
      </c>
      <c r="J4452">
        <v>-8.2770819836645195</v>
      </c>
      <c r="K4452">
        <v>8.2215930483323998</v>
      </c>
      <c r="L4452">
        <v>8.5946524883887907</v>
      </c>
      <c r="M4452">
        <v>57.728857940307698</v>
      </c>
      <c r="N4452">
        <v>1.3136061307388001</v>
      </c>
      <c r="O4452">
        <v>52.649769585253402</v>
      </c>
      <c r="P4452">
        <v>74.647887323943607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E4453">
        <v>9.0924740800000006</v>
      </c>
      <c r="F4453">
        <v>4.5999999999999996</v>
      </c>
      <c r="G4453">
        <v>21.104615590257001</v>
      </c>
      <c r="H4453">
        <v>13.255596380544</v>
      </c>
      <c r="I4453">
        <v>-9.4956851985160604</v>
      </c>
      <c r="J4453">
        <v>9.5600084819114404</v>
      </c>
      <c r="K4453">
        <v>4.2028579257343202</v>
      </c>
      <c r="L4453">
        <v>4.4632245459737101</v>
      </c>
      <c r="M4453">
        <v>70.376389861954607</v>
      </c>
      <c r="N4453">
        <v>1.3068851023266299</v>
      </c>
      <c r="O4453">
        <v>115.217391304347</v>
      </c>
      <c r="P4453">
        <v>83.999999999999901</v>
      </c>
      <c r="Q4453">
        <v>3.9782646306510003E-2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D4454" t="s">
        <v>109</v>
      </c>
      <c r="E4454">
        <v>9.0909700000000004</v>
      </c>
      <c r="F4454">
        <v>0.49</v>
      </c>
      <c r="G4454">
        <v>-25.860240639774801</v>
      </c>
      <c r="H4454">
        <v>-4.4692713443236602</v>
      </c>
      <c r="I4454">
        <v>-25.599288802119599</v>
      </c>
      <c r="J4454">
        <v>-0.86182774637639603</v>
      </c>
      <c r="K4454">
        <v>0.49121920457495699</v>
      </c>
      <c r="L4454">
        <v>0.52241799927034804</v>
      </c>
      <c r="M4454">
        <v>42.892589935559599</v>
      </c>
      <c r="N4454">
        <v>1.0158907880193999</v>
      </c>
      <c r="O4454">
        <v>24.4897959183673</v>
      </c>
      <c r="P4454">
        <v>0</v>
      </c>
      <c r="Q4454">
        <v>-0.18162144879004799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E4455">
        <v>9.0800426000000005</v>
      </c>
      <c r="F4455">
        <v>29.98</v>
      </c>
      <c r="G4455">
        <v>-26.126375037645701</v>
      </c>
      <c r="H4455">
        <v>-4.4692713443236602</v>
      </c>
      <c r="I4455">
        <v>-8.1273000066014305</v>
      </c>
      <c r="J4455">
        <v>-0.86182774637639603</v>
      </c>
      <c r="K4455">
        <v>29.682227029279399</v>
      </c>
      <c r="L4455">
        <v>29.5884059263708</v>
      </c>
      <c r="M4455">
        <v>99.999999998127706</v>
      </c>
      <c r="N4455">
        <v>0</v>
      </c>
      <c r="O4455">
        <v>0.26684456304202298</v>
      </c>
      <c r="P4455">
        <v>4.97198879551821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287</v>
      </c>
      <c r="E4456">
        <v>9.0779560000000004</v>
      </c>
      <c r="F4456">
        <v>22.15</v>
      </c>
      <c r="G4456">
        <v>68.438004974260195</v>
      </c>
      <c r="H4456">
        <v>18.586284211231799</v>
      </c>
      <c r="I4456">
        <v>35.0612463149372</v>
      </c>
      <c r="J4456">
        <v>-4.2634849639952401</v>
      </c>
      <c r="K4456">
        <v>20.2560564909177</v>
      </c>
      <c r="L4456">
        <v>18.730649550215599</v>
      </c>
      <c r="M4456">
        <v>67.096556074407403</v>
      </c>
      <c r="N4456">
        <v>2.1147195409950301</v>
      </c>
      <c r="O4456">
        <v>25.1918735891647</v>
      </c>
      <c r="P4456">
        <v>114.839961202715</v>
      </c>
      <c r="Q4456">
        <v>8.4629835807973994E-2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1093</v>
      </c>
      <c r="E4457">
        <v>9.0578959999999995</v>
      </c>
      <c r="F4457">
        <v>7.4</v>
      </c>
      <c r="G4457">
        <v>74.681764780279295</v>
      </c>
      <c r="H4457">
        <v>19.504456077679599</v>
      </c>
      <c r="I4457">
        <v>31.1502238684456</v>
      </c>
      <c r="J4457">
        <v>-8.4505670364620702</v>
      </c>
      <c r="K4457">
        <v>6.5583018014016403</v>
      </c>
      <c r="L4457">
        <v>5.4811732825101904</v>
      </c>
      <c r="M4457">
        <v>42.255122752392097</v>
      </c>
      <c r="N4457">
        <v>1.10824539754635</v>
      </c>
      <c r="O4457">
        <v>16.486486486486399</v>
      </c>
      <c r="P4457">
        <v>153.42465753424599</v>
      </c>
      <c r="Q4457">
        <v>9.3448404465000003E-5</v>
      </c>
    </row>
    <row r="4458" spans="1:17" hidden="1" x14ac:dyDescent="0.3">
      <c r="A4458" t="s">
        <v>9073</v>
      </c>
      <c r="B4458" t="s">
        <v>9074</v>
      </c>
      <c r="C4458" t="str">
        <f>IFERROR(VLOOKUP(Table1[[#This Row],[Ticker]],[1]!Table1[[Symbol]:[Industry]],2,FALSE),"-")</f>
        <v>-</v>
      </c>
      <c r="D4458" t="s">
        <v>1407</v>
      </c>
      <c r="E4458">
        <v>9.0436989000000008</v>
      </c>
      <c r="F4458">
        <v>1.38</v>
      </c>
      <c r="G4458">
        <v>36.4927005366957</v>
      </c>
      <c r="H4458">
        <v>-19.089154385259299</v>
      </c>
      <c r="I4458">
        <v>-21.099288802119599</v>
      </c>
      <c r="J4458">
        <v>-0.86182774637639603</v>
      </c>
      <c r="K4458">
        <v>1.83080223253195</v>
      </c>
      <c r="L4458">
        <v>1.59858497459004</v>
      </c>
      <c r="M4458">
        <v>1.0006295728507699</v>
      </c>
      <c r="N4458">
        <v>1.1667270139220101</v>
      </c>
      <c r="O4458">
        <v>81.159420289855007</v>
      </c>
      <c r="Q4458">
        <v>3.5214689106646997E-2</v>
      </c>
    </row>
    <row r="4459" spans="1:17" hidden="1" x14ac:dyDescent="0.3">
      <c r="A4459" t="s">
        <v>9075</v>
      </c>
      <c r="B4459" t="s">
        <v>9076</v>
      </c>
      <c r="C4459" t="str">
        <f>IFERROR(VLOOKUP(Table1[[#This Row],[Ticker]],[1]!Table1[[Symbol]:[Industry]],2,FALSE),"-")</f>
        <v>-</v>
      </c>
      <c r="D4459" t="s">
        <v>624</v>
      </c>
      <c r="E4459">
        <v>9.0402387599999994</v>
      </c>
      <c r="F4459">
        <v>7.6</v>
      </c>
      <c r="G4459">
        <v>25.8363661466522</v>
      </c>
      <c r="H4459">
        <v>0.35831486257288298</v>
      </c>
      <c r="I4459">
        <v>-20.978076680907499</v>
      </c>
      <c r="J4459">
        <v>2.2589320908013399</v>
      </c>
      <c r="K4459">
        <v>7.4733620385344199</v>
      </c>
      <c r="L4459">
        <v>6.9248110302257597</v>
      </c>
      <c r="M4459">
        <v>50.781477761082897</v>
      </c>
      <c r="N4459">
        <v>0.96413820994633104</v>
      </c>
      <c r="O4459">
        <v>22.6315789473684</v>
      </c>
      <c r="P4459">
        <v>76.744186046511601</v>
      </c>
      <c r="Q4459">
        <v>0.116669795868654</v>
      </c>
    </row>
    <row r="4460" spans="1:17" hidden="1" x14ac:dyDescent="0.3">
      <c r="A4460" t="s">
        <v>9077</v>
      </c>
      <c r="B4460" t="s">
        <v>9078</v>
      </c>
      <c r="C4460" t="str">
        <f>IFERROR(VLOOKUP(Table1[[#This Row],[Ticker]],[1]!Table1[[Symbol]:[Industry]],2,FALSE),"-")</f>
        <v>-</v>
      </c>
      <c r="D4460" t="s">
        <v>229</v>
      </c>
      <c r="E4460">
        <v>9.0356103280000006</v>
      </c>
      <c r="F4460">
        <v>15.67</v>
      </c>
      <c r="G4460">
        <v>70.014759360225099</v>
      </c>
      <c r="H4460">
        <v>32.503205719896499</v>
      </c>
      <c r="I4460">
        <v>72.125297486296404</v>
      </c>
      <c r="J4460">
        <v>20.520286074761799</v>
      </c>
      <c r="K4460">
        <v>12.1600708631717</v>
      </c>
      <c r="L4460">
        <v>11.087643586874799</v>
      </c>
      <c r="M4460">
        <v>89.739820931822706</v>
      </c>
      <c r="N4460">
        <v>0.72619710177417895</v>
      </c>
      <c r="O4460">
        <v>0.57434588385449903</v>
      </c>
      <c r="P4460">
        <v>131.12094395280201</v>
      </c>
      <c r="Q4460">
        <v>7.8921397748609998E-2</v>
      </c>
    </row>
    <row r="4461" spans="1:17" hidden="1" x14ac:dyDescent="0.3">
      <c r="A4461" t="s">
        <v>9079</v>
      </c>
      <c r="B4461" t="s">
        <v>9080</v>
      </c>
      <c r="C4461" t="str">
        <f>IFERROR(VLOOKUP(Table1[[#This Row],[Ticker]],[1]!Table1[[Symbol]:[Industry]],2,FALSE),"-")</f>
        <v>-</v>
      </c>
      <c r="E4461">
        <v>9.0141533999999996</v>
      </c>
      <c r="F4461">
        <v>8.61</v>
      </c>
      <c r="G4461">
        <v>89.929233044435605</v>
      </c>
      <c r="H4461">
        <v>5.7497067578661101</v>
      </c>
      <c r="I4461">
        <v>3.7256772765777599</v>
      </c>
      <c r="J4461">
        <v>-0.86182774637639603</v>
      </c>
      <c r="K4461">
        <v>6.70268257235091</v>
      </c>
      <c r="L4461">
        <v>5.1968343723877499</v>
      </c>
      <c r="M4461">
        <v>16.129048592206001</v>
      </c>
      <c r="N4461">
        <v>1.32978799394268</v>
      </c>
      <c r="O4461">
        <v>5.2264808362369504</v>
      </c>
      <c r="P4461">
        <v>157.01492537313399</v>
      </c>
      <c r="Q4461">
        <v>9.8035577766375004E-2</v>
      </c>
    </row>
    <row r="4462" spans="1:17" hidden="1" x14ac:dyDescent="0.3">
      <c r="A4462" t="s">
        <v>9081</v>
      </c>
      <c r="B4462" t="s">
        <v>9082</v>
      </c>
      <c r="C4462" t="str">
        <f>IFERROR(VLOOKUP(Table1[[#This Row],[Ticker]],[1]!Table1[[Symbol]:[Industry]],2,FALSE),"-")</f>
        <v>-</v>
      </c>
      <c r="D4462" t="s">
        <v>75</v>
      </c>
      <c r="E4462">
        <v>8.9762531939999999</v>
      </c>
      <c r="F4462">
        <v>4.1399999999999997</v>
      </c>
      <c r="G4462">
        <v>21.9969022173679</v>
      </c>
      <c r="H4462">
        <v>-3.2844372211009101</v>
      </c>
      <c r="I4462">
        <v>-23.875150871085101</v>
      </c>
      <c r="J4462">
        <v>-0.39123951108228899</v>
      </c>
      <c r="K4462">
        <v>4.1922886943832403</v>
      </c>
      <c r="L4462">
        <v>3.9325232795401699</v>
      </c>
      <c r="M4462">
        <v>40.322397973379097</v>
      </c>
      <c r="N4462">
        <v>0.79458766866143204</v>
      </c>
      <c r="O4462">
        <v>21.980676328502401</v>
      </c>
      <c r="P4462">
        <v>61.718749999999901</v>
      </c>
      <c r="Q4462">
        <v>4.8021100357551999E-2</v>
      </c>
    </row>
    <row r="4463" spans="1:17" hidden="1" x14ac:dyDescent="0.3">
      <c r="A4463" t="s">
        <v>9083</v>
      </c>
      <c r="B4463" t="s">
        <v>9084</v>
      </c>
      <c r="C4463" t="str">
        <f>IFERROR(VLOOKUP(Table1[[#This Row],[Ticker]],[1]!Table1[[Symbol]:[Industry]],2,FALSE),"-")</f>
        <v>-</v>
      </c>
      <c r="E4463">
        <v>8.9526257999999999</v>
      </c>
      <c r="F4463">
        <v>2.58</v>
      </c>
      <c r="G4463">
        <v>22.415621429190601</v>
      </c>
      <c r="H4463">
        <v>-15.384764302070099</v>
      </c>
      <c r="I4463">
        <v>1.56737786454702</v>
      </c>
      <c r="J4463">
        <v>5.8892271059442596</v>
      </c>
      <c r="K4463">
        <v>2.52077172778626</v>
      </c>
      <c r="L4463">
        <v>2.3671307276556801</v>
      </c>
      <c r="M4463">
        <v>67.555513651631799</v>
      </c>
      <c r="N4463">
        <v>1.0069383602163999</v>
      </c>
      <c r="O4463">
        <v>17.0542635658914</v>
      </c>
      <c r="P4463">
        <v>66.451612903225794</v>
      </c>
      <c r="Q4463">
        <v>4.1513907351769998E-2</v>
      </c>
    </row>
    <row r="4464" spans="1:17" hidden="1" x14ac:dyDescent="0.3">
      <c r="A4464" t="s">
        <v>9085</v>
      </c>
      <c r="B4464" t="s">
        <v>9086</v>
      </c>
      <c r="C4464" t="str">
        <f>IFERROR(VLOOKUP(Table1[[#This Row],[Ticker]],[1]!Table1[[Symbol]:[Industry]],2,FALSE),"-")</f>
        <v>-</v>
      </c>
      <c r="D4464" t="s">
        <v>479</v>
      </c>
      <c r="E4464">
        <v>8.9401823</v>
      </c>
      <c r="F4464">
        <v>17.87</v>
      </c>
      <c r="G4464">
        <v>52.839759360225102</v>
      </c>
      <c r="H4464">
        <v>76.396113271060898</v>
      </c>
      <c r="I4464">
        <v>24.4680707051936</v>
      </c>
      <c r="J4464">
        <v>-1.33801822256687</v>
      </c>
      <c r="K4464">
        <v>14.441903903808001</v>
      </c>
      <c r="L4464">
        <v>11.605688668659001</v>
      </c>
      <c r="M4464">
        <v>56.008405299385402</v>
      </c>
      <c r="N4464">
        <v>1.1157377328637701</v>
      </c>
      <c r="O4464">
        <v>11.5836597649692</v>
      </c>
      <c r="P4464">
        <v>143.792633015006</v>
      </c>
      <c r="Q4464">
        <v>0.14017463269441999</v>
      </c>
    </row>
    <row r="4465" spans="1:17" hidden="1" x14ac:dyDescent="0.3">
      <c r="A4465" t="s">
        <v>9087</v>
      </c>
      <c r="B4465" t="s">
        <v>9088</v>
      </c>
      <c r="C4465" t="str">
        <f>IFERROR(VLOOKUP(Table1[[#This Row],[Ticker]],[1]!Table1[[Symbol]:[Industry]],2,FALSE),"-")</f>
        <v>-</v>
      </c>
      <c r="E4465">
        <v>8.9366400000000006</v>
      </c>
      <c r="F4465">
        <v>42.8</v>
      </c>
      <c r="G4465">
        <v>7.8897593602251099</v>
      </c>
      <c r="H4465">
        <v>-3.1674961963946702</v>
      </c>
      <c r="I4465">
        <v>-1.81483742406453</v>
      </c>
      <c r="J4465">
        <v>-0.15594539343522701</v>
      </c>
      <c r="K4465">
        <v>41.445966082122801</v>
      </c>
      <c r="L4465">
        <v>38.702070049051002</v>
      </c>
      <c r="M4465">
        <v>98.801227579490799</v>
      </c>
      <c r="N4465">
        <v>2.2085561497326198</v>
      </c>
      <c r="O4465">
        <v>5</v>
      </c>
      <c r="P4465">
        <v>55.636363636363598</v>
      </c>
    </row>
    <row r="4466" spans="1:17" hidden="1" x14ac:dyDescent="0.3">
      <c r="A4466" t="s">
        <v>9089</v>
      </c>
      <c r="B4466" t="s">
        <v>9090</v>
      </c>
      <c r="C4466" t="str">
        <f>IFERROR(VLOOKUP(Table1[[#This Row],[Ticker]],[1]!Table1[[Symbol]:[Industry]],2,FALSE),"-")</f>
        <v>-</v>
      </c>
      <c r="D4466" t="s">
        <v>692</v>
      </c>
      <c r="E4466">
        <v>8.9285349999999397</v>
      </c>
      <c r="F4466">
        <v>8.75</v>
      </c>
      <c r="G4466">
        <v>-25.860240639774801</v>
      </c>
      <c r="H4466">
        <v>-4.4692713443236602</v>
      </c>
      <c r="I4466">
        <v>-13.099288802119601</v>
      </c>
      <c r="J4466">
        <v>-0.86182774637639603</v>
      </c>
      <c r="K4466">
        <v>8.75</v>
      </c>
      <c r="L4466">
        <v>8.75</v>
      </c>
      <c r="M4466">
        <v>50</v>
      </c>
      <c r="O4466">
        <v>0</v>
      </c>
      <c r="P4466">
        <v>0</v>
      </c>
    </row>
    <row r="4467" spans="1:17" hidden="1" x14ac:dyDescent="0.3">
      <c r="A4467" t="s">
        <v>9091</v>
      </c>
      <c r="B4467" t="s">
        <v>9092</v>
      </c>
      <c r="C4467" t="str">
        <f>IFERROR(VLOOKUP(Table1[[#This Row],[Ticker]],[1]!Table1[[Symbol]:[Industry]],2,FALSE),"-")</f>
        <v>-</v>
      </c>
      <c r="D4467" t="s">
        <v>629</v>
      </c>
      <c r="E4467">
        <v>8.9184511999999998</v>
      </c>
      <c r="F4467">
        <v>23.78</v>
      </c>
      <c r="G4467">
        <v>-3.1564222703218201</v>
      </c>
      <c r="H4467">
        <v>-5.3859380109903201</v>
      </c>
      <c r="I4467">
        <v>-12.9729730126459</v>
      </c>
      <c r="J4467">
        <v>-0.90386221464036498</v>
      </c>
      <c r="K4467">
        <v>23.7028018865985</v>
      </c>
      <c r="L4467">
        <v>23.747928869308101</v>
      </c>
      <c r="M4467">
        <v>44.103226138623597</v>
      </c>
      <c r="N4467">
        <v>8.0460528175317209E-3</v>
      </c>
      <c r="O4467">
        <v>23.002523128679499</v>
      </c>
      <c r="P4467">
        <v>42.139868499701102</v>
      </c>
      <c r="Q4467">
        <v>3.7512612622572002E-2</v>
      </c>
    </row>
    <row r="4468" spans="1:17" hidden="1" x14ac:dyDescent="0.3">
      <c r="A4468" t="s">
        <v>9093</v>
      </c>
      <c r="B4468" t="s">
        <v>9094</v>
      </c>
      <c r="C4468" t="str">
        <f>IFERROR(VLOOKUP(Table1[[#This Row],[Ticker]],[1]!Table1[[Symbol]:[Industry]],2,FALSE),"-")</f>
        <v>-</v>
      </c>
      <c r="D4468" t="s">
        <v>336</v>
      </c>
      <c r="E4468">
        <v>8.8886070000000004</v>
      </c>
      <c r="F4468">
        <v>13.65</v>
      </c>
      <c r="G4468">
        <v>38.005305578712502</v>
      </c>
      <c r="H4468">
        <v>-11.163260415361901</v>
      </c>
      <c r="I4468">
        <v>58.815068880499901</v>
      </c>
      <c r="J4468">
        <v>0.69951054358643405</v>
      </c>
      <c r="K4468">
        <v>13.347254068229001</v>
      </c>
      <c r="L4468">
        <v>10.8863120405695</v>
      </c>
      <c r="M4468">
        <v>53.345450761949898</v>
      </c>
      <c r="N4468">
        <v>0.35897796909641899</v>
      </c>
      <c r="O4468">
        <v>37.435897435897402</v>
      </c>
      <c r="P4468">
        <v>125.993377483443</v>
      </c>
      <c r="Q4468">
        <v>0.102028589050083</v>
      </c>
    </row>
    <row r="4469" spans="1:17" hidden="1" x14ac:dyDescent="0.3">
      <c r="A4469" t="s">
        <v>9095</v>
      </c>
      <c r="B4469" t="s">
        <v>9096</v>
      </c>
      <c r="C4469" t="str">
        <f>IFERROR(VLOOKUP(Table1[[#This Row],[Ticker]],[1]!Table1[[Symbol]:[Industry]],2,FALSE),"-")</f>
        <v>-</v>
      </c>
      <c r="E4469">
        <v>8.8480623000000005</v>
      </c>
      <c r="F4469">
        <v>16.170000000000002</v>
      </c>
      <c r="G4469">
        <v>36.979638514303602</v>
      </c>
      <c r="H4469">
        <v>-19.769817792411001</v>
      </c>
      <c r="I4469">
        <v>24.283888767973799</v>
      </c>
      <c r="J4469">
        <v>7.7576536831961302</v>
      </c>
      <c r="K4469">
        <v>14.4438580791881</v>
      </c>
      <c r="L4469">
        <v>13.066958942847201</v>
      </c>
      <c r="M4469">
        <v>69.683265997735901</v>
      </c>
      <c r="N4469">
        <v>0.92724076487409601</v>
      </c>
      <c r="O4469">
        <v>13.172541743970299</v>
      </c>
      <c r="P4469">
        <v>99.629629629629605</v>
      </c>
      <c r="Q4469">
        <v>0.14171522283836099</v>
      </c>
    </row>
    <row r="4470" spans="1:17" hidden="1" x14ac:dyDescent="0.3">
      <c r="A4470" t="s">
        <v>9097</v>
      </c>
      <c r="B4470" t="s">
        <v>9098</v>
      </c>
      <c r="C4470" t="str">
        <f>IFERROR(VLOOKUP(Table1[[#This Row],[Ticker]],[1]!Table1[[Symbol]:[Industry]],2,FALSE),"-")</f>
        <v>-</v>
      </c>
      <c r="D4470" t="s">
        <v>539</v>
      </c>
      <c r="E4470">
        <v>8.8195406999999992</v>
      </c>
      <c r="F4470">
        <v>5.82</v>
      </c>
      <c r="G4470">
        <v>40.425473645939398</v>
      </c>
      <c r="H4470">
        <v>14.1307286556763</v>
      </c>
      <c r="I4470">
        <v>43.774026561761701</v>
      </c>
      <c r="J4470">
        <v>-8.3501272783576805</v>
      </c>
      <c r="K4470">
        <v>5.8063830760862096</v>
      </c>
      <c r="L4470">
        <v>4.9710821693715701</v>
      </c>
      <c r="M4470">
        <v>29.501218592951499</v>
      </c>
      <c r="N4470">
        <v>0.94718311240943698</v>
      </c>
      <c r="O4470">
        <v>35.567010309278302</v>
      </c>
      <c r="P4470">
        <v>91.447368421052602</v>
      </c>
      <c r="Q4470">
        <v>4.9765530309009001E-2</v>
      </c>
    </row>
    <row r="4471" spans="1:17" hidden="1" x14ac:dyDescent="0.3">
      <c r="A4471" t="s">
        <v>9099</v>
      </c>
      <c r="B4471" t="s">
        <v>9100</v>
      </c>
      <c r="C4471" t="str">
        <f>IFERROR(VLOOKUP(Table1[[#This Row],[Ticker]],[1]!Table1[[Symbol]:[Industry]],2,FALSE),"-")</f>
        <v>-</v>
      </c>
      <c r="D4471" t="s">
        <v>484</v>
      </c>
      <c r="E4471">
        <v>8.8155000000000001</v>
      </c>
      <c r="F4471">
        <v>6.53</v>
      </c>
      <c r="G4471">
        <v>51.104529007921599</v>
      </c>
      <c r="H4471">
        <v>-13.3953522369317</v>
      </c>
      <c r="I4471">
        <v>-24.255751387153602</v>
      </c>
      <c r="J4471">
        <v>-6.2241465869560999</v>
      </c>
      <c r="K4471">
        <v>7.5858569140799101</v>
      </c>
      <c r="L4471">
        <v>7.9880905132528497</v>
      </c>
      <c r="M4471">
        <v>27.934953429199101</v>
      </c>
      <c r="N4471">
        <v>0.23292534021724801</v>
      </c>
      <c r="O4471">
        <v>179.47932618683001</v>
      </c>
      <c r="P4471">
        <v>156.07843137254901</v>
      </c>
      <c r="Q4471">
        <v>9.7207380539397995E-2</v>
      </c>
    </row>
    <row r="4472" spans="1:17" hidden="1" x14ac:dyDescent="0.3">
      <c r="A4472" t="s">
        <v>9101</v>
      </c>
      <c r="B4472" t="s">
        <v>9102</v>
      </c>
      <c r="C4472" t="str">
        <f>IFERROR(VLOOKUP(Table1[[#This Row],[Ticker]],[1]!Table1[[Symbol]:[Industry]],2,FALSE),"-")</f>
        <v>-</v>
      </c>
      <c r="D4472" t="s">
        <v>403</v>
      </c>
      <c r="E4472">
        <v>8.8074999999999992</v>
      </c>
      <c r="F4472">
        <v>27.1</v>
      </c>
      <c r="G4472">
        <v>294.29479811991501</v>
      </c>
      <c r="H4472">
        <v>65.333360234623697</v>
      </c>
      <c r="I4472">
        <v>228.640938184009</v>
      </c>
      <c r="J4472">
        <v>20.5969957830353</v>
      </c>
      <c r="K4472">
        <v>16.886558083780201</v>
      </c>
      <c r="L4472">
        <v>12.104616251638101</v>
      </c>
      <c r="M4472">
        <v>95.838986987488695</v>
      </c>
      <c r="N4472">
        <v>1.33873147393138</v>
      </c>
      <c r="O4472">
        <v>0</v>
      </c>
      <c r="P4472">
        <v>520.13729977116702</v>
      </c>
      <c r="Q4472">
        <v>0.14286837815768899</v>
      </c>
    </row>
    <row r="4473" spans="1:17" hidden="1" x14ac:dyDescent="0.3">
      <c r="A4473" t="s">
        <v>9103</v>
      </c>
      <c r="B4473" t="s">
        <v>9104</v>
      </c>
      <c r="C4473" t="str">
        <f>IFERROR(VLOOKUP(Table1[[#This Row],[Ticker]],[1]!Table1[[Symbol]:[Industry]],2,FALSE),"-")</f>
        <v>-</v>
      </c>
      <c r="E4473">
        <v>8.7679550000000006</v>
      </c>
      <c r="F4473">
        <v>23.45</v>
      </c>
      <c r="G4473">
        <v>26.313672403703301</v>
      </c>
      <c r="H4473">
        <v>7.0576747634607697</v>
      </c>
      <c r="I4473">
        <v>36.263768522721101</v>
      </c>
      <c r="J4473">
        <v>-10.558797443346</v>
      </c>
      <c r="K4473">
        <v>21.8814554469689</v>
      </c>
      <c r="L4473">
        <v>18.390972061268702</v>
      </c>
      <c r="M4473">
        <v>50.460023998083102</v>
      </c>
      <c r="N4473">
        <v>1.15686274509803</v>
      </c>
      <c r="O4473">
        <v>21.023454157782499</v>
      </c>
      <c r="P4473">
        <v>108.444444444444</v>
      </c>
    </row>
    <row r="4474" spans="1:17" hidden="1" x14ac:dyDescent="0.3">
      <c r="A4474" t="s">
        <v>9105</v>
      </c>
      <c r="B4474" t="s">
        <v>9106</v>
      </c>
      <c r="C4474" t="str">
        <f>IFERROR(VLOOKUP(Table1[[#This Row],[Ticker]],[1]!Table1[[Symbol]:[Industry]],2,FALSE),"-")</f>
        <v>-</v>
      </c>
      <c r="D4474" t="s">
        <v>117</v>
      </c>
      <c r="E4474">
        <v>8.7479999999999993</v>
      </c>
      <c r="F4474">
        <v>2.4300000000000002</v>
      </c>
      <c r="G4474">
        <v>341.44745166791699</v>
      </c>
      <c r="H4474">
        <v>1.46680171503706</v>
      </c>
      <c r="I4474">
        <v>69.607478115173507</v>
      </c>
      <c r="J4474">
        <v>6.54557966103099</v>
      </c>
      <c r="K4474">
        <v>2.2083404315644501</v>
      </c>
      <c r="L4474">
        <v>1.7418515371844701</v>
      </c>
      <c r="M4474">
        <v>88.364583686856506</v>
      </c>
      <c r="N4474">
        <v>0.85559728395726997</v>
      </c>
      <c r="O4474">
        <v>33.3333333333333</v>
      </c>
      <c r="P4474">
        <v>367.30769230769198</v>
      </c>
      <c r="Q4474">
        <v>0.19087418780562099</v>
      </c>
    </row>
    <row r="4475" spans="1:17" hidden="1" x14ac:dyDescent="0.3">
      <c r="A4475" t="s">
        <v>9107</v>
      </c>
      <c r="B4475" t="s">
        <v>9108</v>
      </c>
      <c r="C4475" t="str">
        <f>IFERROR(VLOOKUP(Table1[[#This Row],[Ticker]],[1]!Table1[[Symbol]:[Industry]],2,FALSE),"-")</f>
        <v>-</v>
      </c>
      <c r="D4475" t="s">
        <v>403</v>
      </c>
      <c r="E4475">
        <v>8.7159999999999993</v>
      </c>
      <c r="F4475">
        <v>21.79</v>
      </c>
      <c r="G4475">
        <v>21.469035898426601</v>
      </c>
      <c r="H4475">
        <v>-4.4692713443236602</v>
      </c>
      <c r="I4475">
        <v>-8.1378244475917203</v>
      </c>
      <c r="J4475">
        <v>-0.86182774637639603</v>
      </c>
      <c r="K4475">
        <v>21.474847369353199</v>
      </c>
      <c r="L4475">
        <v>18.055985800676002</v>
      </c>
      <c r="M4475">
        <v>100</v>
      </c>
      <c r="O4475">
        <v>0</v>
      </c>
      <c r="P4475">
        <v>47.329276538201398</v>
      </c>
    </row>
    <row r="4476" spans="1:17" hidden="1" x14ac:dyDescent="0.3">
      <c r="A4476" t="s">
        <v>9109</v>
      </c>
      <c r="B4476" t="s">
        <v>9110</v>
      </c>
      <c r="C4476" t="str">
        <f>IFERROR(VLOOKUP(Table1[[#This Row],[Ticker]],[1]!Table1[[Symbol]:[Industry]],2,FALSE),"-")</f>
        <v>-</v>
      </c>
      <c r="D4476" t="s">
        <v>388</v>
      </c>
      <c r="E4476">
        <v>8.6869443760379301</v>
      </c>
      <c r="F4476">
        <v>17.100000000000001</v>
      </c>
      <c r="G4476">
        <v>159.13975936022501</v>
      </c>
      <c r="H4476">
        <v>-4.4692713443236602</v>
      </c>
      <c r="I4476">
        <v>80.778262218288504</v>
      </c>
      <c r="J4476">
        <v>-0.86182774637639603</v>
      </c>
      <c r="K4476">
        <v>17.011479695612099</v>
      </c>
      <c r="L4476">
        <v>14.040803518523299</v>
      </c>
      <c r="M4476">
        <v>52.558837165662098</v>
      </c>
      <c r="O4476">
        <v>17.660818713450201</v>
      </c>
      <c r="P4476">
        <v>232.03883495145601</v>
      </c>
    </row>
    <row r="4477" spans="1:17" hidden="1" x14ac:dyDescent="0.3">
      <c r="A4477" t="s">
        <v>9111</v>
      </c>
      <c r="B4477" t="s">
        <v>9112</v>
      </c>
      <c r="C4477" t="str">
        <f>IFERROR(VLOOKUP(Table1[[#This Row],[Ticker]],[1]!Table1[[Symbol]:[Industry]],2,FALSE),"-")</f>
        <v>-</v>
      </c>
      <c r="D4477" t="s">
        <v>403</v>
      </c>
      <c r="E4477">
        <v>8.6527069999999995</v>
      </c>
      <c r="F4477">
        <v>28.78</v>
      </c>
      <c r="G4477">
        <v>-29.766751491193901</v>
      </c>
      <c r="H4477">
        <v>26.786542609164702</v>
      </c>
      <c r="I4477">
        <v>-8.1776701364251405</v>
      </c>
      <c r="J4477">
        <v>6.8480959177457299</v>
      </c>
      <c r="K4477">
        <v>24.234165743617101</v>
      </c>
      <c r="L4477">
        <v>24.695679680248801</v>
      </c>
      <c r="M4477">
        <v>97.7971003690961</v>
      </c>
      <c r="N4477">
        <v>1.98679479007564</v>
      </c>
      <c r="O4477">
        <v>9.24252953439888</v>
      </c>
      <c r="P4477">
        <v>37.769267592149298</v>
      </c>
      <c r="Q4477">
        <v>9.3802298339106999E-2</v>
      </c>
    </row>
    <row r="4478" spans="1:17" hidden="1" x14ac:dyDescent="0.3">
      <c r="A4478" t="s">
        <v>9113</v>
      </c>
      <c r="B4478" t="s">
        <v>9114</v>
      </c>
      <c r="C4478" t="str">
        <f>IFERROR(VLOOKUP(Table1[[#This Row],[Ticker]],[1]!Table1[[Symbol]:[Industry]],2,FALSE),"-")</f>
        <v>-</v>
      </c>
      <c r="D4478" t="s">
        <v>403</v>
      </c>
      <c r="E4478">
        <v>8.6501249999999992</v>
      </c>
      <c r="F4478">
        <v>116.5</v>
      </c>
      <c r="G4478">
        <v>-25.860240639774801</v>
      </c>
      <c r="H4478">
        <v>-4.4692713443236602</v>
      </c>
      <c r="I4478">
        <v>-13.099288802119601</v>
      </c>
      <c r="J4478">
        <v>-0.86182774637639603</v>
      </c>
      <c r="K4478">
        <v>116.49999895502501</v>
      </c>
      <c r="L4478">
        <v>116.48369250540701</v>
      </c>
      <c r="M4478">
        <v>100</v>
      </c>
      <c r="O4478">
        <v>0</v>
      </c>
      <c r="P4478">
        <v>0.43103448275862899</v>
      </c>
    </row>
    <row r="4479" spans="1:17" hidden="1" x14ac:dyDescent="0.3">
      <c r="A4479" t="s">
        <v>9115</v>
      </c>
      <c r="B4479" t="s">
        <v>3083</v>
      </c>
      <c r="C4479" t="str">
        <f>IFERROR(VLOOKUP(Table1[[#This Row],[Ticker]],[1]!Table1[[Symbol]:[Industry]],2,FALSE),"-")</f>
        <v>-</v>
      </c>
      <c r="D4479" t="s">
        <v>120</v>
      </c>
      <c r="E4479">
        <v>8.6442999999999994</v>
      </c>
      <c r="F4479">
        <v>7.42</v>
      </c>
      <c r="G4479">
        <v>-23.515413053567901</v>
      </c>
      <c r="H4479">
        <v>-14.8260032200428</v>
      </c>
      <c r="I4479">
        <v>-23.1598948627257</v>
      </c>
      <c r="J4479">
        <v>-11.6292962458036</v>
      </c>
      <c r="K4479">
        <v>7.4134339218297596</v>
      </c>
      <c r="L4479">
        <v>7.3597263692309998</v>
      </c>
      <c r="M4479">
        <v>42.317686114909499</v>
      </c>
      <c r="N4479">
        <v>1.0351687792887501</v>
      </c>
      <c r="O4479">
        <v>24.932614555255999</v>
      </c>
      <c r="P4479">
        <v>25.3378378378378</v>
      </c>
      <c r="Q4479">
        <v>9.3405926204263995E-2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E4480">
        <v>8.6238039999999998</v>
      </c>
      <c r="F4480">
        <v>6.44</v>
      </c>
      <c r="G4480">
        <v>19.841116826288399</v>
      </c>
      <c r="H4480">
        <v>-9.0506299541182909</v>
      </c>
      <c r="I4480">
        <v>-19.358386327592701</v>
      </c>
      <c r="J4480">
        <v>-4.53008930937479</v>
      </c>
      <c r="K4480">
        <v>6.5902568091424998</v>
      </c>
      <c r="L4480">
        <v>5.9134755348564001</v>
      </c>
      <c r="M4480">
        <v>50.682709738619899</v>
      </c>
      <c r="N4480">
        <v>0.97038774063369104</v>
      </c>
      <c r="O4480">
        <v>38.975155279502999</v>
      </c>
      <c r="P4480">
        <v>78.8888888888889</v>
      </c>
      <c r="Q4480">
        <v>-6.3139394121372996E-2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E4481">
        <v>8.6170500000000008</v>
      </c>
      <c r="F4481">
        <v>14.73</v>
      </c>
      <c r="G4481">
        <v>50.970491653142197</v>
      </c>
      <c r="H4481">
        <v>-11.543226328246501</v>
      </c>
      <c r="I4481">
        <v>-62.2535863513084</v>
      </c>
      <c r="J4481">
        <v>9.2753673755748203</v>
      </c>
      <c r="K4481">
        <v>17.247555026677201</v>
      </c>
      <c r="L4481">
        <v>18.138567863463098</v>
      </c>
      <c r="M4481">
        <v>69.339677325390099</v>
      </c>
      <c r="N4481">
        <v>0.436793975255513</v>
      </c>
      <c r="O4481">
        <v>96.6734555329259</v>
      </c>
      <c r="P4481">
        <v>76.830732292917105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539</v>
      </c>
      <c r="E4482">
        <v>8.6075188899999997</v>
      </c>
      <c r="F4482">
        <v>19.010000000000002</v>
      </c>
      <c r="G4482">
        <v>111.46809893575499</v>
      </c>
      <c r="H4482">
        <v>-8.1148409645768194</v>
      </c>
      <c r="I4482">
        <v>6.8376197152305203</v>
      </c>
      <c r="J4482">
        <v>-7.8965126511150201</v>
      </c>
      <c r="K4482">
        <v>17.895044593979001</v>
      </c>
      <c r="L4482">
        <v>15.219032989328101</v>
      </c>
      <c r="M4482">
        <v>48.4045281252682</v>
      </c>
      <c r="N4482">
        <v>1.7022585952559499</v>
      </c>
      <c r="O4482">
        <v>9.7843240399789497</v>
      </c>
      <c r="P4482">
        <v>149.802890932982</v>
      </c>
      <c r="Q4482">
        <v>9.8083374118182007E-2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713</v>
      </c>
      <c r="E4483">
        <v>8.5756189999999997</v>
      </c>
      <c r="F4483">
        <v>74.290000000000006</v>
      </c>
      <c r="G4483">
        <v>43.129666249029299</v>
      </c>
      <c r="H4483">
        <v>-1.55219952879371</v>
      </c>
      <c r="I4483">
        <v>24.119034064522399</v>
      </c>
      <c r="J4483">
        <v>1.38768922850631</v>
      </c>
      <c r="K4483">
        <v>69.364283980192596</v>
      </c>
      <c r="L4483">
        <v>59.568581783888298</v>
      </c>
      <c r="M4483">
        <v>52.364653728359698</v>
      </c>
      <c r="N4483">
        <v>0.95010652984097199</v>
      </c>
      <c r="O4483">
        <v>1.3595369497913401</v>
      </c>
      <c r="P4483">
        <v>73.170163170163093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E4484">
        <v>8.5687470000000001</v>
      </c>
      <c r="F4484">
        <v>17.93</v>
      </c>
      <c r="G4484">
        <v>65.291145287730401</v>
      </c>
      <c r="H4484">
        <v>-15.7527692286678</v>
      </c>
      <c r="I4484">
        <v>-33.090364214881802</v>
      </c>
      <c r="J4484">
        <v>-5.2691225792031302</v>
      </c>
      <c r="K4484">
        <v>20.8879990052775</v>
      </c>
      <c r="L4484">
        <v>19.851836113312402</v>
      </c>
      <c r="M4484">
        <v>32.261936862384097</v>
      </c>
      <c r="N4484">
        <v>1.74832969281533</v>
      </c>
      <c r="O4484">
        <v>62.465142219743399</v>
      </c>
      <c r="P4484">
        <v>98.121546961325905</v>
      </c>
      <c r="Q4484">
        <v>0.102852378827615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E4485">
        <v>8.5105424999999997</v>
      </c>
      <c r="F4485">
        <v>25.77</v>
      </c>
      <c r="G4485">
        <v>-20.8907905379418</v>
      </c>
      <c r="H4485">
        <v>-4.4692713443236602</v>
      </c>
      <c r="I4485">
        <v>-8.1298387002866495</v>
      </c>
      <c r="J4485">
        <v>-0.86182774637639603</v>
      </c>
      <c r="K4485">
        <v>25.7531210515019</v>
      </c>
      <c r="L4485">
        <v>25.341782838174201</v>
      </c>
      <c r="M4485">
        <v>100</v>
      </c>
      <c r="O4485">
        <v>0</v>
      </c>
      <c r="P4485">
        <v>4.9694501018329804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E4486">
        <v>8.4588000000000001</v>
      </c>
      <c r="F4486">
        <v>10.07</v>
      </c>
      <c r="G4486">
        <v>-65.524710382135495</v>
      </c>
      <c r="H4486">
        <v>2.0915752165228998</v>
      </c>
      <c r="I4486">
        <v>-55.883379711210502</v>
      </c>
      <c r="J4486">
        <v>1.2679896978426699</v>
      </c>
      <c r="K4486">
        <v>10.2182110136619</v>
      </c>
      <c r="L4486">
        <v>13.014219306722399</v>
      </c>
      <c r="M4486">
        <v>53.9492585132733</v>
      </c>
      <c r="N4486">
        <v>0.88055152120795199</v>
      </c>
      <c r="O4486">
        <v>146.27606752730799</v>
      </c>
      <c r="P4486">
        <v>15.0857142857142</v>
      </c>
      <c r="Q4486">
        <v>2.3271964337364E-2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487</v>
      </c>
      <c r="E4487">
        <v>8.4466591999999991</v>
      </c>
      <c r="F4487">
        <v>8.24</v>
      </c>
      <c r="G4487">
        <v>-3.9667495155145098</v>
      </c>
      <c r="H4487">
        <v>-7.7100120850644096</v>
      </c>
      <c r="I4487">
        <v>-37.848147249608203</v>
      </c>
      <c r="J4487">
        <v>-1.4563580674227701</v>
      </c>
      <c r="K4487">
        <v>8.3462247929745903</v>
      </c>
      <c r="L4487">
        <v>8.2122334701005304</v>
      </c>
      <c r="M4487">
        <v>43.245137577666902</v>
      </c>
      <c r="N4487">
        <v>0.93504459654329397</v>
      </c>
      <c r="O4487">
        <v>84.223300970873694</v>
      </c>
      <c r="P4487">
        <v>59.999999999999901</v>
      </c>
      <c r="Q4487">
        <v>4.0543704014843002E-2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 t="s">
        <v>403</v>
      </c>
      <c r="E4488">
        <v>8.44</v>
      </c>
      <c r="F4488">
        <v>8.44</v>
      </c>
      <c r="G4488">
        <v>-19.024797601800199</v>
      </c>
      <c r="H4488">
        <v>0.21822865567632899</v>
      </c>
      <c r="I4488">
        <v>9.3970827508556702</v>
      </c>
      <c r="J4488">
        <v>9.8819739065161496</v>
      </c>
      <c r="K4488">
        <v>7.55175784838538</v>
      </c>
      <c r="L4488">
        <v>7.84096249097946</v>
      </c>
      <c r="M4488">
        <v>85.398865948265595</v>
      </c>
      <c r="N4488">
        <v>1.2386128370840701</v>
      </c>
      <c r="O4488">
        <v>63.507109004739299</v>
      </c>
      <c r="P4488">
        <v>35.256410256410199</v>
      </c>
      <c r="Q4488">
        <v>0.16423922146811501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629</v>
      </c>
      <c r="E4489">
        <v>8.4372067000000008</v>
      </c>
      <c r="F4489">
        <v>13</v>
      </c>
      <c r="G4489">
        <v>26.186542985956098</v>
      </c>
      <c r="H4489">
        <v>0.45405391798464401</v>
      </c>
      <c r="I4489">
        <v>2.5590741872041902</v>
      </c>
      <c r="J4489">
        <v>-0.86182774637639603</v>
      </c>
      <c r="K4489">
        <v>10.3494424371336</v>
      </c>
      <c r="L4489">
        <v>8.6763519894076193</v>
      </c>
      <c r="M4489">
        <v>99.999999118528905</v>
      </c>
      <c r="N4489">
        <v>1.72051282051282</v>
      </c>
      <c r="O4489">
        <v>0</v>
      </c>
      <c r="P4489">
        <v>62.5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239</v>
      </c>
      <c r="E4490">
        <v>8.4080600000000008</v>
      </c>
      <c r="F4490">
        <v>21.4</v>
      </c>
      <c r="G4490">
        <v>88.353973574439294</v>
      </c>
      <c r="H4490">
        <v>8.1121822897615505</v>
      </c>
      <c r="I4490">
        <v>-25.6095095707214</v>
      </c>
      <c r="J4490">
        <v>-15.0711478380494</v>
      </c>
      <c r="K4490">
        <v>24.088249620450998</v>
      </c>
      <c r="L4490">
        <v>21.0263539190668</v>
      </c>
      <c r="M4490">
        <v>29.8730686552829</v>
      </c>
      <c r="N4490">
        <v>1.0420052873788299</v>
      </c>
      <c r="O4490">
        <v>56.962616822429901</v>
      </c>
      <c r="P4490">
        <v>114.214214214214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E4491">
        <v>8.4030690999999997</v>
      </c>
      <c r="F4491">
        <v>25.57</v>
      </c>
      <c r="G4491">
        <v>58.229032218396398</v>
      </c>
      <c r="H4491">
        <v>52.186677208730899</v>
      </c>
      <c r="I4491">
        <v>53.480515758140903</v>
      </c>
      <c r="J4491">
        <v>-19.335723328705701</v>
      </c>
      <c r="K4491">
        <v>20.661149663735898</v>
      </c>
      <c r="L4491">
        <v>17.065487021217699</v>
      </c>
      <c r="M4491">
        <v>49.1258746104075</v>
      </c>
      <c r="N4491">
        <v>1.8324593802337199</v>
      </c>
      <c r="O4491">
        <v>32.929213922565502</v>
      </c>
      <c r="P4491">
        <v>102.134387351778</v>
      </c>
      <c r="Q4491">
        <v>8.9409613670311999E-2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629</v>
      </c>
      <c r="E4492">
        <v>8.3788104000000008</v>
      </c>
      <c r="F4492">
        <v>5.48</v>
      </c>
      <c r="G4492">
        <v>7.4730926935584403</v>
      </c>
      <c r="H4492">
        <v>1.5913347162823801</v>
      </c>
      <c r="I4492">
        <v>-1.2625541082420899</v>
      </c>
      <c r="J4492">
        <v>6.2127420432985296</v>
      </c>
      <c r="K4492">
        <v>5.3702643657094802</v>
      </c>
      <c r="L4492">
        <v>5.15804140143109</v>
      </c>
      <c r="M4492">
        <v>56.970236133397897</v>
      </c>
      <c r="N4492">
        <v>0.79703642226659999</v>
      </c>
      <c r="O4492">
        <v>14.963503649634999</v>
      </c>
      <c r="P4492">
        <v>52.2222222222222</v>
      </c>
      <c r="Q4492">
        <v>0.130023315789706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713</v>
      </c>
      <c r="E4493">
        <v>8.3382966300000003</v>
      </c>
      <c r="F4493">
        <v>89.01</v>
      </c>
      <c r="G4493">
        <v>32.859445522849903</v>
      </c>
      <c r="H4493">
        <v>4.7253031365309699</v>
      </c>
      <c r="I4493">
        <v>15.1017770195712</v>
      </c>
      <c r="J4493">
        <v>3.9302468994017299</v>
      </c>
      <c r="K4493">
        <v>83.001172774904902</v>
      </c>
      <c r="L4493">
        <v>72.949307715150596</v>
      </c>
      <c r="M4493">
        <v>46.9368374749682</v>
      </c>
      <c r="N4493">
        <v>1.3133416418196999</v>
      </c>
      <c r="O4493">
        <v>2.20199977530612</v>
      </c>
      <c r="P4493">
        <v>89.867747440273007</v>
      </c>
      <c r="Q4493">
        <v>2.6148773974396002E-2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214</v>
      </c>
      <c r="E4494">
        <v>8.2605680639999992</v>
      </c>
      <c r="F4494">
        <v>13.44</v>
      </c>
      <c r="G4494">
        <v>169.52437474484</v>
      </c>
      <c r="H4494">
        <v>-14.7077005168341</v>
      </c>
      <c r="I4494">
        <v>118.226012402699</v>
      </c>
      <c r="J4494">
        <v>-7.90612694753833</v>
      </c>
      <c r="K4494">
        <v>13.4422640089551</v>
      </c>
      <c r="L4494">
        <v>9.9711841904722807</v>
      </c>
      <c r="M4494">
        <v>52.317691036762298</v>
      </c>
      <c r="N4494">
        <v>0.54180488989835696</v>
      </c>
      <c r="O4494">
        <v>37.351190476190403</v>
      </c>
      <c r="P4494">
        <v>279.66101694915199</v>
      </c>
      <c r="Q4494">
        <v>0.112829917136854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1344</v>
      </c>
      <c r="E4495">
        <v>8.2565369000000004</v>
      </c>
      <c r="F4495">
        <v>16.37</v>
      </c>
      <c r="G4495">
        <v>26.4188291276669</v>
      </c>
      <c r="H4495">
        <v>16.931506865793001</v>
      </c>
      <c r="I4495">
        <v>5.5238996036774504</v>
      </c>
      <c r="J4495">
        <v>15.123302365147699</v>
      </c>
      <c r="K4495">
        <v>13.2364537295036</v>
      </c>
      <c r="L4495">
        <v>12.393322175982</v>
      </c>
      <c r="M4495">
        <v>78.960306228566296</v>
      </c>
      <c r="N4495">
        <v>2.0500334743966899</v>
      </c>
      <c r="O4495">
        <v>0</v>
      </c>
      <c r="P4495">
        <v>87.085714285714303</v>
      </c>
      <c r="Q4495">
        <v>7.0702616117716999E-2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E4496">
        <v>8.2106060000000003</v>
      </c>
      <c r="F4496">
        <v>23.9</v>
      </c>
      <c r="G4496">
        <v>28.632325617497202</v>
      </c>
      <c r="H4496">
        <v>-2.2155150838896098</v>
      </c>
      <c r="I4496">
        <v>-24.251705158996899</v>
      </c>
      <c r="J4496">
        <v>0.169100088675149</v>
      </c>
      <c r="K4496">
        <v>24.923286615729499</v>
      </c>
      <c r="L4496">
        <v>23.320493919874099</v>
      </c>
      <c r="M4496">
        <v>42.1138257116544</v>
      </c>
      <c r="N4496">
        <v>1.45312429686082</v>
      </c>
      <c r="O4496">
        <v>86.820083682008303</v>
      </c>
      <c r="P4496">
        <v>54.492566257272102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539</v>
      </c>
      <c r="E4497">
        <v>8.1978779999999993</v>
      </c>
      <c r="F4497">
        <v>13.89</v>
      </c>
      <c r="G4497">
        <v>-20.871578508255599</v>
      </c>
      <c r="H4497">
        <v>-4.4692713443236602</v>
      </c>
      <c r="I4497">
        <v>-8.1106266706003698</v>
      </c>
      <c r="J4497">
        <v>-0.86182774637639603</v>
      </c>
      <c r="K4497">
        <v>13.882218860564899</v>
      </c>
      <c r="L4497">
        <v>13.6637295946582</v>
      </c>
      <c r="M4497">
        <v>100</v>
      </c>
      <c r="O4497">
        <v>0</v>
      </c>
      <c r="P4497">
        <v>4.9886621315192698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629</v>
      </c>
      <c r="E4498">
        <v>8.1804799999999993</v>
      </c>
      <c r="F4498">
        <v>36.520000000000003</v>
      </c>
      <c r="G4498">
        <v>-8.9962406397748609</v>
      </c>
      <c r="H4498">
        <v>-27.788645380030001</v>
      </c>
      <c r="I4498">
        <v>-43.151003033109802</v>
      </c>
      <c r="J4498">
        <v>-19.348238243096102</v>
      </c>
      <c r="K4498">
        <v>41.6698225721005</v>
      </c>
      <c r="L4498">
        <v>38.182908172837799</v>
      </c>
      <c r="M4498">
        <v>28.301813525120501</v>
      </c>
      <c r="N4498">
        <v>3.8628929671866099</v>
      </c>
      <c r="O4498">
        <v>62.157721796275901</v>
      </c>
      <c r="P4498">
        <v>45.788423153692598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117</v>
      </c>
      <c r="E4499">
        <v>8.1526250000000005</v>
      </c>
      <c r="F4499">
        <v>1.73</v>
      </c>
      <c r="G4499">
        <v>107.92354314400799</v>
      </c>
      <c r="H4499">
        <v>-32.632536650446099</v>
      </c>
      <c r="I4499">
        <v>29.875917809450598</v>
      </c>
      <c r="J4499">
        <v>-7.2448064697806398</v>
      </c>
      <c r="K4499">
        <v>1.79869449952422</v>
      </c>
      <c r="L4499">
        <v>1.2719910861078401</v>
      </c>
      <c r="M4499">
        <v>10.704843183849601</v>
      </c>
      <c r="N4499">
        <v>0.22164065445591</v>
      </c>
      <c r="O4499">
        <v>46.820809248554902</v>
      </c>
      <c r="P4499">
        <v>166.15384615384599</v>
      </c>
      <c r="Q4499">
        <v>3.4191037889841E-2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916</v>
      </c>
      <c r="E4500">
        <v>8.1241000000000003</v>
      </c>
      <c r="F4500">
        <v>11.86</v>
      </c>
      <c r="G4500">
        <v>-26.9444775038282</v>
      </c>
      <c r="H4500">
        <v>-3.4166397653762801</v>
      </c>
      <c r="I4500">
        <v>2.1582427819425498</v>
      </c>
      <c r="J4500">
        <v>-0.62086389095470096</v>
      </c>
      <c r="K4500">
        <v>11.687889970671399</v>
      </c>
      <c r="L4500">
        <v>11.359983038472899</v>
      </c>
      <c r="M4500">
        <v>46.303105673354302</v>
      </c>
      <c r="N4500">
        <v>0.82002229137118199</v>
      </c>
      <c r="O4500">
        <v>25.210792580101099</v>
      </c>
      <c r="P4500">
        <v>33.258426966292099</v>
      </c>
      <c r="Q4500">
        <v>3.8870473508796001E-2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4390</v>
      </c>
      <c r="E4501">
        <v>8.1120000000000001</v>
      </c>
      <c r="F4501">
        <v>6.76</v>
      </c>
      <c r="G4501">
        <v>46.588738952061803</v>
      </c>
      <c r="H4501">
        <v>-10.5619865761117</v>
      </c>
      <c r="I4501">
        <v>12.318150901034301</v>
      </c>
      <c r="J4501">
        <v>-8.1820891842848997</v>
      </c>
      <c r="K4501">
        <v>6.8882205830271399</v>
      </c>
      <c r="L4501">
        <v>6.1245657648963201</v>
      </c>
      <c r="M4501">
        <v>35.798288657036402</v>
      </c>
      <c r="N4501">
        <v>1.4809103721650401</v>
      </c>
      <c r="O4501">
        <v>18.639053254437801</v>
      </c>
      <c r="P4501">
        <v>87.7777777777777</v>
      </c>
      <c r="Q4501">
        <v>3.3975903407724002E-2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629</v>
      </c>
      <c r="E4502">
        <v>8.0614045999999995</v>
      </c>
      <c r="F4502">
        <v>27.01</v>
      </c>
      <c r="G4502">
        <v>27.257673192424601</v>
      </c>
      <c r="H4502">
        <v>-6.5945919745911503</v>
      </c>
      <c r="I4502">
        <v>-1.7178455031505599</v>
      </c>
      <c r="J4502">
        <v>-8.7583794705143205</v>
      </c>
      <c r="K4502">
        <v>26.544745195299399</v>
      </c>
      <c r="L4502">
        <v>24.848448575380701</v>
      </c>
      <c r="M4502">
        <v>49.811781933116301</v>
      </c>
      <c r="N4502">
        <v>0.60157089721106505</v>
      </c>
      <c r="O4502">
        <v>24.509440947797099</v>
      </c>
      <c r="P4502">
        <v>68.8125</v>
      </c>
      <c r="Q4502">
        <v>9.0892737517267994E-2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140</v>
      </c>
      <c r="E4503">
        <v>8.0528320000000004</v>
      </c>
      <c r="F4503">
        <v>19.21</v>
      </c>
      <c r="G4503">
        <v>24.335224567418202</v>
      </c>
      <c r="H4503">
        <v>-5.9326859784700003</v>
      </c>
      <c r="I4503">
        <v>64.606539134975606</v>
      </c>
      <c r="J4503">
        <v>-2.5171344649742502</v>
      </c>
      <c r="K4503">
        <v>18.055210292329601</v>
      </c>
      <c r="L4503">
        <v>15.2679188582172</v>
      </c>
      <c r="M4503">
        <v>36.881532391814602</v>
      </c>
      <c r="N4503">
        <v>0.46212121212121199</v>
      </c>
      <c r="O4503">
        <v>22.540343571056699</v>
      </c>
      <c r="P4503">
        <v>147.551546391752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239</v>
      </c>
      <c r="E4504">
        <v>8.0201207940000003</v>
      </c>
      <c r="F4504">
        <v>13.02</v>
      </c>
      <c r="G4504">
        <v>-5.3046850842193303</v>
      </c>
      <c r="H4504">
        <v>9.8527625539814103</v>
      </c>
      <c r="I4504">
        <v>8.3559350784773496</v>
      </c>
      <c r="J4504">
        <v>1.72372358442208</v>
      </c>
      <c r="K4504">
        <v>12.302388487725301</v>
      </c>
      <c r="L4504">
        <v>11.6795718151045</v>
      </c>
      <c r="M4504">
        <v>49.892426748333499</v>
      </c>
      <c r="N4504">
        <v>0.93642044610577402</v>
      </c>
      <c r="O4504">
        <v>16.5130568356374</v>
      </c>
      <c r="P4504">
        <v>36.908517350157702</v>
      </c>
      <c r="Q4504">
        <v>0.101112995078703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75</v>
      </c>
      <c r="E4505">
        <v>8.016519272</v>
      </c>
      <c r="F4505">
        <v>1.18</v>
      </c>
      <c r="G4505">
        <v>77.588035222293996</v>
      </c>
      <c r="H4505">
        <v>8.4020157843891905</v>
      </c>
      <c r="I4505">
        <v>-4.8424080681747004</v>
      </c>
      <c r="J4505">
        <v>8.7535568690082002</v>
      </c>
      <c r="K4505">
        <v>1.0483790107614399</v>
      </c>
      <c r="L4505">
        <v>0.975163642514837</v>
      </c>
      <c r="M4505">
        <v>76.059733746913693</v>
      </c>
      <c r="N4505">
        <v>1.3024493319827</v>
      </c>
      <c r="O4505">
        <v>4.2372881355932304</v>
      </c>
      <c r="P4505">
        <v>114.54545454545401</v>
      </c>
      <c r="Q4505">
        <v>-7.4392690796322006E-2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629</v>
      </c>
      <c r="E4506">
        <v>7.9974400499999998</v>
      </c>
      <c r="F4506">
        <v>38.25</v>
      </c>
      <c r="G4506">
        <v>-4.4316692112034497</v>
      </c>
      <c r="H4506">
        <v>-16.3193318038158</v>
      </c>
      <c r="I4506">
        <v>53.712747831111898</v>
      </c>
      <c r="J4506">
        <v>4.0604520463697096</v>
      </c>
      <c r="K4506">
        <v>33.793203685730802</v>
      </c>
      <c r="L4506">
        <v>30.3557847593517</v>
      </c>
      <c r="M4506">
        <v>68.012531325564794</v>
      </c>
      <c r="N4506">
        <v>0.30801736719651601</v>
      </c>
      <c r="O4506">
        <v>15.921568627450901</v>
      </c>
      <c r="P4506">
        <v>71.524663677129993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403</v>
      </c>
      <c r="E4507">
        <v>7.98</v>
      </c>
      <c r="F4507">
        <v>16.8</v>
      </c>
      <c r="G4507">
        <v>-5.2572255643979799</v>
      </c>
      <c r="H4507">
        <v>-3.96927134432367</v>
      </c>
      <c r="I4507">
        <v>-18.344635671831998</v>
      </c>
      <c r="J4507">
        <v>-11.379356961735301</v>
      </c>
      <c r="K4507">
        <v>16.388445957247601</v>
      </c>
      <c r="L4507">
        <v>15.338255138562699</v>
      </c>
      <c r="M4507">
        <v>52.504823386692401</v>
      </c>
      <c r="N4507">
        <v>0.90708425025600303</v>
      </c>
      <c r="O4507">
        <v>16.785714285714199</v>
      </c>
      <c r="P4507">
        <v>49.200710479573701</v>
      </c>
      <c r="Q4507">
        <v>5.4744867495313002E-2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E4508">
        <v>7.9507950000000003</v>
      </c>
      <c r="F4508">
        <v>26.5</v>
      </c>
      <c r="G4508">
        <v>35.725125213883601</v>
      </c>
      <c r="H4508">
        <v>-8.0003962078111002</v>
      </c>
      <c r="I4508">
        <v>14.2433349364675</v>
      </c>
      <c r="J4508">
        <v>0.32183013831240997</v>
      </c>
      <c r="K4508">
        <v>24.1234958980091</v>
      </c>
      <c r="L4508">
        <v>20.816811528123299</v>
      </c>
      <c r="M4508">
        <v>40.911045309704498</v>
      </c>
      <c r="N4508">
        <v>0.71527126072580605</v>
      </c>
      <c r="O4508">
        <v>4.9811320754716997</v>
      </c>
      <c r="P4508">
        <v>81.1346548188653</v>
      </c>
      <c r="Q4508">
        <v>3.3048822122266001E-2</v>
      </c>
    </row>
    <row r="4509" spans="1:17" hidden="1" x14ac:dyDescent="0.3">
      <c r="A4509" t="s">
        <v>9174</v>
      </c>
      <c r="B4509" t="s">
        <v>8628</v>
      </c>
      <c r="C4509" t="str">
        <f>IFERROR(VLOOKUP(Table1[[#This Row],[Ticker]],[1]!Table1[[Symbol]:[Industry]],2,FALSE),"-")</f>
        <v>-</v>
      </c>
      <c r="D4509" t="s">
        <v>905</v>
      </c>
      <c r="E4509">
        <v>7.9301950000000003</v>
      </c>
      <c r="F4509">
        <v>9.1</v>
      </c>
      <c r="G4509">
        <v>68.5842038046695</v>
      </c>
      <c r="H4509">
        <v>-8.1689449025391099</v>
      </c>
      <c r="I4509">
        <v>64.288625427899802</v>
      </c>
      <c r="J4509">
        <v>1.4503109819472899</v>
      </c>
      <c r="K4509">
        <v>9.8795191737720707</v>
      </c>
      <c r="L4509">
        <v>7.74007738816971</v>
      </c>
      <c r="M4509">
        <v>56.171901043944203</v>
      </c>
      <c r="N4509">
        <v>1.6296497853931999</v>
      </c>
      <c r="O4509">
        <v>72.6373626373626</v>
      </c>
      <c r="P4509">
        <v>94.4444444444444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629</v>
      </c>
      <c r="E4510">
        <v>7.8997000000000002</v>
      </c>
      <c r="F4510">
        <v>19.7</v>
      </c>
      <c r="G4510">
        <v>219.75379444794399</v>
      </c>
      <c r="H4510">
        <v>15.8188439017747</v>
      </c>
      <c r="I4510">
        <v>253.071714915352</v>
      </c>
      <c r="J4510">
        <v>7.1705172671006796</v>
      </c>
      <c r="K4510">
        <v>18.150311362618702</v>
      </c>
      <c r="L4510">
        <v>12.8671886336654</v>
      </c>
      <c r="M4510">
        <v>69.404518434344496</v>
      </c>
      <c r="N4510">
        <v>0.67861901289720905</v>
      </c>
      <c r="O4510">
        <v>28.984771573604</v>
      </c>
      <c r="P4510">
        <v>278.84615384615302</v>
      </c>
      <c r="Q4510">
        <v>0.138746061546449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629</v>
      </c>
      <c r="E4511">
        <v>7.8770889999999998</v>
      </c>
      <c r="F4511">
        <v>13.7</v>
      </c>
      <c r="G4511">
        <v>197.25296690739401</v>
      </c>
      <c r="H4511">
        <v>0.47537810217080001</v>
      </c>
      <c r="I4511">
        <v>20.820554795143199</v>
      </c>
      <c r="J4511">
        <v>-0.86182774637639603</v>
      </c>
      <c r="K4511">
        <v>10.051007668676499</v>
      </c>
      <c r="L4511">
        <v>8.1656058214349994</v>
      </c>
      <c r="M4511">
        <v>33.8281165010061</v>
      </c>
      <c r="N4511">
        <v>2.7035001935163798</v>
      </c>
      <c r="O4511">
        <v>3.7956204379562002</v>
      </c>
      <c r="P4511">
        <v>334.92063492063397</v>
      </c>
      <c r="Q4511">
        <v>0.14287647380165699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713</v>
      </c>
      <c r="E4512">
        <v>7.8703070319999897</v>
      </c>
      <c r="F4512">
        <v>92.46</v>
      </c>
      <c r="G4512">
        <v>2.2096913707704302</v>
      </c>
      <c r="H4512">
        <v>-3.6560845311368499</v>
      </c>
      <c r="I4512">
        <v>13.645056639963901</v>
      </c>
      <c r="J4512">
        <v>2.2168239390168498</v>
      </c>
      <c r="K4512">
        <v>88.3827282487361</v>
      </c>
      <c r="L4512">
        <v>80.085692232241797</v>
      </c>
      <c r="M4512">
        <v>56.3654480897074</v>
      </c>
      <c r="N4512">
        <v>1.3119639301355299</v>
      </c>
      <c r="O4512">
        <v>5.3212199870214096</v>
      </c>
      <c r="P4512">
        <v>33.999999999999901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1675</v>
      </c>
      <c r="E4513">
        <v>7.8630599999999999</v>
      </c>
      <c r="F4513">
        <v>8.6999999999999993</v>
      </c>
      <c r="G4513">
        <v>-20.973470675531701</v>
      </c>
      <c r="H4513">
        <v>-1.6914935665458799</v>
      </c>
      <c r="I4513">
        <v>-47.734901123682299</v>
      </c>
      <c r="J4513">
        <v>0.39244819433057199</v>
      </c>
      <c r="K4513">
        <v>9.1736674172400097</v>
      </c>
      <c r="L4513">
        <v>10.050084800869399</v>
      </c>
      <c r="M4513">
        <v>38.674350354931597</v>
      </c>
      <c r="N4513">
        <v>0.23298236926553401</v>
      </c>
      <c r="O4513">
        <v>85.057471264367805</v>
      </c>
      <c r="P4513">
        <v>28.698224852071</v>
      </c>
      <c r="Q4513">
        <v>-6.7271192702887006E-2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65</v>
      </c>
      <c r="E4514">
        <v>7.8099938</v>
      </c>
      <c r="F4514">
        <v>5.78</v>
      </c>
      <c r="G4514">
        <v>20.099355319821001</v>
      </c>
      <c r="H4514">
        <v>6.6194383330956796</v>
      </c>
      <c r="I4514">
        <v>23.543737202608401</v>
      </c>
      <c r="J4514">
        <v>9.7807425347480805</v>
      </c>
      <c r="K4514">
        <v>5.1102076835146297</v>
      </c>
      <c r="L4514">
        <v>4.6845099797018301</v>
      </c>
      <c r="M4514">
        <v>62.5108330259553</v>
      </c>
      <c r="N4514">
        <v>0.67882554478494395</v>
      </c>
      <c r="O4514">
        <v>8.9965397923875194</v>
      </c>
      <c r="P4514">
        <v>80.624999999999901</v>
      </c>
      <c r="Q4514">
        <v>4.0344499890806997E-2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1151</v>
      </c>
      <c r="E4515">
        <v>7.8083090999999998</v>
      </c>
      <c r="F4515">
        <v>3.91</v>
      </c>
      <c r="G4515">
        <v>102.79473012045899</v>
      </c>
      <c r="H4515">
        <v>-1.43896831402063</v>
      </c>
      <c r="I4515">
        <v>-16.076956295916101</v>
      </c>
      <c r="J4515">
        <v>-3.7189706035192498</v>
      </c>
      <c r="K4515">
        <v>3.9313017694379799</v>
      </c>
      <c r="L4515">
        <v>3.5419265147019399</v>
      </c>
      <c r="M4515">
        <v>41.669490358592</v>
      </c>
      <c r="N4515">
        <v>1.41903534042167</v>
      </c>
      <c r="O4515">
        <v>3714.57800511508</v>
      </c>
      <c r="P4515">
        <v>165.98639455782299</v>
      </c>
      <c r="Q4515">
        <v>6.3787082826508995E-2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239</v>
      </c>
      <c r="E4516">
        <v>7.78878</v>
      </c>
      <c r="F4516">
        <v>18</v>
      </c>
      <c r="G4516">
        <v>0.54425374224759004</v>
      </c>
      <c r="H4516">
        <v>-20.3594135709053</v>
      </c>
      <c r="I4516">
        <v>11.2101034630737</v>
      </c>
      <c r="J4516">
        <v>9.0036431056415296</v>
      </c>
      <c r="K4516">
        <v>17.1105570582321</v>
      </c>
      <c r="L4516">
        <v>15.6462666044039</v>
      </c>
      <c r="M4516">
        <v>56.169826494995803</v>
      </c>
      <c r="N4516">
        <v>1.1024352777175599</v>
      </c>
      <c r="O4516">
        <v>37.5555555555555</v>
      </c>
      <c r="P4516">
        <v>54.6391752577319</v>
      </c>
      <c r="Q4516">
        <v>8.6211850556022998E-2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3114</v>
      </c>
      <c r="E4517">
        <v>7.7781874999999996</v>
      </c>
      <c r="F4517">
        <v>9.6999999999999993</v>
      </c>
      <c r="G4517">
        <v>209.779897768529</v>
      </c>
      <c r="H4517">
        <v>-35.227288837034997</v>
      </c>
      <c r="I4517">
        <v>70.265550517351002</v>
      </c>
      <c r="J4517">
        <v>-9.0743881328498208</v>
      </c>
      <c r="K4517">
        <v>11.501056324113501</v>
      </c>
      <c r="L4517">
        <v>8.72686104467933</v>
      </c>
      <c r="M4517">
        <v>28.807746442367399</v>
      </c>
      <c r="N4517">
        <v>2.6556153302612699</v>
      </c>
      <c r="O4517">
        <v>50.309278350515399</v>
      </c>
      <c r="P4517">
        <v>274.51737451737398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4390</v>
      </c>
      <c r="E4518">
        <v>7.7744999999999997</v>
      </c>
      <c r="F4518">
        <v>3.65</v>
      </c>
      <c r="G4518">
        <v>105.15241758807301</v>
      </c>
      <c r="H4518">
        <v>-34.806349996008997</v>
      </c>
      <c r="I4518">
        <v>24.636560254484099</v>
      </c>
      <c r="J4518">
        <v>-8.0937479458776291</v>
      </c>
      <c r="K4518">
        <v>3.8260483689781699</v>
      </c>
      <c r="L4518">
        <v>2.9728315881990399</v>
      </c>
      <c r="M4518">
        <v>10.8960224946967</v>
      </c>
      <c r="N4518">
        <v>0.56213100978443897</v>
      </c>
      <c r="O4518">
        <v>49.041095890410901</v>
      </c>
      <c r="P4518">
        <v>158.86524822695</v>
      </c>
      <c r="Q4518">
        <v>6.1059831719304E-2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242</v>
      </c>
      <c r="E4519">
        <v>7.7679762999999999</v>
      </c>
      <c r="F4519">
        <v>7</v>
      </c>
      <c r="G4519">
        <v>8.7551439756097196</v>
      </c>
      <c r="H4519">
        <v>-13.684713436478001</v>
      </c>
      <c r="I4519">
        <v>-30.8431195894286</v>
      </c>
      <c r="J4519">
        <v>-0.99881404774625704</v>
      </c>
      <c r="K4519">
        <v>7.4240321147002302</v>
      </c>
      <c r="L4519">
        <v>8.0293017104237894</v>
      </c>
      <c r="M4519">
        <v>5.1320209370677503</v>
      </c>
      <c r="N4519">
        <v>0.116552441072293</v>
      </c>
      <c r="O4519">
        <v>37.857142857142797</v>
      </c>
      <c r="P4519">
        <v>56.9506726457399</v>
      </c>
      <c r="Q4519">
        <v>-4.0736658573995999E-2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539</v>
      </c>
      <c r="E4520">
        <v>7.7544599999999999</v>
      </c>
      <c r="F4520">
        <v>7.77</v>
      </c>
      <c r="G4520">
        <v>-25.860240639774801</v>
      </c>
      <c r="H4520">
        <v>-4.4692713443236602</v>
      </c>
      <c r="I4520">
        <v>-13.099288802119601</v>
      </c>
      <c r="J4520">
        <v>-0.86182774637639603</v>
      </c>
      <c r="K4520">
        <v>7.76999857633042</v>
      </c>
      <c r="L4520">
        <v>7.7500786439275</v>
      </c>
      <c r="M4520">
        <v>100</v>
      </c>
      <c r="O4520">
        <v>0</v>
      </c>
      <c r="P4520">
        <v>0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297</v>
      </c>
      <c r="E4521">
        <v>7.7248080000000003</v>
      </c>
      <c r="F4521">
        <v>68.25</v>
      </c>
      <c r="G4521">
        <v>1145.08948003061</v>
      </c>
      <c r="H4521">
        <v>40.945765596137001</v>
      </c>
      <c r="I4521">
        <v>1041.7230462232601</v>
      </c>
      <c r="J4521">
        <v>7.3529199897167397</v>
      </c>
      <c r="K4521">
        <v>46.467347648150202</v>
      </c>
      <c r="L4521">
        <v>22.159702811193402</v>
      </c>
      <c r="M4521">
        <v>100</v>
      </c>
      <c r="N4521">
        <v>0.98178297468286901</v>
      </c>
      <c r="O4521">
        <v>0</v>
      </c>
      <c r="P4521">
        <v>1170.94972067039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403</v>
      </c>
      <c r="E4522">
        <v>7.6422639999999999</v>
      </c>
      <c r="F4522">
        <v>19.12</v>
      </c>
      <c r="G4522">
        <v>-1.3810739731082</v>
      </c>
      <c r="H4522">
        <v>-4.4692713443236602</v>
      </c>
      <c r="I4522">
        <v>6.4007111978803604</v>
      </c>
      <c r="J4522">
        <v>-0.86182774637639603</v>
      </c>
      <c r="K4522">
        <v>16.8183933587169</v>
      </c>
      <c r="L4522">
        <v>15.073377427107101</v>
      </c>
      <c r="M4522">
        <v>99.923677733536394</v>
      </c>
      <c r="N4522">
        <v>0</v>
      </c>
      <c r="O4522">
        <v>0</v>
      </c>
      <c r="P4522">
        <v>37.5539568345323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E4523">
        <v>7.6213499999999996</v>
      </c>
      <c r="F4523">
        <v>4.47</v>
      </c>
      <c r="G4523">
        <v>-9.7563445358787799</v>
      </c>
      <c r="H4523">
        <v>-13.6156128077383</v>
      </c>
      <c r="I4523">
        <v>-49.150790948042399</v>
      </c>
      <c r="J4523">
        <v>-4.9390809652605201</v>
      </c>
      <c r="K4523">
        <v>4.8398712130531303</v>
      </c>
      <c r="L4523">
        <v>4.9488769037983298</v>
      </c>
      <c r="M4523">
        <v>40.749618498242398</v>
      </c>
      <c r="N4523">
        <v>1.0708463949843201</v>
      </c>
      <c r="O4523">
        <v>70.022371364653196</v>
      </c>
      <c r="P4523">
        <v>44.193548387096698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171</v>
      </c>
      <c r="E4524">
        <v>7.5880929599999902</v>
      </c>
      <c r="F4524">
        <v>14.4</v>
      </c>
      <c r="G4524">
        <v>-31.123398534511701</v>
      </c>
      <c r="H4524">
        <v>-17.079760442732599</v>
      </c>
      <c r="I4524">
        <v>-17.035246106989501</v>
      </c>
      <c r="J4524">
        <v>-5.18440839153768</v>
      </c>
      <c r="K4524">
        <v>15.9214385201706</v>
      </c>
      <c r="L4524">
        <v>16.298856297541001</v>
      </c>
      <c r="M4524">
        <v>30.402494335563901</v>
      </c>
      <c r="N4524">
        <v>0.21102040470539199</v>
      </c>
      <c r="O4524">
        <v>52.0833333333333</v>
      </c>
      <c r="P4524">
        <v>16.599190283400802</v>
      </c>
      <c r="Q4524">
        <v>2.5339424495460002E-3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75</v>
      </c>
      <c r="E4525">
        <v>7.5834999999999999</v>
      </c>
      <c r="F4525">
        <v>5.23</v>
      </c>
      <c r="G4525">
        <v>3.2755618293609299</v>
      </c>
      <c r="H4525">
        <v>7.1187114882943598</v>
      </c>
      <c r="I4525">
        <v>-28.7444500924422</v>
      </c>
      <c r="J4525">
        <v>1.9049706725959401</v>
      </c>
      <c r="K4525">
        <v>5.2331246133251197</v>
      </c>
      <c r="L4525">
        <v>5.5694686785495398</v>
      </c>
      <c r="M4525">
        <v>53.864137468145103</v>
      </c>
      <c r="N4525">
        <v>1.7156077135559999</v>
      </c>
      <c r="O4525">
        <v>52.772466539196898</v>
      </c>
      <c r="P4525">
        <v>38.359788359788297</v>
      </c>
      <c r="Q4525">
        <v>4.7098563971337999E-2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539</v>
      </c>
      <c r="E4526">
        <v>7.5801600000000002</v>
      </c>
      <c r="F4526">
        <v>24</v>
      </c>
      <c r="G4526">
        <v>8.2179716507279199</v>
      </c>
      <c r="H4526">
        <v>-1.6595650863415401</v>
      </c>
      <c r="I4526">
        <v>7.9294555246579703</v>
      </c>
      <c r="J4526">
        <v>4.1381722536235896</v>
      </c>
      <c r="K4526">
        <v>22.401404554453801</v>
      </c>
      <c r="L4526">
        <v>20.651931923069899</v>
      </c>
      <c r="M4526">
        <v>66.965918012672802</v>
      </c>
      <c r="N4526">
        <v>0.69425078710441901</v>
      </c>
      <c r="O4526">
        <v>10.125</v>
      </c>
      <c r="P4526">
        <v>66.204986149584499</v>
      </c>
      <c r="Q4526">
        <v>0.108830028851651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692</v>
      </c>
      <c r="E4527">
        <v>7.578938</v>
      </c>
      <c r="F4527">
        <v>4.7</v>
      </c>
      <c r="G4527">
        <v>19.201487755286799</v>
      </c>
      <c r="H4527">
        <v>-2.6510895261418401</v>
      </c>
      <c r="I4527">
        <v>-0.389456667827074</v>
      </c>
      <c r="J4527">
        <v>3.32421876525152</v>
      </c>
      <c r="K4527">
        <v>4.5332061115520803</v>
      </c>
      <c r="L4527">
        <v>4.3993841078118603</v>
      </c>
      <c r="M4527">
        <v>77.368009431867705</v>
      </c>
      <c r="N4527">
        <v>1.0647474288546499</v>
      </c>
      <c r="O4527">
        <v>64.680851063829707</v>
      </c>
      <c r="P4527">
        <v>67.857142857142804</v>
      </c>
      <c r="Q4527">
        <v>0.11549463463008799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75</v>
      </c>
      <c r="E4528">
        <v>7.5763800000000003</v>
      </c>
      <c r="F4528">
        <v>25.77</v>
      </c>
      <c r="G4528">
        <v>-20.8907905379418</v>
      </c>
      <c r="H4528">
        <v>-4.4692713443236602</v>
      </c>
      <c r="I4528">
        <v>-13.099288802119601</v>
      </c>
      <c r="J4528">
        <v>-0.86182774637639603</v>
      </c>
      <c r="K4528">
        <v>25.769011212585799</v>
      </c>
      <c r="L4528">
        <v>25.490138532921801</v>
      </c>
      <c r="M4528">
        <v>100</v>
      </c>
      <c r="O4528">
        <v>0</v>
      </c>
      <c r="P4528">
        <v>4.9694501018329804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7.5569443999999999</v>
      </c>
      <c r="F4529">
        <v>7.13</v>
      </c>
      <c r="G4529">
        <v>-45.295268888362401</v>
      </c>
      <c r="H4529">
        <v>10.654185445799699</v>
      </c>
      <c r="I4529">
        <v>-38.046657223172197</v>
      </c>
      <c r="J4529">
        <v>-7.9602088173601997</v>
      </c>
      <c r="K4529">
        <v>7.3964431386229696</v>
      </c>
      <c r="L4529">
        <v>7.8322255108267802</v>
      </c>
      <c r="M4529">
        <v>36.667278377945202</v>
      </c>
      <c r="N4529">
        <v>1.19191919191919</v>
      </c>
      <c r="O4529">
        <v>45.722300140252401</v>
      </c>
      <c r="P4529">
        <v>14.999999999999901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E4530">
        <v>7.5439972529999997</v>
      </c>
      <c r="F4530">
        <v>23.37</v>
      </c>
      <c r="G4530">
        <v>86.981289414869906</v>
      </c>
      <c r="H4530">
        <v>-6.4626268260512196</v>
      </c>
      <c r="I4530">
        <v>-18.253509581340399</v>
      </c>
      <c r="J4530">
        <v>-0.86182774637639603</v>
      </c>
      <c r="K4530">
        <v>25.748544092902101</v>
      </c>
      <c r="L4530">
        <v>20.8006783445806</v>
      </c>
      <c r="M4530">
        <v>9.3814432145814894</v>
      </c>
      <c r="N4530">
        <v>8.8722312678565896E-2</v>
      </c>
      <c r="O4530">
        <v>41.206675224646901</v>
      </c>
      <c r="P4530">
        <v>215.38461538461499</v>
      </c>
      <c r="Q4530">
        <v>8.1170742196800996E-2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629</v>
      </c>
      <c r="E4531">
        <v>7.4900897999999998</v>
      </c>
      <c r="F4531">
        <v>24.21</v>
      </c>
      <c r="G4531">
        <v>66.282616503082295</v>
      </c>
      <c r="H4531">
        <v>5.7264500940013301</v>
      </c>
      <c r="I4531">
        <v>8.0112664755191805</v>
      </c>
      <c r="J4531">
        <v>-0.86182774637639603</v>
      </c>
      <c r="K4531">
        <v>21.895339764142101</v>
      </c>
      <c r="M4531">
        <v>99.997122905156402</v>
      </c>
      <c r="N4531">
        <v>7.6261785912368199E-3</v>
      </c>
      <c r="O4531">
        <v>0</v>
      </c>
      <c r="P4531">
        <v>101.75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75</v>
      </c>
      <c r="E4532">
        <v>7.4874685000000003</v>
      </c>
      <c r="F4532">
        <v>2.93</v>
      </c>
      <c r="G4532">
        <v>52.798295945591001</v>
      </c>
      <c r="H4532">
        <v>5.2322211929897602</v>
      </c>
      <c r="I4532">
        <v>41.111237513669799</v>
      </c>
      <c r="J4532">
        <v>-0.86182774637639603</v>
      </c>
      <c r="K4532">
        <v>1.99250411090846</v>
      </c>
      <c r="L4532">
        <v>1.0360807801757499</v>
      </c>
      <c r="M4532">
        <v>86.778061018520603</v>
      </c>
      <c r="N4532">
        <v>0.76905475079793695</v>
      </c>
      <c r="O4532">
        <v>0.34129692832762698</v>
      </c>
      <c r="P4532">
        <v>150.42735042735001</v>
      </c>
      <c r="Q4532">
        <v>0.29103753028225698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692</v>
      </c>
      <c r="E4533">
        <v>7.4725910999999998</v>
      </c>
      <c r="F4533">
        <v>274.95</v>
      </c>
      <c r="G4533">
        <v>14.170317037841601</v>
      </c>
      <c r="H4533">
        <v>5.7580013829490504</v>
      </c>
      <c r="I4533">
        <v>14.4581224713667</v>
      </c>
      <c r="J4533">
        <v>-0.86182774637639603</v>
      </c>
      <c r="K4533">
        <v>196.22088582545501</v>
      </c>
      <c r="L4533">
        <v>121.162302582712</v>
      </c>
      <c r="M4533">
        <v>99.999999992455002</v>
      </c>
      <c r="N4533">
        <v>0.14405478805053701</v>
      </c>
      <c r="O4533">
        <v>0</v>
      </c>
      <c r="P4533">
        <v>47.386759581881499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403</v>
      </c>
      <c r="E4534">
        <v>7.469652</v>
      </c>
      <c r="F4534">
        <v>1.46</v>
      </c>
      <c r="G4534">
        <v>71.437056657522405</v>
      </c>
      <c r="H4534">
        <v>22.557755682703299</v>
      </c>
      <c r="I4534">
        <v>19.627983925153</v>
      </c>
      <c r="J4534">
        <v>32.157040178151803</v>
      </c>
      <c r="K4534">
        <v>1.0915133971055599</v>
      </c>
      <c r="L4534">
        <v>1.0047852095299901</v>
      </c>
      <c r="M4534">
        <v>85.989877827236398</v>
      </c>
      <c r="N4534">
        <v>2.5527719315028099</v>
      </c>
      <c r="O4534">
        <v>2.7397260273972699</v>
      </c>
      <c r="P4534">
        <v>156.14035087719299</v>
      </c>
      <c r="Q4534">
        <v>9.7585088262595002E-2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252</v>
      </c>
      <c r="E4535">
        <v>7.4666871840000004</v>
      </c>
      <c r="F4535">
        <v>5.28</v>
      </c>
      <c r="G4535">
        <v>130.450438971875</v>
      </c>
      <c r="H4535">
        <v>2.1150907955940101</v>
      </c>
      <c r="I4535">
        <v>76.148023025837304</v>
      </c>
      <c r="J4535">
        <v>-5.81595618674337</v>
      </c>
      <c r="K4535">
        <v>4.8068254632653797</v>
      </c>
      <c r="L4535">
        <v>3.7257726290612299</v>
      </c>
      <c r="M4535">
        <v>58.575386344399199</v>
      </c>
      <c r="N4535">
        <v>1.0898031032319899</v>
      </c>
      <c r="O4535">
        <v>34.280303030303003</v>
      </c>
      <c r="P4535">
        <v>220</v>
      </c>
      <c r="Q4535">
        <v>0.124446144054288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100</v>
      </c>
      <c r="E4536">
        <v>7.4650400000000001</v>
      </c>
      <c r="F4536">
        <v>5.5</v>
      </c>
      <c r="G4536">
        <v>-22.8639859581269</v>
      </c>
      <c r="H4536">
        <v>20.530728655676299</v>
      </c>
      <c r="I4536">
        <v>-60.668402243492302</v>
      </c>
      <c r="J4536">
        <v>7.1381722536236101</v>
      </c>
      <c r="K4536">
        <v>4.8242047027448596</v>
      </c>
      <c r="L4536">
        <v>6.0576873760376202</v>
      </c>
      <c r="M4536">
        <v>98.239441232467001</v>
      </c>
      <c r="N4536">
        <v>0.17112299465240599</v>
      </c>
      <c r="O4536">
        <v>111.272727272727</v>
      </c>
      <c r="P4536">
        <v>71.875</v>
      </c>
      <c r="Q4536">
        <v>-1.386351679292E-2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403</v>
      </c>
      <c r="E4537">
        <v>7.4617199999999997</v>
      </c>
      <c r="F4537">
        <v>26.46</v>
      </c>
      <c r="G4537">
        <v>44.849436779579896</v>
      </c>
      <c r="H4537">
        <v>27.192170661945902</v>
      </c>
      <c r="I4537">
        <v>41.186425483594597</v>
      </c>
      <c r="J4537">
        <v>14.8406515924665</v>
      </c>
      <c r="K4537">
        <v>21.0861084849533</v>
      </c>
      <c r="L4537">
        <v>20.431022368086701</v>
      </c>
      <c r="M4537">
        <v>95.866112024363801</v>
      </c>
      <c r="N4537">
        <v>2.6486416445000698</v>
      </c>
      <c r="O4537">
        <v>0.56689342403628495</v>
      </c>
      <c r="P4537">
        <v>112.35955056179699</v>
      </c>
      <c r="Q4537">
        <v>0.108113180858075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E4538">
        <v>7.46035</v>
      </c>
      <c r="F4538">
        <v>9.5</v>
      </c>
      <c r="G4538">
        <v>-5.6070760828128599</v>
      </c>
      <c r="H4538">
        <v>13.3967336184554</v>
      </c>
      <c r="I4538">
        <v>-16.259329576839299</v>
      </c>
      <c r="J4538">
        <v>-0.86182774637639603</v>
      </c>
      <c r="K4538">
        <v>9.3011083397758707</v>
      </c>
      <c r="L4538">
        <v>9.0496772256088693</v>
      </c>
      <c r="M4538">
        <v>51.043576315003399</v>
      </c>
      <c r="N4538">
        <v>0.778592375366568</v>
      </c>
      <c r="O4538">
        <v>30</v>
      </c>
      <c r="P4538">
        <v>29.251700680272101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E4539">
        <v>7.443308</v>
      </c>
      <c r="F4539">
        <v>191.05</v>
      </c>
      <c r="G4539">
        <v>9.0620757444059201</v>
      </c>
      <c r="H4539">
        <v>35.750912141914803</v>
      </c>
      <c r="I4539">
        <v>45.185715340382401</v>
      </c>
      <c r="J4539">
        <v>-0.86182774637639603</v>
      </c>
      <c r="K4539">
        <v>154.210854942</v>
      </c>
      <c r="L4539">
        <v>139.13515888575901</v>
      </c>
      <c r="M4539">
        <v>74.717535136480294</v>
      </c>
      <c r="N4539">
        <v>0.82644628099173501</v>
      </c>
      <c r="O4539">
        <v>5.2604030358544804</v>
      </c>
      <c r="P4539">
        <v>70.276292335115798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624</v>
      </c>
      <c r="E4540">
        <v>7.4190060000000004</v>
      </c>
      <c r="F4540">
        <v>7.98</v>
      </c>
      <c r="G4540">
        <v>7.1397593602251197</v>
      </c>
      <c r="H4540">
        <v>26.565211414297</v>
      </c>
      <c r="I4540">
        <v>41.852167508559901</v>
      </c>
      <c r="J4540">
        <v>-23.072677285782699</v>
      </c>
      <c r="K4540">
        <v>6.9399330260391103</v>
      </c>
      <c r="L4540">
        <v>5.9071879567965802</v>
      </c>
      <c r="M4540">
        <v>47.957374605838702</v>
      </c>
      <c r="N4540">
        <v>2.6450087802242299</v>
      </c>
      <c r="O4540">
        <v>25.187969924811998</v>
      </c>
      <c r="P4540">
        <v>127.350427350427</v>
      </c>
      <c r="Q4540">
        <v>7.7449022828380001E-3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E4541">
        <v>7.3884036599999998</v>
      </c>
      <c r="F4541">
        <v>49.3</v>
      </c>
      <c r="G4541">
        <v>-74.377366788479904</v>
      </c>
      <c r="H4541">
        <v>5.1739718989195804</v>
      </c>
      <c r="I4541">
        <v>-8.2056717808430495</v>
      </c>
      <c r="J4541">
        <v>9.3773026884062105</v>
      </c>
      <c r="K4541">
        <v>46.806599858221603</v>
      </c>
      <c r="L4541">
        <v>50.397406850040497</v>
      </c>
      <c r="M4541">
        <v>67.990051957772394</v>
      </c>
      <c r="N4541">
        <v>0.71515151515151498</v>
      </c>
      <c r="O4541">
        <v>103.93509127789</v>
      </c>
      <c r="P4541">
        <v>27.489009568140599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E4542">
        <v>7.3848000000000003</v>
      </c>
      <c r="F4542">
        <v>0.34</v>
      </c>
      <c r="G4542">
        <v>-8.6188613294300307</v>
      </c>
      <c r="H4542">
        <v>1.98234155890214</v>
      </c>
      <c r="I4542">
        <v>-13.099288802119601</v>
      </c>
      <c r="J4542">
        <v>-0.86182774637639603</v>
      </c>
      <c r="K4542">
        <v>0.35793079670974598</v>
      </c>
      <c r="L4542">
        <v>0.46825962840915603</v>
      </c>
      <c r="M4542">
        <v>91.450975652468202</v>
      </c>
      <c r="N4542">
        <v>1.1525731753511499</v>
      </c>
      <c r="O4542">
        <v>14.705882352941099</v>
      </c>
      <c r="P4542">
        <v>25.925925925925899</v>
      </c>
      <c r="Q4542">
        <v>1.4794114612229001E-2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539</v>
      </c>
      <c r="E4543">
        <v>7.3610033000000001</v>
      </c>
      <c r="F4543">
        <v>24.43</v>
      </c>
      <c r="G4543">
        <v>13.1044920109646</v>
      </c>
      <c r="H4543">
        <v>4.2263808295893703</v>
      </c>
      <c r="I4543">
        <v>30.185168675886199</v>
      </c>
      <c r="J4543">
        <v>1.3040897035623</v>
      </c>
      <c r="K4543">
        <v>23.072905844373</v>
      </c>
      <c r="L4543">
        <v>20.907305002329199</v>
      </c>
      <c r="M4543">
        <v>56.889902327681803</v>
      </c>
      <c r="N4543">
        <v>1.4130645497643499</v>
      </c>
      <c r="O4543">
        <v>10.519852640196399</v>
      </c>
      <c r="P4543">
        <v>77.802037845705897</v>
      </c>
      <c r="Q4543">
        <v>0.100341184029376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629</v>
      </c>
      <c r="E4544">
        <v>7.3491200000000001</v>
      </c>
      <c r="F4544">
        <v>16</v>
      </c>
      <c r="G4544">
        <v>-19.122415422963599</v>
      </c>
      <c r="H4544">
        <v>2.1973953223430001</v>
      </c>
      <c r="I4544">
        <v>-43.835219538050303</v>
      </c>
      <c r="J4544">
        <v>-3.8333256238778999</v>
      </c>
      <c r="K4544">
        <v>15.969944968183601</v>
      </c>
      <c r="L4544">
        <v>17.428387239040699</v>
      </c>
      <c r="M4544">
        <v>50.778804495465302</v>
      </c>
      <c r="N4544">
        <v>0.60303082051270596</v>
      </c>
      <c r="O4544">
        <v>87.1875</v>
      </c>
      <c r="P4544">
        <v>25.391849529780501</v>
      </c>
      <c r="Q4544">
        <v>-1.9213050292590999E-2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75</v>
      </c>
      <c r="E4545">
        <v>7.30803242</v>
      </c>
      <c r="F4545">
        <v>22.1</v>
      </c>
      <c r="G4545">
        <v>-49.521725959291203</v>
      </c>
      <c r="H4545">
        <v>-15.014018426035699</v>
      </c>
      <c r="I4545">
        <v>-46.109291833341203</v>
      </c>
      <c r="J4545">
        <v>-8.9018277463763997</v>
      </c>
      <c r="K4545">
        <v>24.775220990520999</v>
      </c>
      <c r="L4545">
        <v>27.564509422840899</v>
      </c>
      <c r="M4545">
        <v>36.100667002198101</v>
      </c>
      <c r="N4545">
        <v>1.4201115176952399</v>
      </c>
      <c r="O4545">
        <v>58.325791855203597</v>
      </c>
      <c r="P4545">
        <v>4.2452830188679203</v>
      </c>
      <c r="Q4545">
        <v>2.0730631395522E-2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5350</v>
      </c>
      <c r="E4546">
        <v>7.2895329750000002</v>
      </c>
      <c r="F4546">
        <v>4.6500000000000004</v>
      </c>
      <c r="G4546">
        <v>-0.18456496409920201</v>
      </c>
      <c r="H4546">
        <v>-3.8507146432927302</v>
      </c>
      <c r="I4546">
        <v>-12.449938152768899</v>
      </c>
      <c r="J4546">
        <v>9.0480821635335005</v>
      </c>
      <c r="K4546">
        <v>4.4300882300515898</v>
      </c>
      <c r="L4546">
        <v>4.3506919029020503</v>
      </c>
      <c r="M4546">
        <v>60.098239350799801</v>
      </c>
      <c r="N4546">
        <v>2.13219640616704</v>
      </c>
      <c r="O4546">
        <v>37.8494623655913</v>
      </c>
      <c r="P4546">
        <v>62.587412587412601</v>
      </c>
      <c r="Q4546">
        <v>-2.6649492202125001E-2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280</v>
      </c>
      <c r="E4547">
        <v>7.2715840180000004</v>
      </c>
      <c r="F4547">
        <v>9.7100000000000009</v>
      </c>
      <c r="G4547">
        <v>227.23066845113399</v>
      </c>
      <c r="H4547">
        <v>24.7735484990183</v>
      </c>
      <c r="I4547">
        <v>-10.7810590866296</v>
      </c>
      <c r="J4547">
        <v>-6.9339340082359602</v>
      </c>
      <c r="K4547">
        <v>9.2677011483241891</v>
      </c>
      <c r="L4547">
        <v>7.9941579657612696</v>
      </c>
      <c r="M4547">
        <v>40.6288815196787</v>
      </c>
      <c r="N4547">
        <v>1.4697395124871999</v>
      </c>
      <c r="O4547">
        <v>52.523171987641597</v>
      </c>
      <c r="P4547">
        <v>266.41509433962199</v>
      </c>
      <c r="Q4547">
        <v>0.115515444522338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403</v>
      </c>
      <c r="E4548">
        <v>7.2477462906951402</v>
      </c>
      <c r="F4548">
        <v>9.77</v>
      </c>
      <c r="G4548">
        <v>-15.7136791967083</v>
      </c>
      <c r="H4548">
        <v>4.08628421123188</v>
      </c>
      <c r="I4548">
        <v>-2.95272735905312</v>
      </c>
      <c r="J4548">
        <v>-0.86182774637639603</v>
      </c>
      <c r="K4548">
        <v>8.9704357446290199</v>
      </c>
      <c r="L4548">
        <v>8.8963614731193896</v>
      </c>
      <c r="M4548">
        <v>50</v>
      </c>
      <c r="N4548">
        <v>4.1666666666666602E-2</v>
      </c>
      <c r="O4548">
        <v>0</v>
      </c>
      <c r="P4548">
        <v>10.146561443066499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E4549">
        <v>7.2326449999999998</v>
      </c>
      <c r="F4549">
        <v>11.14</v>
      </c>
      <c r="G4549">
        <v>2.1857363717193898</v>
      </c>
      <c r="H4549">
        <v>26.898653183978201</v>
      </c>
      <c r="I4549">
        <v>-1.69928880211964</v>
      </c>
      <c r="J4549">
        <v>19.7009428163941</v>
      </c>
      <c r="K4549">
        <v>9.0890718694545694</v>
      </c>
      <c r="L4549">
        <v>9.3404458482280202</v>
      </c>
      <c r="M4549">
        <v>74.015420579939899</v>
      </c>
      <c r="N4549">
        <v>4.1446280991735502</v>
      </c>
      <c r="O4549">
        <v>22.621184919209998</v>
      </c>
      <c r="P4549">
        <v>64.792899408284001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7.2124262319999897</v>
      </c>
      <c r="F4550">
        <v>23.98</v>
      </c>
      <c r="G4550">
        <v>-17.3534533094581</v>
      </c>
      <c r="H4550">
        <v>-13.942955554849901</v>
      </c>
      <c r="I4550">
        <v>-29.835399913230699</v>
      </c>
      <c r="J4550">
        <v>-2.0112530337327099</v>
      </c>
      <c r="K4550">
        <v>23.187539629101401</v>
      </c>
      <c r="L4550">
        <v>24.116060630681499</v>
      </c>
      <c r="M4550">
        <v>69.645973555824199</v>
      </c>
      <c r="N4550">
        <v>0.12448979591836699</v>
      </c>
      <c r="O4550">
        <v>26.5638031693077</v>
      </c>
      <c r="P4550">
        <v>46.398046398046397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505</v>
      </c>
      <c r="E4551">
        <v>7.2123556500000001</v>
      </c>
      <c r="F4551">
        <v>4.5</v>
      </c>
      <c r="G4551">
        <v>-72.288812068346303</v>
      </c>
      <c r="H4551">
        <v>-10.6078852057097</v>
      </c>
      <c r="I4551">
        <v>-45.4301158697888</v>
      </c>
      <c r="J4551">
        <v>-6.0618277463763901</v>
      </c>
      <c r="K4551">
        <v>6.6724177717144899</v>
      </c>
      <c r="L4551">
        <v>13.585958728180699</v>
      </c>
      <c r="M4551">
        <v>11.9327347505487</v>
      </c>
      <c r="N4551">
        <v>0.96625659238402895</v>
      </c>
      <c r="O4551">
        <v>86.6666666666666</v>
      </c>
      <c r="P4551">
        <v>0</v>
      </c>
      <c r="Q4551">
        <v>-0.222546719844435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1344</v>
      </c>
      <c r="E4552">
        <v>7.20038</v>
      </c>
      <c r="F4552">
        <v>23</v>
      </c>
      <c r="G4552">
        <v>-24.9830476573187</v>
      </c>
      <c r="H4552">
        <v>-4.4692713443236602</v>
      </c>
      <c r="I4552">
        <v>-6.7654931479356302</v>
      </c>
      <c r="J4552">
        <v>-0.86182774637639603</v>
      </c>
      <c r="K4552">
        <v>22.782791294308399</v>
      </c>
      <c r="L4552">
        <v>22.412890815232799</v>
      </c>
      <c r="M4552">
        <v>93.779490490814496</v>
      </c>
      <c r="N4552">
        <v>4.2790073775989201</v>
      </c>
      <c r="O4552">
        <v>1.1304347826087</v>
      </c>
      <c r="P4552">
        <v>6.3337956541840104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624</v>
      </c>
      <c r="E4553">
        <v>7.173</v>
      </c>
      <c r="F4553">
        <v>125.5</v>
      </c>
      <c r="G4553">
        <v>5.8982895439521501</v>
      </c>
      <c r="H4553">
        <v>0.50772572803100102</v>
      </c>
      <c r="I4553">
        <v>8.0982003335636001</v>
      </c>
      <c r="J4553">
        <v>-0.86182774637639603</v>
      </c>
      <c r="K4553">
        <v>108.665198534463</v>
      </c>
      <c r="M4553">
        <v>99.996687300295207</v>
      </c>
      <c r="N4553">
        <v>2.4680073126142501</v>
      </c>
      <c r="O4553">
        <v>0</v>
      </c>
      <c r="P4553">
        <v>31.758530183727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539</v>
      </c>
      <c r="E4554">
        <v>7.1725215999999996</v>
      </c>
      <c r="F4554">
        <v>13.04</v>
      </c>
      <c r="G4554">
        <v>46.398676136975403</v>
      </c>
      <c r="H4554">
        <v>102.186302698937</v>
      </c>
      <c r="I4554">
        <v>133.40354673663199</v>
      </c>
      <c r="J4554">
        <v>20.5457968870546</v>
      </c>
      <c r="K4554">
        <v>7.6922676522943796</v>
      </c>
      <c r="L4554">
        <v>6.0334475984782303</v>
      </c>
      <c r="M4554">
        <v>99.611278465263297</v>
      </c>
      <c r="N4554">
        <v>1.29219898288607</v>
      </c>
      <c r="O4554">
        <v>0</v>
      </c>
      <c r="P4554">
        <v>261.21883656509601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65</v>
      </c>
      <c r="E4555">
        <v>7.1112223400000003</v>
      </c>
      <c r="F4555">
        <v>13.1</v>
      </c>
      <c r="G4555">
        <v>199.20179409967901</v>
      </c>
      <c r="H4555">
        <v>13.8139904582514</v>
      </c>
      <c r="I4555">
        <v>40.117085466886103</v>
      </c>
      <c r="J4555">
        <v>13.589999496148501</v>
      </c>
      <c r="K4555">
        <v>11.380262640868599</v>
      </c>
      <c r="L4555">
        <v>9.30743990154056</v>
      </c>
      <c r="M4555">
        <v>67.484260293171801</v>
      </c>
      <c r="N4555">
        <v>1.95615149453204</v>
      </c>
      <c r="O4555">
        <v>11.603053435114401</v>
      </c>
      <c r="P4555">
        <v>292.21556886227501</v>
      </c>
      <c r="Q4555">
        <v>0.11238165144193001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21</v>
      </c>
      <c r="E4556">
        <v>7.0994999999999999</v>
      </c>
      <c r="F4556">
        <v>60.37</v>
      </c>
      <c r="G4556">
        <v>36.8182826693062</v>
      </c>
      <c r="H4556">
        <v>0.52203300350241899</v>
      </c>
      <c r="I4556">
        <v>20.818191233372801</v>
      </c>
      <c r="J4556">
        <v>-0.86182774637639603</v>
      </c>
      <c r="K4556">
        <v>47.550099913712302</v>
      </c>
      <c r="L4556">
        <v>40.658957277589202</v>
      </c>
      <c r="M4556">
        <v>100</v>
      </c>
      <c r="N4556">
        <v>0</v>
      </c>
      <c r="O4556">
        <v>0</v>
      </c>
      <c r="P4556">
        <v>62.6785233090811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E4557">
        <v>7.0883235000000004</v>
      </c>
      <c r="F4557">
        <v>2.91</v>
      </c>
      <c r="G4557">
        <v>16.090978872420202</v>
      </c>
      <c r="H4557">
        <v>19.086284211231799</v>
      </c>
      <c r="I4557">
        <v>-31.1274578162041</v>
      </c>
      <c r="J4557">
        <v>11.2349464471719</v>
      </c>
      <c r="K4557">
        <v>2.51271418308521</v>
      </c>
      <c r="L4557">
        <v>2.632616475496</v>
      </c>
      <c r="M4557">
        <v>81.463114035081105</v>
      </c>
      <c r="N4557">
        <v>0.93545895851721095</v>
      </c>
      <c r="O4557">
        <v>123.02405498281701</v>
      </c>
      <c r="P4557">
        <v>87.741935483870904</v>
      </c>
      <c r="Q4557">
        <v>7.1857275765574005E-2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E4558">
        <v>7.0547002349999897</v>
      </c>
      <c r="F4558">
        <v>7.05</v>
      </c>
      <c r="G4558">
        <v>-16.895789326018999</v>
      </c>
      <c r="H4558">
        <v>18.139424307850199</v>
      </c>
      <c r="I4558">
        <v>-4.47062932600255</v>
      </c>
      <c r="J4558">
        <v>7.5997107151620602</v>
      </c>
      <c r="K4558">
        <v>6.63048424803765</v>
      </c>
      <c r="L4558">
        <v>6.7209767589281899</v>
      </c>
      <c r="M4558">
        <v>68.752022194659105</v>
      </c>
      <c r="N4558">
        <v>1.4581551963361099</v>
      </c>
      <c r="O4558">
        <v>20.5673758865248</v>
      </c>
      <c r="P4558">
        <v>28.8848263254113</v>
      </c>
      <c r="Q4558">
        <v>-2.4903883644518999E-2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75</v>
      </c>
      <c r="E4559">
        <v>7.0460287599999996</v>
      </c>
      <c r="F4559">
        <v>6.97</v>
      </c>
      <c r="G4559">
        <v>13.261515847250999</v>
      </c>
      <c r="H4559">
        <v>2.4936916186392901</v>
      </c>
      <c r="I4559">
        <v>-46.336836694839903</v>
      </c>
      <c r="J4559">
        <v>-0.58404996859862501</v>
      </c>
      <c r="K4559">
        <v>7.0362677722076796</v>
      </c>
      <c r="L4559">
        <v>6.6699567263155704</v>
      </c>
      <c r="M4559">
        <v>44.458942689797503</v>
      </c>
      <c r="N4559">
        <v>0.93105601445738795</v>
      </c>
      <c r="O4559">
        <v>56.384505021520802</v>
      </c>
      <c r="P4559">
        <v>83.905013192612103</v>
      </c>
      <c r="Q4559">
        <v>-4.8991632451329996E-3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905</v>
      </c>
      <c r="E4560">
        <v>7.0354944000000001</v>
      </c>
      <c r="F4560">
        <v>5.28</v>
      </c>
      <c r="G4560">
        <v>-47.1717160496109</v>
      </c>
      <c r="H4560">
        <v>13.205147260327401</v>
      </c>
      <c r="I4560">
        <v>-27.937998479539001</v>
      </c>
      <c r="J4560">
        <v>8.8995605399576405</v>
      </c>
      <c r="K4560">
        <v>4.7035575637550302</v>
      </c>
      <c r="L4560">
        <v>5.7436491866439301</v>
      </c>
      <c r="M4560">
        <v>74.912315575597802</v>
      </c>
      <c r="N4560">
        <v>1.2411066131208699</v>
      </c>
      <c r="O4560">
        <v>72.348484848484802</v>
      </c>
      <c r="P4560">
        <v>32.9974811083123</v>
      </c>
      <c r="Q4560">
        <v>-6.5997460089820001E-3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539</v>
      </c>
      <c r="E4561">
        <v>7.0349999999999904</v>
      </c>
      <c r="F4561">
        <v>40.31</v>
      </c>
      <c r="G4561">
        <v>124.512430167678</v>
      </c>
      <c r="H4561">
        <v>43.4153440402917</v>
      </c>
      <c r="I4561">
        <v>112.348138490945</v>
      </c>
      <c r="J4561">
        <v>21.201664317115601</v>
      </c>
      <c r="K4561">
        <v>27.790467822044</v>
      </c>
      <c r="L4561">
        <v>24.501981592389001</v>
      </c>
      <c r="M4561">
        <v>59.069059695734197</v>
      </c>
      <c r="N4561">
        <v>3.3934470703605699</v>
      </c>
      <c r="O4561">
        <v>0</v>
      </c>
      <c r="P4561">
        <v>229.06122448979499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75</v>
      </c>
      <c r="E4562">
        <v>7.0106489999999999</v>
      </c>
      <c r="F4562">
        <v>3.7</v>
      </c>
      <c r="G4562">
        <v>-5.7303705099047404</v>
      </c>
      <c r="H4562">
        <v>-2.5408966886762698</v>
      </c>
      <c r="I4562">
        <v>-16.745122135452899</v>
      </c>
      <c r="J4562">
        <v>1.0665469092709901</v>
      </c>
      <c r="K4562">
        <v>3.68157867706263</v>
      </c>
      <c r="L4562">
        <v>3.7749030472314602</v>
      </c>
      <c r="M4562">
        <v>51.851954726505902</v>
      </c>
      <c r="N4562">
        <v>0.35467350889955201</v>
      </c>
      <c r="O4562">
        <v>64.594594594594497</v>
      </c>
      <c r="P4562">
        <v>36.029411764705799</v>
      </c>
      <c r="Q4562">
        <v>2.6816368051311001E-2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65</v>
      </c>
      <c r="E4563">
        <v>6.9947723999999996</v>
      </c>
      <c r="F4563">
        <v>3.66</v>
      </c>
      <c r="G4563">
        <v>25.379428781712701</v>
      </c>
      <c r="H4563">
        <v>0.33553346048114502</v>
      </c>
      <c r="I4563">
        <v>12.243176951304999</v>
      </c>
      <c r="J4563">
        <v>-0.86182774637639603</v>
      </c>
      <c r="K4563">
        <v>2.6060617662469201</v>
      </c>
      <c r="L4563">
        <v>1.43540848015387</v>
      </c>
      <c r="M4563">
        <v>99.982782764808405</v>
      </c>
      <c r="N4563">
        <v>2.43006993006993</v>
      </c>
      <c r="O4563">
        <v>0</v>
      </c>
      <c r="P4563">
        <v>51.239669421487598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E4564">
        <v>6.97966</v>
      </c>
      <c r="F4564">
        <v>13.04</v>
      </c>
      <c r="G4564">
        <v>-59.055261386662799</v>
      </c>
      <c r="H4564">
        <v>3.8501962097528701</v>
      </c>
      <c r="I4564">
        <v>-52.221604395023398</v>
      </c>
      <c r="J4564">
        <v>-2.5976768029801698</v>
      </c>
      <c r="K4564">
        <v>13.350991632405</v>
      </c>
      <c r="L4564">
        <v>16.656079229810398</v>
      </c>
      <c r="M4564">
        <v>52.404098902780603</v>
      </c>
      <c r="N4564">
        <v>1.0442562846012899</v>
      </c>
      <c r="O4564">
        <v>161.886503067484</v>
      </c>
      <c r="P4564">
        <v>18.009049773755599</v>
      </c>
      <c r="Q4564">
        <v>8.5149117757661999E-2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E4565">
        <v>6.9720000000000004</v>
      </c>
      <c r="F4565">
        <v>33.200000000000003</v>
      </c>
      <c r="G4565">
        <v>-12.0836813525918</v>
      </c>
      <c r="H4565">
        <v>11.640820398795601</v>
      </c>
      <c r="I4565">
        <v>-0.365842282595016</v>
      </c>
      <c r="J4565">
        <v>20.596905458997799</v>
      </c>
      <c r="K4565">
        <v>28.652271978249701</v>
      </c>
      <c r="L4565">
        <v>29.282295255383399</v>
      </c>
      <c r="M4565">
        <v>88.000773778917704</v>
      </c>
      <c r="N4565">
        <v>0.93846153846153801</v>
      </c>
      <c r="O4565">
        <v>32.048192771084302</v>
      </c>
      <c r="P4565">
        <v>32.534930139720501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6.9429392999999999</v>
      </c>
      <c r="F4566">
        <v>15.66</v>
      </c>
      <c r="G4566">
        <v>-30.430624552023499</v>
      </c>
      <c r="H4566">
        <v>1.6282896312860899</v>
      </c>
      <c r="I4566">
        <v>-21.573865073305999</v>
      </c>
      <c r="J4566">
        <v>-0.73395050852473698</v>
      </c>
      <c r="K4566">
        <v>15.4877989010149</v>
      </c>
      <c r="L4566">
        <v>15.350358551226099</v>
      </c>
      <c r="M4566">
        <v>49.518723880344297</v>
      </c>
      <c r="N4566">
        <v>0.34943960149439601</v>
      </c>
      <c r="O4566">
        <v>29.629629629629601</v>
      </c>
      <c r="P4566">
        <v>31.046025104602499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49</v>
      </c>
      <c r="E4567">
        <v>6.9368984999999999</v>
      </c>
      <c r="F4567">
        <v>6.3</v>
      </c>
      <c r="G4567">
        <v>8.1823125517144693</v>
      </c>
      <c r="H4567">
        <v>10.076183201130799</v>
      </c>
      <c r="I4567">
        <v>17.877842175011299</v>
      </c>
      <c r="J4567">
        <v>-8.4864611774614396</v>
      </c>
      <c r="K4567">
        <v>6.0685870213142596</v>
      </c>
      <c r="L4567">
        <v>5.5180638845553496</v>
      </c>
      <c r="M4567">
        <v>34.752082869804703</v>
      </c>
      <c r="N4567">
        <v>1.32610882121674</v>
      </c>
      <c r="O4567">
        <v>26.984126984126899</v>
      </c>
      <c r="P4567">
        <v>77.464788732394297</v>
      </c>
      <c r="Q4567">
        <v>8.1373262990038997E-2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1407</v>
      </c>
      <c r="E4568">
        <v>6.9067679999999996</v>
      </c>
      <c r="F4568">
        <v>11.33</v>
      </c>
      <c r="G4568">
        <v>60.182452299469702</v>
      </c>
      <c r="H4568">
        <v>-11.004704415189799</v>
      </c>
      <c r="I4568">
        <v>-7.9972479857931003</v>
      </c>
      <c r="J4568">
        <v>11.119304329095201</v>
      </c>
      <c r="K4568">
        <v>11.6377688804405</v>
      </c>
      <c r="L4568">
        <v>10.921586380793</v>
      </c>
      <c r="M4568">
        <v>48.600142220200098</v>
      </c>
      <c r="N4568">
        <v>1.26863633480954</v>
      </c>
      <c r="O4568">
        <v>25.7722859664607</v>
      </c>
      <c r="P4568">
        <v>100.176678445229</v>
      </c>
      <c r="Q4568">
        <v>0.106388394366967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414</v>
      </c>
      <c r="E4569">
        <v>6.9052499999999997</v>
      </c>
      <c r="F4569">
        <v>8.91</v>
      </c>
      <c r="G4569">
        <v>55.976494054102602</v>
      </c>
      <c r="H4569">
        <v>-10.679797660113101</v>
      </c>
      <c r="I4569">
        <v>-10.6854956986713</v>
      </c>
      <c r="J4569">
        <v>-8.1459068306635896</v>
      </c>
      <c r="K4569">
        <v>9.6256398663207392</v>
      </c>
      <c r="L4569">
        <v>9.2857254996032292</v>
      </c>
      <c r="M4569">
        <v>13.7510364092982</v>
      </c>
      <c r="N4569">
        <v>1.7037433155080199</v>
      </c>
      <c r="O4569">
        <v>35.690235690235603</v>
      </c>
      <c r="P4569">
        <v>91.201716738197405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65</v>
      </c>
      <c r="E4570">
        <v>6.9000482999999999</v>
      </c>
      <c r="F4570">
        <v>23</v>
      </c>
      <c r="G4570">
        <v>-21.314786094320301</v>
      </c>
      <c r="H4570">
        <v>-4.4692713443236602</v>
      </c>
      <c r="I4570">
        <v>-3.1040712028848301</v>
      </c>
      <c r="J4570">
        <v>-0.86182774637639603</v>
      </c>
      <c r="K4570">
        <v>22.993567609657902</v>
      </c>
      <c r="L4570">
        <v>22.390942874621501</v>
      </c>
      <c r="M4570">
        <v>10.6643431554632</v>
      </c>
      <c r="N4570">
        <v>0</v>
      </c>
      <c r="O4570">
        <v>5.4347826086956497</v>
      </c>
      <c r="P4570">
        <v>12.1951219512195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905</v>
      </c>
      <c r="E4571">
        <v>6.8851199999999997</v>
      </c>
      <c r="F4571">
        <v>6.52</v>
      </c>
      <c r="G4571">
        <v>-70.133744913279102</v>
      </c>
      <c r="H4571">
        <v>-22.996587258812902</v>
      </c>
      <c r="I4571">
        <v>-55.755401379076503</v>
      </c>
      <c r="J4571">
        <v>-0.86182774637639603</v>
      </c>
      <c r="K4571">
        <v>9.1959268704085293</v>
      </c>
      <c r="L4571">
        <v>10.681871652921201</v>
      </c>
      <c r="M4571">
        <v>0.14810942919429201</v>
      </c>
      <c r="N4571">
        <v>1.6283701828345101</v>
      </c>
      <c r="O4571">
        <v>93.558282208588906</v>
      </c>
      <c r="P4571">
        <v>0</v>
      </c>
      <c r="Q4571">
        <v>-0.13688308280686801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1675</v>
      </c>
      <c r="E4572">
        <v>6.8837000000000002</v>
      </c>
      <c r="F4572">
        <v>19</v>
      </c>
      <c r="G4572">
        <v>51.048511687971803</v>
      </c>
      <c r="H4572">
        <v>-8.6018998882929001</v>
      </c>
      <c r="I4572">
        <v>22.132027923858999</v>
      </c>
      <c r="J4572">
        <v>11.8500366604032</v>
      </c>
      <c r="K4572">
        <v>19.325257611053601</v>
      </c>
      <c r="L4572">
        <v>15.234860158675</v>
      </c>
      <c r="M4572">
        <v>47.813529545442201</v>
      </c>
      <c r="N4572">
        <v>0.56155928934386701</v>
      </c>
      <c r="O4572">
        <v>50.421052631578902</v>
      </c>
      <c r="P4572">
        <v>178.59237536656801</v>
      </c>
      <c r="Q4572">
        <v>0.13005501812779999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629</v>
      </c>
      <c r="E4573">
        <v>6.8732300000000004</v>
      </c>
      <c r="F4573">
        <v>75.53</v>
      </c>
      <c r="G4573">
        <v>-24.545686649164502</v>
      </c>
      <c r="H4573">
        <v>29.504439474685402</v>
      </c>
      <c r="I4573">
        <v>-5.2301085679008397</v>
      </c>
      <c r="J4573">
        <v>17.003257501955598</v>
      </c>
      <c r="K4573">
        <v>69.456858492446102</v>
      </c>
      <c r="L4573">
        <v>73.011780171561199</v>
      </c>
      <c r="M4573">
        <v>61.760931905201701</v>
      </c>
      <c r="N4573">
        <v>0.62970974808324198</v>
      </c>
      <c r="O4573">
        <v>27.631404739838398</v>
      </c>
      <c r="P4573">
        <v>36.582278481012601</v>
      </c>
      <c r="Q4573">
        <v>0.14227952044775899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75</v>
      </c>
      <c r="E4574">
        <v>6.8606999999999996</v>
      </c>
      <c r="F4574">
        <v>5.94</v>
      </c>
      <c r="G4574">
        <v>-10.7439615700074</v>
      </c>
      <c r="H4574">
        <v>5.6317387566864303</v>
      </c>
      <c r="I4574">
        <v>-13.601801364933699</v>
      </c>
      <c r="J4574">
        <v>-3.5403991749478099</v>
      </c>
      <c r="K4574">
        <v>5.1997098748946797</v>
      </c>
      <c r="L4574">
        <v>4.9556329383018696</v>
      </c>
      <c r="M4574">
        <v>65.677939481457102</v>
      </c>
      <c r="N4574">
        <v>0.52529180588742697</v>
      </c>
      <c r="O4574">
        <v>6.3973063973063997</v>
      </c>
      <c r="P4574">
        <v>59.249329758713102</v>
      </c>
      <c r="Q4574">
        <v>4.0625534449697999E-2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6.8576199999999998</v>
      </c>
      <c r="F4575">
        <v>13.42</v>
      </c>
      <c r="G4575">
        <v>-25.860240639774801</v>
      </c>
      <c r="H4575">
        <v>-4.4692713443236602</v>
      </c>
      <c r="I4575">
        <v>-13.099288802119601</v>
      </c>
      <c r="J4575">
        <v>-0.86182774637639603</v>
      </c>
      <c r="K4575">
        <v>13.4199999999999</v>
      </c>
      <c r="M4575">
        <v>50</v>
      </c>
      <c r="N4575">
        <v>0</v>
      </c>
      <c r="O4575">
        <v>0</v>
      </c>
      <c r="P4575">
        <v>0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539</v>
      </c>
      <c r="E4576">
        <v>6.8521646250000003</v>
      </c>
      <c r="F4576">
        <v>3.39</v>
      </c>
      <c r="G4576">
        <v>8.1318542218852095</v>
      </c>
      <c r="H4576">
        <v>2.2380457288470699</v>
      </c>
      <c r="I4576">
        <v>-26.6196969653849</v>
      </c>
      <c r="J4576">
        <v>6.5001354438076504</v>
      </c>
      <c r="K4576">
        <v>3.3899222973869998</v>
      </c>
      <c r="L4576">
        <v>3.4093605152239301</v>
      </c>
      <c r="M4576">
        <v>51.447048856176302</v>
      </c>
      <c r="N4576">
        <v>0.44246887901334803</v>
      </c>
      <c r="O4576">
        <v>37.463126843657797</v>
      </c>
      <c r="P4576">
        <v>48.684210526315802</v>
      </c>
      <c r="Q4576">
        <v>6.8058445964233993E-2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75</v>
      </c>
      <c r="E4577">
        <v>6.8374043999999996</v>
      </c>
      <c r="F4577">
        <v>22.53</v>
      </c>
      <c r="G4577">
        <v>-19.836711228010099</v>
      </c>
      <c r="H4577">
        <v>25.393742354306401</v>
      </c>
      <c r="I4577">
        <v>-3.9951725793593398</v>
      </c>
      <c r="J4577">
        <v>14.8608285036235</v>
      </c>
      <c r="K4577">
        <v>20.102926629019301</v>
      </c>
      <c r="L4577">
        <v>18.9682418277268</v>
      </c>
      <c r="M4577">
        <v>56.887472264511402</v>
      </c>
      <c r="N4577">
        <v>1.6314146706700701</v>
      </c>
      <c r="O4577">
        <v>15.3573013759431</v>
      </c>
      <c r="P4577">
        <v>73.307692307692307</v>
      </c>
      <c r="Q4577">
        <v>7.0933390055323994E-2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>
        <v>0</v>
      </c>
      <c r="E4578">
        <v>6.8351499999999996</v>
      </c>
      <c r="F4578">
        <v>6.31</v>
      </c>
      <c r="G4578">
        <v>44.220621893917802</v>
      </c>
      <c r="H4578">
        <v>10.885815028037101</v>
      </c>
      <c r="I4578">
        <v>-14.6593512046157</v>
      </c>
      <c r="J4578">
        <v>19.0982520939429</v>
      </c>
      <c r="K4578">
        <v>5.4843064192352502</v>
      </c>
      <c r="L4578">
        <v>5.9496165735237803</v>
      </c>
      <c r="M4578">
        <v>33.054303584157999</v>
      </c>
      <c r="N4578">
        <v>1.16767308585579</v>
      </c>
      <c r="O4578">
        <v>30.9033280507131</v>
      </c>
      <c r="P4578">
        <v>80.802292263610198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629</v>
      </c>
      <c r="E4579">
        <v>6.8194183749999997</v>
      </c>
      <c r="F4579">
        <v>13.75</v>
      </c>
      <c r="G4579">
        <v>-44.977887698598401</v>
      </c>
      <c r="H4579">
        <v>1.7529508778985501</v>
      </c>
      <c r="I4579">
        <v>-31.2053042875276</v>
      </c>
      <c r="J4579">
        <v>-4.2961711807198197</v>
      </c>
      <c r="K4579">
        <v>13.8266780532003</v>
      </c>
      <c r="L4579">
        <v>14.759734340186901</v>
      </c>
      <c r="M4579">
        <v>48.906899190530702</v>
      </c>
      <c r="N4579">
        <v>0.88592617142544405</v>
      </c>
      <c r="O4579">
        <v>45.381818181818097</v>
      </c>
      <c r="P4579">
        <v>17.521367521367502</v>
      </c>
      <c r="Q4579">
        <v>6.2172689525031001E-2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629</v>
      </c>
      <c r="E4580">
        <v>6.7949999999999999</v>
      </c>
      <c r="F4580">
        <v>22.65</v>
      </c>
      <c r="G4580">
        <v>-83.261030558902206</v>
      </c>
      <c r="H4580">
        <v>-22.463478440630599</v>
      </c>
      <c r="I4580">
        <v>9.9985372848368694</v>
      </c>
      <c r="J4580">
        <v>-0.86182774637639603</v>
      </c>
      <c r="K4580">
        <v>25.092499011832999</v>
      </c>
      <c r="L4580">
        <v>27.208639843943502</v>
      </c>
      <c r="M4580">
        <v>3.5251979315162201</v>
      </c>
      <c r="N4580">
        <v>6.3101604278074805E-2</v>
      </c>
      <c r="O4580">
        <v>134.74613686534201</v>
      </c>
      <c r="P4580">
        <v>69.790104947526203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E4581">
        <v>6.7775938299999998</v>
      </c>
      <c r="F4581">
        <v>5.95</v>
      </c>
      <c r="G4581">
        <v>-25.0127830126562</v>
      </c>
      <c r="H4581">
        <v>5.5483033481191999</v>
      </c>
      <c r="I4581">
        <v>-40.538313192363503</v>
      </c>
      <c r="J4581">
        <v>8.0077374710149005</v>
      </c>
      <c r="K4581">
        <v>5.8046930413718902</v>
      </c>
      <c r="L4581">
        <v>6.0426218385331598</v>
      </c>
      <c r="M4581">
        <v>48.650013875604998</v>
      </c>
      <c r="N4581">
        <v>1.9576130206920901</v>
      </c>
      <c r="O4581">
        <v>43.697478991596597</v>
      </c>
      <c r="P4581">
        <v>38.694638694638698</v>
      </c>
      <c r="Q4581">
        <v>6.2092459461880002E-2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629</v>
      </c>
      <c r="E4582">
        <v>6.7767087999999998</v>
      </c>
      <c r="F4582">
        <v>16</v>
      </c>
      <c r="G4582">
        <v>77.702100327146198</v>
      </c>
      <c r="H4582">
        <v>10.006356425247899</v>
      </c>
      <c r="I4582">
        <v>14.1879029242128</v>
      </c>
      <c r="J4582">
        <v>8.6788082960264195</v>
      </c>
      <c r="K4582">
        <v>13.8671034782265</v>
      </c>
      <c r="L4582">
        <v>12.582442055254999</v>
      </c>
      <c r="M4582">
        <v>80.432055322402803</v>
      </c>
      <c r="N4582">
        <v>2.36839651576493</v>
      </c>
      <c r="O4582">
        <v>0.312500000000004</v>
      </c>
      <c r="P4582">
        <v>125.352112676056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713</v>
      </c>
      <c r="E4583">
        <v>6.7584707650000002</v>
      </c>
      <c r="F4583">
        <v>36.64</v>
      </c>
      <c r="G4583">
        <v>46.586969027298402</v>
      </c>
      <c r="H4583">
        <v>-0.24830817151912399</v>
      </c>
      <c r="I4583">
        <v>18.321084225140002</v>
      </c>
      <c r="J4583">
        <v>1.78884189648073</v>
      </c>
      <c r="K4583">
        <v>34.574292244391899</v>
      </c>
      <c r="L4583">
        <v>29.8570937387572</v>
      </c>
      <c r="M4583">
        <v>51.4778037811056</v>
      </c>
      <c r="N4583">
        <v>0.76116652009821295</v>
      </c>
      <c r="O4583">
        <v>2.8930131004366801</v>
      </c>
      <c r="P4583">
        <v>73.576136193615298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388</v>
      </c>
      <c r="E4584">
        <v>6.7398531999999998</v>
      </c>
      <c r="F4584">
        <v>11.36</v>
      </c>
      <c r="G4584">
        <v>36.425473645939398</v>
      </c>
      <c r="H4584">
        <v>0.52148651149887904</v>
      </c>
      <c r="I4584">
        <v>8.2682325654017195</v>
      </c>
      <c r="J4584">
        <v>-0.86182774637639603</v>
      </c>
      <c r="K4584">
        <v>8.36971455273396</v>
      </c>
      <c r="L4584">
        <v>6.2583221305026804</v>
      </c>
      <c r="M4584">
        <v>99.999999960134801</v>
      </c>
      <c r="N4584">
        <v>7.6996980510568205E-2</v>
      </c>
      <c r="O4584">
        <v>0</v>
      </c>
      <c r="P4584">
        <v>110.37037037037</v>
      </c>
      <c r="Q4584">
        <v>0.122373619822066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393</v>
      </c>
      <c r="E4585">
        <v>6.7186127999999998</v>
      </c>
      <c r="F4585">
        <v>13.11</v>
      </c>
      <c r="G4585">
        <v>-17.423516074018</v>
      </c>
      <c r="H4585">
        <v>0.488711848953645</v>
      </c>
      <c r="I4585">
        <v>-36.700687403518202</v>
      </c>
      <c r="J4585">
        <v>4.0961554469009096</v>
      </c>
      <c r="K4585">
        <v>12.403566719419601</v>
      </c>
      <c r="L4585">
        <v>14.9458548790205</v>
      </c>
      <c r="M4585">
        <v>97.689355178698094</v>
      </c>
      <c r="N4585">
        <v>2.2135642135642102</v>
      </c>
      <c r="O4585">
        <v>93.821510297482803</v>
      </c>
      <c r="P4585">
        <v>23.098591549295701</v>
      </c>
      <c r="Q4585">
        <v>-2.0313061855185E-2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21</v>
      </c>
      <c r="E4586">
        <v>6.7130753299999997</v>
      </c>
      <c r="F4586">
        <v>4.7</v>
      </c>
      <c r="G4586">
        <v>109.139759360225</v>
      </c>
      <c r="H4586">
        <v>-9.4692713443236602</v>
      </c>
      <c r="I4586">
        <v>-5.0533117906253704</v>
      </c>
      <c r="J4586">
        <v>-0.86182774637639603</v>
      </c>
      <c r="K4586">
        <v>4.8761044007699503</v>
      </c>
      <c r="L4586">
        <v>4.2305506845525596</v>
      </c>
      <c r="M4586">
        <v>3.1175407562666502</v>
      </c>
      <c r="N4586">
        <v>1.47943085236375</v>
      </c>
      <c r="O4586">
        <v>34.042553191489297</v>
      </c>
      <c r="Q4586">
        <v>4.5420324431726E-2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E4587">
        <v>6.7003608000000003</v>
      </c>
      <c r="F4587">
        <v>22.89</v>
      </c>
      <c r="G4587">
        <v>-25.860240639774801</v>
      </c>
      <c r="H4587">
        <v>-4.4692713443236602</v>
      </c>
      <c r="I4587">
        <v>-13.099288802119601</v>
      </c>
      <c r="J4587">
        <v>-0.86182774637639603</v>
      </c>
      <c r="K4587">
        <v>22.89</v>
      </c>
      <c r="M4587">
        <v>50</v>
      </c>
      <c r="O4587">
        <v>0</v>
      </c>
      <c r="P4587">
        <v>0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140</v>
      </c>
      <c r="E4588">
        <v>6.7001340000000003</v>
      </c>
      <c r="F4588">
        <v>0.6</v>
      </c>
      <c r="G4588">
        <v>-52.597082745038001</v>
      </c>
      <c r="H4588">
        <v>4.7899879149355797</v>
      </c>
      <c r="I4588">
        <v>-57.596896457622002</v>
      </c>
      <c r="J4588">
        <v>6.4108995263508604</v>
      </c>
      <c r="K4588">
        <v>0.62840041065293195</v>
      </c>
      <c r="L4588">
        <v>0.76053258637693399</v>
      </c>
      <c r="M4588">
        <v>55.5895390345283</v>
      </c>
      <c r="N4588">
        <v>0.159569918079073</v>
      </c>
      <c r="O4588">
        <v>126.666666666666</v>
      </c>
      <c r="P4588">
        <v>27.659574468085101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414</v>
      </c>
      <c r="E4589">
        <v>6.6970878000000003</v>
      </c>
      <c r="F4589">
        <v>78.78</v>
      </c>
      <c r="G4589">
        <v>-0.95140918266373398</v>
      </c>
      <c r="H4589">
        <v>9.2132683382160199</v>
      </c>
      <c r="I4589">
        <v>1.50647203582042</v>
      </c>
      <c r="J4589">
        <v>-9.7770000724605701</v>
      </c>
      <c r="K4589">
        <v>69.561598058177594</v>
      </c>
      <c r="L4589">
        <v>65.817450779314498</v>
      </c>
      <c r="M4589">
        <v>61.130624190550002</v>
      </c>
      <c r="N4589">
        <v>1.5055905347521299</v>
      </c>
      <c r="O4589">
        <v>11.2211221122112</v>
      </c>
      <c r="P4589">
        <v>81.855955678670298</v>
      </c>
      <c r="Q4589">
        <v>0.165812321927331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49</v>
      </c>
      <c r="E4590">
        <v>6.65</v>
      </c>
      <c r="F4590">
        <v>6.65</v>
      </c>
      <c r="G4590">
        <v>67.453712848597206</v>
      </c>
      <c r="H4590">
        <v>15.7142148942084</v>
      </c>
      <c r="I4590">
        <v>23.171203001159</v>
      </c>
      <c r="J4590">
        <v>-0.70892254759964102</v>
      </c>
      <c r="K4590">
        <v>5.8830330717037898</v>
      </c>
      <c r="L4590">
        <v>5.2010151987938</v>
      </c>
      <c r="M4590">
        <v>61.482009727876203</v>
      </c>
      <c r="N4590">
        <v>1.0284306020266101</v>
      </c>
      <c r="O4590">
        <v>18.345864661654101</v>
      </c>
      <c r="P4590">
        <v>124.66216216216201</v>
      </c>
      <c r="Q4590">
        <v>3.6411479815278001E-2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986</v>
      </c>
      <c r="E4591">
        <v>6.6419594000000002</v>
      </c>
      <c r="F4591">
        <v>5.14</v>
      </c>
      <c r="G4591">
        <v>-4.6338255454352701</v>
      </c>
      <c r="H4591">
        <v>-4.4692713443236602</v>
      </c>
      <c r="I4591">
        <v>-8.2013296184461897</v>
      </c>
      <c r="J4591">
        <v>-0.86182774637639603</v>
      </c>
      <c r="K4591">
        <v>5.0673520381270203</v>
      </c>
      <c r="L4591">
        <v>4.7695808109044897</v>
      </c>
      <c r="M4591">
        <v>100</v>
      </c>
      <c r="N4591">
        <v>0</v>
      </c>
      <c r="O4591">
        <v>0</v>
      </c>
      <c r="P4591">
        <v>21.2264150943396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297</v>
      </c>
      <c r="E4592">
        <v>6.6330498000000002</v>
      </c>
      <c r="F4592">
        <v>6.63</v>
      </c>
      <c r="G4592">
        <v>-33.6488359109849</v>
      </c>
      <c r="H4592">
        <v>-12.4162912118733</v>
      </c>
      <c r="I4592">
        <v>-66.144614581156404</v>
      </c>
      <c r="J4592">
        <v>8.9995395452359093E-3</v>
      </c>
      <c r="K4592">
        <v>6.9405807944190796</v>
      </c>
      <c r="M4592">
        <v>42.196712051398301</v>
      </c>
      <c r="N4592">
        <v>1.7120600486697</v>
      </c>
      <c r="O4592">
        <v>123.529411764705</v>
      </c>
      <c r="P4592">
        <v>9.0460526315789291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239</v>
      </c>
      <c r="E4593">
        <v>6.630650202</v>
      </c>
      <c r="F4593">
        <v>6.06</v>
      </c>
      <c r="G4593">
        <v>-4.6602406397748801</v>
      </c>
      <c r="H4593">
        <v>31.710503936575101</v>
      </c>
      <c r="I4593">
        <v>-24.632135517448098</v>
      </c>
      <c r="J4593">
        <v>-0.86182774637639603</v>
      </c>
      <c r="K4593">
        <v>4.8234780845904002</v>
      </c>
      <c r="L4593">
        <v>4.9471255444088698</v>
      </c>
      <c r="M4593">
        <v>90.318544293920198</v>
      </c>
      <c r="N4593">
        <v>1.73395951047758</v>
      </c>
      <c r="O4593">
        <v>13.861386138613801</v>
      </c>
      <c r="P4593">
        <v>63.783783783783697</v>
      </c>
      <c r="Q4593">
        <v>2.1316247696226E-2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6.6250099999999996</v>
      </c>
      <c r="F4594">
        <v>7.1</v>
      </c>
      <c r="G4594">
        <v>-75.109704542562497</v>
      </c>
      <c r="H4594">
        <v>22.3728339188342</v>
      </c>
      <c r="I4594">
        <v>-70.042890985260897</v>
      </c>
      <c r="J4594">
        <v>-1.82073185596542</v>
      </c>
      <c r="K4594">
        <v>7.1037985357373197</v>
      </c>
      <c r="L4594">
        <v>10.377689644842199</v>
      </c>
      <c r="M4594">
        <v>62.571909728738497</v>
      </c>
      <c r="N4594">
        <v>0.90922528666556501</v>
      </c>
      <c r="O4594">
        <v>153.52112676056299</v>
      </c>
      <c r="P4594">
        <v>37.330754352030901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539</v>
      </c>
      <c r="E4595">
        <v>6.6177000000000001</v>
      </c>
      <c r="F4595">
        <v>163.4</v>
      </c>
      <c r="G4595">
        <v>302.22464277652</v>
      </c>
      <c r="H4595">
        <v>-13.782331349753999</v>
      </c>
      <c r="I4595">
        <v>183.29106127950499</v>
      </c>
      <c r="J4595">
        <v>-3.8815722295355002</v>
      </c>
      <c r="K4595">
        <v>154.24089233754</v>
      </c>
      <c r="L4595">
        <v>103.372496945813</v>
      </c>
      <c r="M4595">
        <v>48.451160718884097</v>
      </c>
      <c r="N4595">
        <v>0.26972416677522598</v>
      </c>
      <c r="O4595">
        <v>22.123623011015901</v>
      </c>
      <c r="P4595">
        <v>409.03426791277201</v>
      </c>
      <c r="Q4595">
        <v>0.17768623984469401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140</v>
      </c>
      <c r="E4596">
        <v>6.6052641999999997</v>
      </c>
      <c r="F4596">
        <v>13.21</v>
      </c>
      <c r="G4596">
        <v>4.2875426114566499</v>
      </c>
      <c r="H4596">
        <v>12.661163438285</v>
      </c>
      <c r="I4596">
        <v>-9.5726430340945594</v>
      </c>
      <c r="J4596">
        <v>-4.8532746458774501</v>
      </c>
      <c r="K4596">
        <v>12.9366633699976</v>
      </c>
      <c r="L4596">
        <v>12.630022568310499</v>
      </c>
      <c r="M4596">
        <v>40.886897816974603</v>
      </c>
      <c r="N4596">
        <v>0.53508771929824495</v>
      </c>
      <c r="O4596">
        <v>42.770628311884899</v>
      </c>
      <c r="P4596">
        <v>43.431053203040101</v>
      </c>
      <c r="Q4596">
        <v>2.0132834022104001E-2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629</v>
      </c>
      <c r="E4597">
        <v>6.5927901599999998</v>
      </c>
      <c r="F4597">
        <v>7.2</v>
      </c>
      <c r="G4597">
        <v>14.764759360225099</v>
      </c>
      <c r="H4597">
        <v>-7.8159915585137503</v>
      </c>
      <c r="I4597">
        <v>8.7281223653930393</v>
      </c>
      <c r="J4597">
        <v>4.2327865185435396</v>
      </c>
      <c r="K4597">
        <v>6.8997531506409198</v>
      </c>
      <c r="L4597">
        <v>6.5034460782582002</v>
      </c>
      <c r="M4597">
        <v>55.535515481376599</v>
      </c>
      <c r="N4597">
        <v>7.5574479863188895E-2</v>
      </c>
      <c r="O4597">
        <v>32.9166666666666</v>
      </c>
      <c r="P4597">
        <v>71.021377672208999</v>
      </c>
      <c r="Q4597">
        <v>4.8367600916695001E-2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777</v>
      </c>
      <c r="E4598">
        <v>6.51</v>
      </c>
      <c r="F4598">
        <v>6.2</v>
      </c>
      <c r="G4598">
        <v>1.97481090661688</v>
      </c>
      <c r="H4598">
        <v>9.2921965455845896</v>
      </c>
      <c r="I4598">
        <v>-34.1183970823744</v>
      </c>
      <c r="J4598">
        <v>-1.82029420005051</v>
      </c>
      <c r="K4598">
        <v>5.9425798855637204</v>
      </c>
      <c r="L4598">
        <v>5.8829638516643001</v>
      </c>
      <c r="M4598">
        <v>49.813838744533101</v>
      </c>
      <c r="N4598">
        <v>1.4916209199635999</v>
      </c>
      <c r="O4598">
        <v>36.774193548386997</v>
      </c>
      <c r="P4598">
        <v>47.619047619047599</v>
      </c>
      <c r="Q4598">
        <v>-3.6521686602204999E-2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1675</v>
      </c>
      <c r="E4599">
        <v>6.5039088420000004</v>
      </c>
      <c r="F4599">
        <v>0.43</v>
      </c>
      <c r="G4599">
        <v>-18.360240639774801</v>
      </c>
      <c r="H4599">
        <v>-19.563610966965101</v>
      </c>
      <c r="I4599">
        <v>-40.217932869916197</v>
      </c>
      <c r="J4599">
        <v>-0.86182774637639603</v>
      </c>
      <c r="K4599">
        <v>0.51738530294340201</v>
      </c>
      <c r="L4599">
        <v>0.52072875318395795</v>
      </c>
      <c r="M4599">
        <v>1.8094973619525401</v>
      </c>
      <c r="N4599">
        <v>1.82371296309664</v>
      </c>
      <c r="O4599">
        <v>60.465116279069697</v>
      </c>
      <c r="P4599">
        <v>16.2162162162162</v>
      </c>
      <c r="Q4599">
        <v>1.0734113269112E-2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905</v>
      </c>
      <c r="E4600">
        <v>6.5</v>
      </c>
      <c r="F4600">
        <v>65</v>
      </c>
      <c r="G4600">
        <v>111.020225832528</v>
      </c>
      <c r="H4600">
        <v>-1.5363540276309799</v>
      </c>
      <c r="I4600">
        <v>42.888232196200399</v>
      </c>
      <c r="J4600">
        <v>-0.86182774637639603</v>
      </c>
      <c r="K4600">
        <v>46.533707407936397</v>
      </c>
      <c r="L4600">
        <v>37.678809669934303</v>
      </c>
      <c r="M4600">
        <v>17.575800613664398</v>
      </c>
      <c r="N4600">
        <v>0.92413793103448205</v>
      </c>
      <c r="O4600">
        <v>6.8461538461538503</v>
      </c>
      <c r="P4600">
        <v>168.26248452331799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629</v>
      </c>
      <c r="E4601">
        <v>6.4954688000000003</v>
      </c>
      <c r="F4601">
        <v>10.52</v>
      </c>
      <c r="G4601">
        <v>-44.874867275648597</v>
      </c>
      <c r="H4601">
        <v>-9.4470491221014399</v>
      </c>
      <c r="I4601">
        <v>-46.768897881564698</v>
      </c>
      <c r="J4601">
        <v>-1.1416784926450601</v>
      </c>
      <c r="K4601">
        <v>11.8485706140131</v>
      </c>
      <c r="L4601">
        <v>12.702399080533599</v>
      </c>
      <c r="M4601">
        <v>46.618470247932201</v>
      </c>
      <c r="N4601">
        <v>0.45964997569275601</v>
      </c>
      <c r="O4601">
        <v>81.083650190114</v>
      </c>
      <c r="P4601">
        <v>31.335830212234601</v>
      </c>
      <c r="Q4601">
        <v>2.5676176099788998E-2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239</v>
      </c>
      <c r="E4602">
        <v>6.4830502548256703</v>
      </c>
      <c r="F4602">
        <v>4.2699999999999996</v>
      </c>
      <c r="G4602">
        <v>77.473092693558399</v>
      </c>
      <c r="H4602">
        <v>-4.4692713443236602</v>
      </c>
      <c r="I4602">
        <v>26.443194858011001</v>
      </c>
      <c r="J4602">
        <v>-0.86182774637639603</v>
      </c>
      <c r="K4602">
        <v>4.13825934235728</v>
      </c>
      <c r="L4602">
        <v>3.5937707269875601</v>
      </c>
      <c r="M4602">
        <v>99.999999999997897</v>
      </c>
      <c r="N4602">
        <v>0</v>
      </c>
      <c r="O4602">
        <v>0</v>
      </c>
      <c r="P4602">
        <v>103.333333333333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49</v>
      </c>
      <c r="E4603">
        <v>6.4682351999999996</v>
      </c>
      <c r="F4603">
        <v>17.64</v>
      </c>
      <c r="G4603">
        <v>59.628718350761403</v>
      </c>
      <c r="H4603">
        <v>-0.49168030790911299</v>
      </c>
      <c r="I4603">
        <v>4.8940222346696602</v>
      </c>
      <c r="J4603">
        <v>26.174448776553099</v>
      </c>
      <c r="K4603">
        <v>16.7436841682478</v>
      </c>
      <c r="L4603">
        <v>15.361667262555301</v>
      </c>
      <c r="M4603">
        <v>62.507314244600501</v>
      </c>
      <c r="N4603">
        <v>1.67586079169766</v>
      </c>
      <c r="O4603">
        <v>61.224489795918302</v>
      </c>
      <c r="P4603">
        <v>106.31578947368401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214</v>
      </c>
      <c r="E4604">
        <v>6.4647920000000001</v>
      </c>
      <c r="F4604">
        <v>0.8</v>
      </c>
      <c r="G4604">
        <v>-0.86024063977487497</v>
      </c>
      <c r="H4604">
        <v>-0.62311749816981399</v>
      </c>
      <c r="I4604">
        <v>18.048252181486902</v>
      </c>
      <c r="J4604">
        <v>1.6698178232438501</v>
      </c>
      <c r="K4604">
        <v>0.73825501165628404</v>
      </c>
      <c r="L4604">
        <v>0.68243188371401997</v>
      </c>
      <c r="M4604">
        <v>67.611972198710902</v>
      </c>
      <c r="N4604">
        <v>1.57981494956247</v>
      </c>
      <c r="O4604">
        <v>32.499999999999901</v>
      </c>
      <c r="P4604">
        <v>56.862745098039198</v>
      </c>
      <c r="Q4604">
        <v>4.9894325801398E-2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21</v>
      </c>
      <c r="E4605">
        <v>6.4583323000000004</v>
      </c>
      <c r="F4605">
        <v>15.19</v>
      </c>
      <c r="G4605">
        <v>20.3380269251914</v>
      </c>
      <c r="H4605">
        <v>42.720651136296397</v>
      </c>
      <c r="I4605">
        <v>81.644300941470107</v>
      </c>
      <c r="J4605">
        <v>-0.86182774637639603</v>
      </c>
      <c r="K4605">
        <v>11.4118756843763</v>
      </c>
      <c r="L4605">
        <v>9.7914802909053105</v>
      </c>
      <c r="M4605">
        <v>92.201677096831602</v>
      </c>
      <c r="N4605">
        <v>0.49576542026206399</v>
      </c>
      <c r="O4605">
        <v>0</v>
      </c>
      <c r="P4605">
        <v>133.333333333333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6.4157999999999999</v>
      </c>
      <c r="F4606">
        <v>12.58</v>
      </c>
      <c r="G4606">
        <v>-25.860240639774801</v>
      </c>
      <c r="H4606">
        <v>-4.4692713443236602</v>
      </c>
      <c r="I4606">
        <v>-13.099288802119601</v>
      </c>
      <c r="K4606">
        <v>12.58</v>
      </c>
      <c r="L4606">
        <v>12.579999999999901</v>
      </c>
      <c r="M4606">
        <v>50</v>
      </c>
      <c r="O4606">
        <v>0</v>
      </c>
      <c r="P4606">
        <v>0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E4607">
        <v>6.4105999999999996</v>
      </c>
      <c r="F4607">
        <v>9.64</v>
      </c>
      <c r="G4607">
        <v>20.6443186307418</v>
      </c>
      <c r="H4607">
        <v>11.780728655676301</v>
      </c>
      <c r="I4607">
        <v>24.0273114823753</v>
      </c>
      <c r="J4607">
        <v>-4.4887707515577402</v>
      </c>
      <c r="K4607">
        <v>8.5344300462901295</v>
      </c>
      <c r="L4607">
        <v>7.81708855656351</v>
      </c>
      <c r="M4607">
        <v>58.8518413866001</v>
      </c>
      <c r="N4607">
        <v>1.3674205953833101</v>
      </c>
      <c r="O4607">
        <v>9.3360995850622199</v>
      </c>
      <c r="P4607">
        <v>61.474036850921301</v>
      </c>
      <c r="Q4607">
        <v>-5.0398089297790001E-3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E4608">
        <v>6.4050000000000002</v>
      </c>
      <c r="F4608">
        <v>42.7</v>
      </c>
      <c r="G4608">
        <v>8.2056934261591898</v>
      </c>
      <c r="H4608">
        <v>-9.8878759954864499</v>
      </c>
      <c r="I4608">
        <v>0.76737786454702495</v>
      </c>
      <c r="J4608">
        <v>9.3549744216452897</v>
      </c>
      <c r="K4608">
        <v>39.429190233678703</v>
      </c>
      <c r="L4608">
        <v>37.162516262498599</v>
      </c>
      <c r="M4608">
        <v>80.077015209150105</v>
      </c>
      <c r="N4608">
        <v>0.56720269744520802</v>
      </c>
      <c r="O4608">
        <v>19.4379391100702</v>
      </c>
      <c r="P4608">
        <v>105.28846153846099</v>
      </c>
      <c r="Q4608">
        <v>7.5560395671351005E-2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629</v>
      </c>
      <c r="E4609">
        <v>6.4009926000000004</v>
      </c>
      <c r="F4609">
        <v>19.98</v>
      </c>
      <c r="G4609">
        <v>-65.314786094320297</v>
      </c>
      <c r="H4609">
        <v>10.7468669842065</v>
      </c>
      <c r="I4609">
        <v>-45.140105128650198</v>
      </c>
      <c r="J4609">
        <v>-0.86182774637639603</v>
      </c>
      <c r="K4609">
        <v>20.4915624025728</v>
      </c>
      <c r="L4609">
        <v>25.6924624147156</v>
      </c>
      <c r="M4609">
        <v>61.783658456030302</v>
      </c>
      <c r="N4609">
        <v>5.5411478426482599E-2</v>
      </c>
      <c r="O4609">
        <v>119.66966966966901</v>
      </c>
      <c r="P4609">
        <v>25.818639798488601</v>
      </c>
      <c r="Q4609">
        <v>4.2046431464567997E-2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140</v>
      </c>
      <c r="E4610">
        <v>6.3920086879999998</v>
      </c>
      <c r="F4610">
        <v>15.44</v>
      </c>
      <c r="G4610">
        <v>-19.895328359073101</v>
      </c>
      <c r="H4610">
        <v>2.58955218508811</v>
      </c>
      <c r="I4610">
        <v>-32.7244840129473</v>
      </c>
      <c r="J4610">
        <v>-2.6396055241541698</v>
      </c>
      <c r="K4610">
        <v>14.514851125906601</v>
      </c>
      <c r="L4610">
        <v>15.518364861831801</v>
      </c>
      <c r="M4610">
        <v>63.502393764684101</v>
      </c>
      <c r="N4610">
        <v>1.0763131725125601</v>
      </c>
      <c r="O4610">
        <v>55.051813471502598</v>
      </c>
      <c r="P4610">
        <v>86.473429951690804</v>
      </c>
      <c r="Q4610">
        <v>8.0142985766770994E-2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297</v>
      </c>
      <c r="E4611">
        <v>6.353722071</v>
      </c>
      <c r="F4611">
        <v>3.69</v>
      </c>
      <c r="G4611">
        <v>-18.9037189006444</v>
      </c>
      <c r="H4611">
        <v>-8.8981757732281004</v>
      </c>
      <c r="I4611">
        <v>-23.753041828754</v>
      </c>
      <c r="J4611">
        <v>-7.46775029762924</v>
      </c>
      <c r="K4611">
        <v>3.93084877784377</v>
      </c>
      <c r="L4611">
        <v>3.8270765549788401</v>
      </c>
      <c r="M4611">
        <v>35.066000246161799</v>
      </c>
      <c r="N4611">
        <v>2.7439496603816802</v>
      </c>
      <c r="O4611">
        <v>84.010840108401098</v>
      </c>
      <c r="P4611">
        <v>26.8041237113402</v>
      </c>
      <c r="Q4611">
        <v>6.0624511989161002E-2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713</v>
      </c>
      <c r="E4612">
        <v>6.3247861439999999</v>
      </c>
      <c r="F4612">
        <v>94.22</v>
      </c>
      <c r="G4612">
        <v>33.004888169788998</v>
      </c>
      <c r="H4612">
        <v>0.58628421123188801</v>
      </c>
      <c r="I4612">
        <v>11.9438432483116</v>
      </c>
      <c r="J4612">
        <v>0.43450822962530999</v>
      </c>
      <c r="K4612">
        <v>89.9043314527961</v>
      </c>
      <c r="L4612">
        <v>79.813847812730302</v>
      </c>
      <c r="M4612">
        <v>63.753004305415402</v>
      </c>
      <c r="N4612">
        <v>1.1080271044717001</v>
      </c>
      <c r="O4612">
        <v>2.6215240925493402</v>
      </c>
      <c r="P4612">
        <v>60.8948087431693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214</v>
      </c>
      <c r="E4613">
        <v>6.3066559499999997</v>
      </c>
      <c r="F4613">
        <v>6.6</v>
      </c>
      <c r="G4613">
        <v>-57.110240639774801</v>
      </c>
      <c r="I4613">
        <v>-13.099288802119601</v>
      </c>
      <c r="K4613">
        <v>7.8976443621726604</v>
      </c>
      <c r="M4613">
        <v>24.8553728216223</v>
      </c>
      <c r="N4613">
        <v>1</v>
      </c>
      <c r="O4613">
        <v>45.454545454545404</v>
      </c>
      <c r="P4613">
        <v>4.7619047619047601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263</v>
      </c>
      <c r="E4614">
        <v>6.2918336000000004</v>
      </c>
      <c r="F4614">
        <v>6.11</v>
      </c>
      <c r="G4614">
        <v>38.829786314403002</v>
      </c>
      <c r="H4614">
        <v>0.395593520541209</v>
      </c>
      <c r="I4614">
        <v>64.516990267647799</v>
      </c>
      <c r="J4614">
        <v>-0.86182774637639603</v>
      </c>
      <c r="K4614">
        <v>4.5314610359462497</v>
      </c>
      <c r="L4614">
        <v>3.82978171738909</v>
      </c>
      <c r="M4614">
        <v>99.999981419601397</v>
      </c>
      <c r="N4614">
        <v>1.5025886101154899</v>
      </c>
      <c r="O4614">
        <v>0</v>
      </c>
      <c r="P4614">
        <v>109.24657534246499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403</v>
      </c>
      <c r="E4615">
        <v>6.2713000000000001</v>
      </c>
      <c r="F4615">
        <v>20.23</v>
      </c>
      <c r="G4615">
        <v>-24.201949182488399</v>
      </c>
      <c r="H4615">
        <v>-19.0958732002671</v>
      </c>
      <c r="I4615">
        <v>-11.2362475130964</v>
      </c>
      <c r="J4615">
        <v>9.7910932158229098</v>
      </c>
      <c r="K4615">
        <v>18.8161596660069</v>
      </c>
      <c r="L4615">
        <v>17.7716462954298</v>
      </c>
      <c r="M4615">
        <v>62.783921499317302</v>
      </c>
      <c r="N4615">
        <v>1.4212965786424301</v>
      </c>
      <c r="O4615">
        <v>35.788433020266901</v>
      </c>
      <c r="P4615">
        <v>63.145161290322498</v>
      </c>
      <c r="Q4615">
        <v>1.3412845370202001E-2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806</v>
      </c>
      <c r="E4616">
        <v>6.2436189999999998</v>
      </c>
      <c r="F4616">
        <v>7.94</v>
      </c>
      <c r="G4616">
        <v>68.271788700078403</v>
      </c>
      <c r="H4616">
        <v>-5.09505357210839</v>
      </c>
      <c r="I4616">
        <v>-10.2495478694771</v>
      </c>
      <c r="J4616">
        <v>3.8875126230167401</v>
      </c>
      <c r="K4616">
        <v>8.31493522754411</v>
      </c>
      <c r="L4616">
        <v>7.1240451192723402</v>
      </c>
      <c r="M4616">
        <v>63.8330203674982</v>
      </c>
      <c r="N4616">
        <v>1.4510606060605999</v>
      </c>
      <c r="O4616">
        <v>35.264483627204001</v>
      </c>
      <c r="P4616">
        <v>161.18421052631501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414</v>
      </c>
      <c r="E4617">
        <v>6.2428207999999996</v>
      </c>
      <c r="F4617">
        <v>16.420000000000002</v>
      </c>
      <c r="G4617">
        <v>-11.4351535317609</v>
      </c>
      <c r="H4617">
        <v>-9.6655761942081799</v>
      </c>
      <c r="I4617">
        <v>47.409020093286003</v>
      </c>
      <c r="J4617">
        <v>-0.86182774637639603</v>
      </c>
      <c r="K4617">
        <v>13.798147330799701</v>
      </c>
      <c r="L4617">
        <v>10.936238601574599</v>
      </c>
      <c r="M4617">
        <v>95.600391384635898</v>
      </c>
      <c r="N4617">
        <v>3.0881017257039001E-2</v>
      </c>
      <c r="O4617">
        <v>16.199756394640598</v>
      </c>
      <c r="P4617">
        <v>116.052631578947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479</v>
      </c>
      <c r="E4618">
        <v>6.23</v>
      </c>
      <c r="F4618">
        <v>6.23</v>
      </c>
      <c r="G4618">
        <v>42.5181377386035</v>
      </c>
      <c r="H4618">
        <v>-2.8692713443236602</v>
      </c>
      <c r="I4618">
        <v>-13.259545212376</v>
      </c>
      <c r="J4618">
        <v>-8.2962300787379206</v>
      </c>
      <c r="K4618">
        <v>6.5318453276107702</v>
      </c>
      <c r="L4618">
        <v>5.8169713386129702</v>
      </c>
      <c r="M4618">
        <v>32.752830763298199</v>
      </c>
      <c r="N4618">
        <v>1.0239946468444701</v>
      </c>
      <c r="O4618">
        <v>42.857142857142797</v>
      </c>
      <c r="P4618">
        <v>106.97674418604601</v>
      </c>
      <c r="Q4618">
        <v>0.120325996107551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629</v>
      </c>
      <c r="E4619">
        <v>6.2166825000000001</v>
      </c>
      <c r="F4619">
        <v>17.7</v>
      </c>
      <c r="G4619">
        <v>91.051524066107405</v>
      </c>
      <c r="H4619">
        <v>-4.4692713443236602</v>
      </c>
      <c r="I4619">
        <v>14.3305168134311</v>
      </c>
      <c r="J4619">
        <v>-0.86182774637639603</v>
      </c>
      <c r="K4619">
        <v>16.614492512550498</v>
      </c>
      <c r="L4619">
        <v>14.3638787660334</v>
      </c>
      <c r="M4619">
        <v>100</v>
      </c>
      <c r="N4619">
        <v>5.1573426573426504</v>
      </c>
      <c r="O4619">
        <v>0</v>
      </c>
      <c r="P4619">
        <v>116.91176470588201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E4620">
        <v>6.1857606399999998</v>
      </c>
      <c r="F4620">
        <v>7.4</v>
      </c>
      <c r="G4620">
        <v>79.125908944712606</v>
      </c>
      <c r="H4620">
        <v>-11.895013918581</v>
      </c>
      <c r="I4620">
        <v>1.0982420620778801</v>
      </c>
      <c r="J4620">
        <v>0.219253334704685</v>
      </c>
      <c r="K4620">
        <v>7.3392745927671603</v>
      </c>
      <c r="L4620">
        <v>6.1447411255595297</v>
      </c>
      <c r="M4620">
        <v>29.6495027692816</v>
      </c>
      <c r="N4620">
        <v>0.51837298834444501</v>
      </c>
      <c r="O4620">
        <v>14.7297297297297</v>
      </c>
      <c r="P4620">
        <v>106.703910614525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713</v>
      </c>
      <c r="E4621">
        <v>6.1746908559999998</v>
      </c>
      <c r="F4621">
        <v>107.23</v>
      </c>
      <c r="G4621">
        <v>67.1215840857964</v>
      </c>
      <c r="H4621">
        <v>0.97063439016179498</v>
      </c>
      <c r="I4621">
        <v>20.437448433247699</v>
      </c>
      <c r="J4621">
        <v>1.1134808955989099</v>
      </c>
      <c r="K4621">
        <v>101.64875846461101</v>
      </c>
      <c r="L4621">
        <v>87.229752041378802</v>
      </c>
      <c r="M4621">
        <v>67.7882302660921</v>
      </c>
      <c r="N4621">
        <v>0.76582632305347997</v>
      </c>
      <c r="O4621">
        <v>2.5832323043924101</v>
      </c>
      <c r="P4621">
        <v>94.645126157197296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713</v>
      </c>
      <c r="E4622">
        <v>6.1661835759999999</v>
      </c>
      <c r="F4622">
        <v>36.799999999999997</v>
      </c>
      <c r="G4622">
        <v>45.508474444024003</v>
      </c>
      <c r="H4622">
        <v>0.13823718809955701</v>
      </c>
      <c r="I4622">
        <v>18.1886170130783</v>
      </c>
      <c r="J4622">
        <v>1.61797164063948</v>
      </c>
      <c r="K4622">
        <v>34.789673744830203</v>
      </c>
      <c r="L4622">
        <v>30.055785961217399</v>
      </c>
      <c r="M4622">
        <v>46.0553371054271</v>
      </c>
      <c r="N4622">
        <v>0.805643206382058</v>
      </c>
      <c r="O4622">
        <v>3.6413043478260998</v>
      </c>
      <c r="P4622">
        <v>76.668266922707602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80</v>
      </c>
      <c r="E4623">
        <v>6.1622000000000003</v>
      </c>
      <c r="F4623">
        <v>12.56</v>
      </c>
      <c r="G4623">
        <v>-21.193573973108201</v>
      </c>
      <c r="H4623">
        <v>-4.4692713443236602</v>
      </c>
      <c r="I4623">
        <v>-13.099288802119601</v>
      </c>
      <c r="J4623">
        <v>-0.86182774637639603</v>
      </c>
      <c r="M4623">
        <v>100</v>
      </c>
      <c r="O4623">
        <v>0</v>
      </c>
      <c r="P4623">
        <v>4.6666666666666599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479</v>
      </c>
      <c r="E4624">
        <v>6.1382500000000002</v>
      </c>
      <c r="F4624">
        <v>2.15</v>
      </c>
      <c r="G4624">
        <v>-54.193573973108201</v>
      </c>
      <c r="H4624">
        <v>-14.383064447771901</v>
      </c>
      <c r="I4624">
        <v>-33.469659172489997</v>
      </c>
      <c r="J4624">
        <v>-4.99026811334888</v>
      </c>
      <c r="K4624">
        <v>2.2451668150115802</v>
      </c>
      <c r="L4624">
        <v>2.5722462977302398</v>
      </c>
      <c r="M4624">
        <v>48.192356773233897</v>
      </c>
      <c r="N4624">
        <v>0.87860325844014997</v>
      </c>
      <c r="O4624">
        <v>58.604651162790702</v>
      </c>
      <c r="P4624">
        <v>11.3989637305699</v>
      </c>
      <c r="Q4624">
        <v>-4.5468860228396003E-2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140</v>
      </c>
      <c r="E4625">
        <v>6.1245353920000003</v>
      </c>
      <c r="F4625">
        <v>15.44</v>
      </c>
      <c r="G4625">
        <v>56.215231058338297</v>
      </c>
      <c r="H4625">
        <v>77.606200353789504</v>
      </c>
      <c r="I4625">
        <v>68.976182895993503</v>
      </c>
      <c r="J4625">
        <v>4.1007827226922497</v>
      </c>
      <c r="M4625">
        <v>100</v>
      </c>
      <c r="O4625">
        <v>0</v>
      </c>
      <c r="P4625">
        <v>82.075471698113205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117</v>
      </c>
      <c r="E4626">
        <v>6.1</v>
      </c>
      <c r="F4626">
        <v>12.2</v>
      </c>
      <c r="G4626">
        <v>133.71422744533101</v>
      </c>
      <c r="H4626">
        <v>13.767810722545599</v>
      </c>
      <c r="I4626">
        <v>61.186425483594597</v>
      </c>
      <c r="J4626">
        <v>-3.2049239806860101</v>
      </c>
      <c r="K4626">
        <v>10.5316521225177</v>
      </c>
      <c r="L4626">
        <v>8.8997385532752098</v>
      </c>
      <c r="M4626">
        <v>64.407373009012204</v>
      </c>
      <c r="N4626">
        <v>1.3135760582081499</v>
      </c>
      <c r="O4626">
        <v>22.540983606557301</v>
      </c>
      <c r="P4626">
        <v>246.59090909090901</v>
      </c>
      <c r="Q4626">
        <v>8.1727709467909998E-2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E4627">
        <v>6.0739039999999997</v>
      </c>
      <c r="F4627">
        <v>7.88</v>
      </c>
      <c r="G4627">
        <v>-16.415796195330401</v>
      </c>
      <c r="H4627">
        <v>8.1021572271049003</v>
      </c>
      <c r="I4627">
        <v>-24.559962959423</v>
      </c>
      <c r="J4627">
        <v>2.0102349168089702</v>
      </c>
      <c r="K4627">
        <v>7.5832143970056096</v>
      </c>
      <c r="L4627">
        <v>8.08208520734423</v>
      </c>
      <c r="M4627">
        <v>57.819235358297703</v>
      </c>
      <c r="N4627">
        <v>3.1442006269592402</v>
      </c>
      <c r="O4627">
        <v>79.1878172588832</v>
      </c>
      <c r="P4627">
        <v>22.741433021806799</v>
      </c>
      <c r="Q4627">
        <v>2.4508664102175001E-2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49</v>
      </c>
      <c r="E4628">
        <v>6.0705</v>
      </c>
      <c r="F4628">
        <v>67.45</v>
      </c>
      <c r="G4628">
        <v>13.2119243086787</v>
      </c>
      <c r="H4628">
        <v>31.1372234025722</v>
      </c>
      <c r="I4628">
        <v>0.30017320191533298</v>
      </c>
      <c r="J4628">
        <v>13.712090910821701</v>
      </c>
      <c r="K4628">
        <v>58.753349827366101</v>
      </c>
      <c r="L4628">
        <v>57.437179574350402</v>
      </c>
      <c r="M4628">
        <v>66.854014084203797</v>
      </c>
      <c r="N4628">
        <v>2.0484992613411102</v>
      </c>
      <c r="O4628">
        <v>10.5263157894736</v>
      </c>
      <c r="P4628">
        <v>61.789397937155201</v>
      </c>
      <c r="Q4628">
        <v>0.151124289840633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E4629">
        <v>6.0645018000000004</v>
      </c>
      <c r="F4629">
        <v>10.99</v>
      </c>
      <c r="G4629">
        <v>19.1265667480879</v>
      </c>
      <c r="H4629">
        <v>-16.149943613231201</v>
      </c>
      <c r="I4629">
        <v>-7.8310895684031596</v>
      </c>
      <c r="J4629">
        <v>-8.8303041036443393</v>
      </c>
      <c r="K4629">
        <v>10.5038909444139</v>
      </c>
      <c r="L4629">
        <v>9.3100418294129206</v>
      </c>
      <c r="M4629">
        <v>50.422510018786397</v>
      </c>
      <c r="N4629">
        <v>0.15864966157520799</v>
      </c>
      <c r="O4629">
        <v>17.834394904458499</v>
      </c>
      <c r="P4629">
        <v>74.167987321711493</v>
      </c>
      <c r="Q4629">
        <v>2.7547684440379999E-2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242</v>
      </c>
      <c r="E4630">
        <v>6.0623550000000002</v>
      </c>
      <c r="F4630">
        <v>12.89</v>
      </c>
      <c r="G4630">
        <v>88.973092693558399</v>
      </c>
      <c r="H4630">
        <v>0.498155365774065</v>
      </c>
      <c r="I4630">
        <v>8.27547579298394</v>
      </c>
      <c r="J4630">
        <v>-0.86182774637639603</v>
      </c>
      <c r="K4630">
        <v>9.5602774607625403</v>
      </c>
      <c r="L4630">
        <v>9.5177529848032201</v>
      </c>
      <c r="M4630">
        <v>99.999999996748201</v>
      </c>
      <c r="N4630">
        <v>0.42307692307692302</v>
      </c>
      <c r="O4630">
        <v>0</v>
      </c>
      <c r="P4630">
        <v>137.822878228782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297</v>
      </c>
      <c r="E4631">
        <v>6.0599255799999998</v>
      </c>
      <c r="F4631">
        <v>2.2599999999999998</v>
      </c>
      <c r="G4631">
        <v>112.03449620233</v>
      </c>
      <c r="H4631">
        <v>-9.6485542128495503</v>
      </c>
      <c r="I4631">
        <v>19.841887668468502</v>
      </c>
      <c r="J4631">
        <v>-0.86182774637639603</v>
      </c>
      <c r="K4631">
        <v>1.87836891236223</v>
      </c>
      <c r="L4631">
        <v>1.3029987133749299</v>
      </c>
      <c r="M4631">
        <v>9.1251998302647301</v>
      </c>
      <c r="N4631">
        <v>0.916658635312259</v>
      </c>
      <c r="O4631">
        <v>23.008849557522101</v>
      </c>
      <c r="P4631">
        <v>165.88235294117601</v>
      </c>
      <c r="Q4631">
        <v>5.9683045256427002E-2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539</v>
      </c>
      <c r="E4632">
        <v>6.0030000000000001</v>
      </c>
      <c r="F4632">
        <v>20.010000000000002</v>
      </c>
      <c r="G4632">
        <v>112.922575589342</v>
      </c>
      <c r="H4632">
        <v>8.8088529956069195E-2</v>
      </c>
      <c r="I4632">
        <v>-22.144743347574099</v>
      </c>
      <c r="J4632">
        <v>-6.2646713482721301</v>
      </c>
      <c r="K4632">
        <v>20.5988874785204</v>
      </c>
      <c r="L4632">
        <v>19.7172846737793</v>
      </c>
      <c r="M4632">
        <v>50.576688044934201</v>
      </c>
      <c r="N4632">
        <v>4.4827201660732197</v>
      </c>
      <c r="O4632">
        <v>52.423788105946997</v>
      </c>
      <c r="P4632">
        <v>138.78281622911601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E4633">
        <v>5.9928999999999997</v>
      </c>
      <c r="F4633">
        <v>10</v>
      </c>
      <c r="G4633">
        <v>-83.719490534423002</v>
      </c>
      <c r="H4633">
        <v>-16.135938010990301</v>
      </c>
      <c r="I4633">
        <v>-62.466377409714497</v>
      </c>
      <c r="J4633">
        <v>-6.6396055241541703</v>
      </c>
      <c r="K4633">
        <v>13.074684160917901</v>
      </c>
      <c r="L4633">
        <v>17.3048320183165</v>
      </c>
      <c r="M4633">
        <v>33.203494435766899</v>
      </c>
      <c r="N4633">
        <v>1.7391304347826</v>
      </c>
      <c r="O4633">
        <v>178</v>
      </c>
      <c r="P4633">
        <v>15.2073732718894</v>
      </c>
      <c r="Q4633">
        <v>-5.6396229219210003E-2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1407</v>
      </c>
      <c r="E4634">
        <v>5.9763241999999996</v>
      </c>
      <c r="F4634">
        <v>10.78</v>
      </c>
      <c r="G4634">
        <v>54.407317888653097</v>
      </c>
      <c r="H4634">
        <v>21.530728655676299</v>
      </c>
      <c r="I4634">
        <v>60.7716789398158</v>
      </c>
      <c r="J4634">
        <v>9.0218931838561502</v>
      </c>
      <c r="K4634">
        <v>9.1564880529787995</v>
      </c>
      <c r="L4634">
        <v>7.84310574038967</v>
      </c>
      <c r="M4634">
        <v>59.4467776582851</v>
      </c>
      <c r="N4634">
        <v>3.3824125023548302</v>
      </c>
      <c r="O4634">
        <v>12.2448979591836</v>
      </c>
      <c r="P4634">
        <v>118.21862348178099</v>
      </c>
      <c r="Q4634">
        <v>8.8113852941961002E-2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629</v>
      </c>
      <c r="E4635">
        <v>5.9742828000000001</v>
      </c>
      <c r="F4635">
        <v>11.21</v>
      </c>
      <c r="G4635">
        <v>43.731287348122201</v>
      </c>
      <c r="H4635">
        <v>0.19926273597512101</v>
      </c>
      <c r="I4635">
        <v>56.4922391857774</v>
      </c>
      <c r="J4635">
        <v>-0.86182774637639603</v>
      </c>
      <c r="K4635">
        <v>7.5560186805979601</v>
      </c>
      <c r="M4635">
        <v>98.631085820069799</v>
      </c>
      <c r="N4635">
        <v>1.7543859649122799E-2</v>
      </c>
      <c r="O4635">
        <v>5.26315789473683</v>
      </c>
      <c r="P4635">
        <v>69.591527987897095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46</v>
      </c>
      <c r="E4636">
        <v>5.9614478000000002</v>
      </c>
      <c r="F4636">
        <v>8.33</v>
      </c>
      <c r="G4636">
        <v>-33.816041744747203</v>
      </c>
      <c r="H4636">
        <v>-15.6500445940624</v>
      </c>
      <c r="I4636">
        <v>-27.223000142325802</v>
      </c>
      <c r="J4636">
        <v>-5.99575631780497</v>
      </c>
      <c r="K4636">
        <v>9.2765867864774396</v>
      </c>
      <c r="L4636">
        <v>9.2060563336999799</v>
      </c>
      <c r="M4636">
        <v>14.2307075183284</v>
      </c>
      <c r="N4636">
        <v>0.74823027598657699</v>
      </c>
      <c r="O4636">
        <v>76.470588235294102</v>
      </c>
      <c r="P4636">
        <v>34.789644012944997</v>
      </c>
      <c r="Q4636">
        <v>2.3496594119898E-2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21</v>
      </c>
      <c r="E4637">
        <v>5.9527782719999998</v>
      </c>
      <c r="F4637">
        <v>1.72</v>
      </c>
      <c r="G4637">
        <v>12.8494367795799</v>
      </c>
      <c r="H4637">
        <v>-19.969271344323602</v>
      </c>
      <c r="I4637">
        <v>-6.92644929594681</v>
      </c>
      <c r="J4637">
        <v>0.94540116928625495</v>
      </c>
      <c r="K4637">
        <v>1.7767393308148101</v>
      </c>
      <c r="L4637">
        <v>1.7355208605377199</v>
      </c>
      <c r="M4637">
        <v>55.376812161459902</v>
      </c>
      <c r="N4637">
        <v>1.9104747561242299</v>
      </c>
      <c r="O4637">
        <v>48.837209302325498</v>
      </c>
      <c r="P4637">
        <v>102.35294117647</v>
      </c>
      <c r="Q4637">
        <v>4.6529062436335998E-2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5.9526754999999998</v>
      </c>
      <c r="F4638">
        <v>3.65</v>
      </c>
      <c r="G4638">
        <v>13.9865026552442</v>
      </c>
      <c r="H4638">
        <v>-13.040699915752199</v>
      </c>
      <c r="I4638">
        <v>-31.807529336640801</v>
      </c>
      <c r="J4638">
        <v>12.686559350397699</v>
      </c>
      <c r="K4638">
        <v>3.4364855534909999</v>
      </c>
      <c r="L4638">
        <v>3.5751003129151302</v>
      </c>
      <c r="M4638">
        <v>69.334500774027305</v>
      </c>
      <c r="N4638">
        <v>1.6234676789220801</v>
      </c>
      <c r="O4638">
        <v>39.178082191780803</v>
      </c>
      <c r="P4638">
        <v>54.661016949152497</v>
      </c>
      <c r="Q4638">
        <v>3.4048023203236001E-2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414</v>
      </c>
      <c r="E4639">
        <v>5.9360400000000002</v>
      </c>
      <c r="F4639">
        <v>14.99</v>
      </c>
      <c r="G4639">
        <v>46.240792655288203</v>
      </c>
      <c r="H4639">
        <v>2.6735857985334799</v>
      </c>
      <c r="I4639">
        <v>-17.316541198285702</v>
      </c>
      <c r="J4639">
        <v>9.5869801077610504</v>
      </c>
      <c r="K4639">
        <v>15.325564938843399</v>
      </c>
      <c r="L4639">
        <v>14.7978136817606</v>
      </c>
      <c r="M4639">
        <v>45.473723842760599</v>
      </c>
      <c r="N4639">
        <v>0.73175717308643295</v>
      </c>
      <c r="O4639">
        <v>48.565710473649098</v>
      </c>
      <c r="P4639">
        <v>130.26113671274899</v>
      </c>
      <c r="Q4639">
        <v>3.568711545495E-2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E4640">
        <v>5.931599931</v>
      </c>
      <c r="F4640">
        <v>12.07</v>
      </c>
      <c r="G4640">
        <v>-34.351521913467003</v>
      </c>
      <c r="H4640">
        <v>-19.802604677657001</v>
      </c>
      <c r="I4640">
        <v>-29.1632665489903</v>
      </c>
      <c r="J4640">
        <v>-0.86182774637639603</v>
      </c>
      <c r="K4640">
        <v>15.3795757253612</v>
      </c>
      <c r="L4640">
        <v>15.383478915692301</v>
      </c>
      <c r="M4640">
        <v>6.1689708958279996E-3</v>
      </c>
      <c r="N4640">
        <v>6.0541590771098903</v>
      </c>
      <c r="O4640">
        <v>60.977630488815201</v>
      </c>
      <c r="P4640">
        <v>12.803738317757</v>
      </c>
      <c r="Q4640">
        <v>4.7453839600281003E-2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403</v>
      </c>
      <c r="E4641">
        <v>5.9004000000000003</v>
      </c>
      <c r="F4641">
        <v>16.39</v>
      </c>
      <c r="G4641">
        <v>-35.557210336744497</v>
      </c>
      <c r="H4641">
        <v>-14.166241041293301</v>
      </c>
      <c r="I4641">
        <v>-17.251335585745299</v>
      </c>
      <c r="J4641">
        <v>-1.1962759069115001</v>
      </c>
      <c r="K4641">
        <v>16.208310778884101</v>
      </c>
      <c r="L4641">
        <v>17.232150715902598</v>
      </c>
      <c r="M4641">
        <v>60.2921131157876</v>
      </c>
      <c r="N4641">
        <v>1.4105055026098401</v>
      </c>
      <c r="O4641">
        <v>25.9914582062232</v>
      </c>
      <c r="P4641">
        <v>13.6615811373092</v>
      </c>
      <c r="Q4641">
        <v>1.9276627920062E-2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336</v>
      </c>
      <c r="E4642">
        <v>5.8979410000000003</v>
      </c>
      <c r="F4642">
        <v>12.46</v>
      </c>
      <c r="G4642">
        <v>38.087127781277701</v>
      </c>
      <c r="H4642">
        <v>-4.4692713443236602</v>
      </c>
      <c r="I4642">
        <v>-34.238529308448697</v>
      </c>
      <c r="J4642">
        <v>-0.86182774637639603</v>
      </c>
      <c r="K4642">
        <v>12.5525991515042</v>
      </c>
      <c r="L4642">
        <v>12.729320396211101</v>
      </c>
      <c r="M4642">
        <v>86.669355827480601</v>
      </c>
      <c r="N4642">
        <v>0.36762127410870798</v>
      </c>
      <c r="O4642">
        <v>49.117174959871498</v>
      </c>
      <c r="P4642">
        <v>103.262642740619</v>
      </c>
      <c r="Q4642">
        <v>1.5228101636705E-2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1151</v>
      </c>
      <c r="E4643">
        <v>5.8947200000000004</v>
      </c>
      <c r="F4643">
        <v>1.69</v>
      </c>
      <c r="G4643">
        <v>-1.5955347574219501</v>
      </c>
      <c r="H4643">
        <v>-5.5865897800778503</v>
      </c>
      <c r="I4643">
        <v>-8.7783011477986594</v>
      </c>
      <c r="J4643">
        <v>5.1261962057194097</v>
      </c>
      <c r="K4643">
        <v>1.73735115757304</v>
      </c>
      <c r="L4643">
        <v>1.7038380873644801</v>
      </c>
      <c r="M4643">
        <v>45.9885669429095</v>
      </c>
      <c r="N4643">
        <v>1.1650554021453401</v>
      </c>
      <c r="O4643">
        <v>33.727810650887498</v>
      </c>
      <c r="P4643">
        <v>48.245614035087698</v>
      </c>
      <c r="Q4643">
        <v>7.6756965941949997E-3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388</v>
      </c>
      <c r="E4644">
        <v>5.8875741000000001</v>
      </c>
      <c r="F4644">
        <v>4.05</v>
      </c>
      <c r="G4644">
        <v>-82.775134256796093</v>
      </c>
      <c r="H4644">
        <v>3.3229364478841301</v>
      </c>
      <c r="I4644">
        <v>-40.777860230690997</v>
      </c>
      <c r="J4644">
        <v>11.3003344157857</v>
      </c>
      <c r="K4644">
        <v>4.0669424419771198</v>
      </c>
      <c r="L4644">
        <v>5.21794817543537</v>
      </c>
      <c r="M4644">
        <v>59.198006775201698</v>
      </c>
      <c r="N4644">
        <v>1.5090316849274501</v>
      </c>
      <c r="O4644">
        <v>144.444444444444</v>
      </c>
      <c r="P4644">
        <v>12.5</v>
      </c>
      <c r="Q4644">
        <v>2.7497925078249E-2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393</v>
      </c>
      <c r="E4645">
        <v>5.8707000000000003</v>
      </c>
      <c r="F4645">
        <v>11.86</v>
      </c>
      <c r="G4645">
        <v>82.209934798821493</v>
      </c>
      <c r="H4645">
        <v>18.748651262600902</v>
      </c>
      <c r="I4645">
        <v>49.366464622537798</v>
      </c>
      <c r="J4645">
        <v>-5.1339796451105801</v>
      </c>
      <c r="K4645">
        <v>11.938934021042099</v>
      </c>
      <c r="L4645">
        <v>10.5990847731304</v>
      </c>
      <c r="M4645">
        <v>40.493409120062502</v>
      </c>
      <c r="N4645">
        <v>0.42730449873352899</v>
      </c>
      <c r="O4645">
        <v>76.981450252951007</v>
      </c>
      <c r="P4645">
        <v>162.971175166297</v>
      </c>
      <c r="Q4645">
        <v>4.4730779623524002E-2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E4646">
        <v>5.859562124</v>
      </c>
      <c r="F4646">
        <v>5.63</v>
      </c>
      <c r="G4646">
        <v>-42.080478735012903</v>
      </c>
      <c r="H4646">
        <v>9.1583678111465794</v>
      </c>
      <c r="I4646">
        <v>-35.976001130886701</v>
      </c>
      <c r="J4646">
        <v>-2.0304421036384999</v>
      </c>
      <c r="K4646">
        <v>5.9577624538148797</v>
      </c>
      <c r="L4646">
        <v>6.5627710636490297</v>
      </c>
      <c r="M4646">
        <v>43.1601945385584</v>
      </c>
      <c r="N4646">
        <v>2.2291477519441001</v>
      </c>
      <c r="O4646">
        <v>91.474245115452902</v>
      </c>
      <c r="P4646">
        <v>16.082474226804099</v>
      </c>
      <c r="Q4646">
        <v>8.4361370406839994E-3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130</v>
      </c>
      <c r="E4647">
        <v>5.8570726000000004</v>
      </c>
      <c r="F4647">
        <v>11.09</v>
      </c>
      <c r="G4647">
        <v>37.227994654342702</v>
      </c>
      <c r="H4647">
        <v>-1.8479121210226901</v>
      </c>
      <c r="I4647">
        <v>-7.58073504379424</v>
      </c>
      <c r="J4647">
        <v>-3.4424729076667102</v>
      </c>
      <c r="K4647">
        <v>10.9621303735517</v>
      </c>
      <c r="L4647">
        <v>10.303654809863501</v>
      </c>
      <c r="M4647">
        <v>54.746922348410202</v>
      </c>
      <c r="N4647">
        <v>0.568057214862007</v>
      </c>
      <c r="O4647">
        <v>33.002705139765503</v>
      </c>
      <c r="P4647">
        <v>88.2852292020373</v>
      </c>
      <c r="Q4647">
        <v>5.7397695558936E-2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E4648">
        <v>5.8336145999999998</v>
      </c>
      <c r="F4648">
        <v>9.01</v>
      </c>
      <c r="G4648">
        <v>190.280110237418</v>
      </c>
      <c r="H4648">
        <v>21.018193836734799</v>
      </c>
      <c r="I4648">
        <v>117.92635222352099</v>
      </c>
      <c r="J4648">
        <v>7.1717453951104098</v>
      </c>
      <c r="K4648">
        <v>7.0467793071279097</v>
      </c>
      <c r="L4648">
        <v>5.3204938762737699</v>
      </c>
      <c r="M4648">
        <v>94.781084858093195</v>
      </c>
      <c r="N4648">
        <v>0.56760913535462398</v>
      </c>
      <c r="O4648">
        <v>0</v>
      </c>
      <c r="P4648">
        <v>278.57142857142799</v>
      </c>
      <c r="Q4648">
        <v>6.2032558719599999E-2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130</v>
      </c>
      <c r="E4649">
        <v>5.8315000000000001</v>
      </c>
      <c r="F4649">
        <v>10.9</v>
      </c>
      <c r="G4649">
        <v>-1.9966042761385101</v>
      </c>
      <c r="H4649">
        <v>-5.9115790366313501</v>
      </c>
      <c r="I4649">
        <v>-5.17849672291171</v>
      </c>
      <c r="J4649">
        <v>-3.24278012732877</v>
      </c>
      <c r="K4649">
        <v>10.349670425452601</v>
      </c>
      <c r="L4649">
        <v>10.1272539517963</v>
      </c>
      <c r="M4649">
        <v>61.282923965044603</v>
      </c>
      <c r="N4649">
        <v>1.7377908494527201</v>
      </c>
      <c r="O4649">
        <v>19.2660550458715</v>
      </c>
      <c r="P4649">
        <v>38.5006353240152</v>
      </c>
      <c r="Q4649">
        <v>8.6379845555E-4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692</v>
      </c>
      <c r="E4650">
        <v>5.8128267999999998</v>
      </c>
      <c r="F4650">
        <v>8.09</v>
      </c>
      <c r="G4650">
        <v>132.60621303434601</v>
      </c>
      <c r="H4650">
        <v>-15.567799090643</v>
      </c>
      <c r="I4650">
        <v>21.959141915743398</v>
      </c>
      <c r="J4650">
        <v>-7.9624194623527202</v>
      </c>
      <c r="K4650">
        <v>7.5307216094276104</v>
      </c>
      <c r="L4650">
        <v>6.7217605948642696</v>
      </c>
      <c r="M4650">
        <v>58.435835144376</v>
      </c>
      <c r="N4650">
        <v>1.1918452908954</v>
      </c>
      <c r="O4650">
        <v>14.091470951792299</v>
      </c>
      <c r="P4650">
        <v>184.85915492957699</v>
      </c>
      <c r="Q4650">
        <v>9.2027404858475007E-2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539</v>
      </c>
      <c r="E4651">
        <v>5.8027199999999999</v>
      </c>
      <c r="F4651">
        <v>17.27</v>
      </c>
      <c r="G4651">
        <v>89.476417714339803</v>
      </c>
      <c r="H4651">
        <v>0.51553108728728003</v>
      </c>
      <c r="I4651">
        <v>2.5738525240692298</v>
      </c>
      <c r="J4651">
        <v>-0.86182774637639603</v>
      </c>
      <c r="K4651">
        <v>13.778623474934999</v>
      </c>
      <c r="L4651">
        <v>11.006672324752801</v>
      </c>
      <c r="M4651">
        <v>99.999999982024406</v>
      </c>
      <c r="N4651">
        <v>0.32171922685656101</v>
      </c>
      <c r="O4651">
        <v>0</v>
      </c>
      <c r="P4651">
        <v>120.280612244897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539</v>
      </c>
      <c r="E4652">
        <v>5.7857051999999998</v>
      </c>
      <c r="F4652">
        <v>17.48</v>
      </c>
      <c r="G4652">
        <v>239.066690466696</v>
      </c>
      <c r="H4652">
        <v>9.3328119890096701</v>
      </c>
      <c r="I4652">
        <v>15.4301229625862</v>
      </c>
      <c r="J4652">
        <v>22.497381851365301</v>
      </c>
      <c r="K4652">
        <v>14.621359326920301</v>
      </c>
      <c r="L4652">
        <v>12.9889323783094</v>
      </c>
      <c r="M4652">
        <v>82.997357416588997</v>
      </c>
      <c r="N4652">
        <v>2.45044999727528</v>
      </c>
      <c r="O4652">
        <v>14.130434782608599</v>
      </c>
      <c r="P4652">
        <v>282.49452954048098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5.7734360000000002</v>
      </c>
      <c r="F4653">
        <v>14.02</v>
      </c>
      <c r="G4653">
        <v>-7.9460270148800198</v>
      </c>
      <c r="H4653">
        <v>10.760382160914</v>
      </c>
      <c r="I4653">
        <v>-0.93928880211965105</v>
      </c>
      <c r="J4653">
        <v>-0.86182774637639603</v>
      </c>
      <c r="K4653">
        <v>13.849344752075201</v>
      </c>
      <c r="L4653">
        <v>13.6540104357237</v>
      </c>
      <c r="M4653">
        <v>52.327144694740703</v>
      </c>
      <c r="N4653">
        <v>0.47420948748951303</v>
      </c>
      <c r="O4653">
        <v>15.8345221112696</v>
      </c>
      <c r="P4653">
        <v>37.316356513222303</v>
      </c>
      <c r="Q4653">
        <v>-0.123696755933841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140</v>
      </c>
      <c r="E4654">
        <v>5.7675000000000001</v>
      </c>
      <c r="F4654">
        <v>7.69</v>
      </c>
      <c r="G4654">
        <v>-82.8512920939135</v>
      </c>
      <c r="H4654">
        <v>-3.9205744993305198</v>
      </c>
      <c r="I4654">
        <v>-61.832622135452901</v>
      </c>
      <c r="J4654">
        <v>11.217682956987501</v>
      </c>
      <c r="K4654">
        <v>8.1220787238570509</v>
      </c>
      <c r="L4654">
        <v>11.9167966296567</v>
      </c>
      <c r="M4654">
        <v>67.926000586902703</v>
      </c>
      <c r="N4654">
        <v>1.6615612648221301</v>
      </c>
      <c r="O4654">
        <v>195.708712613784</v>
      </c>
      <c r="P4654">
        <v>21.677215189873401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21</v>
      </c>
      <c r="E4655">
        <v>5.7367080000000001</v>
      </c>
      <c r="F4655">
        <v>5.7</v>
      </c>
      <c r="G4655">
        <v>-4.5836448950940198</v>
      </c>
      <c r="H4655">
        <v>-24.576509950221698</v>
      </c>
      <c r="I4655">
        <v>148.36860110613699</v>
      </c>
      <c r="J4655">
        <v>-11.7736364160326</v>
      </c>
      <c r="K4655">
        <v>6.6669161631914697</v>
      </c>
      <c r="L4655">
        <v>5.2075562837101996</v>
      </c>
      <c r="M4655">
        <v>20.670185082942002</v>
      </c>
      <c r="N4655">
        <v>0.90531874764239895</v>
      </c>
      <c r="O4655">
        <v>40.350877192982402</v>
      </c>
      <c r="P4655">
        <v>186.43216080401999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713</v>
      </c>
      <c r="E4656">
        <v>5.722810688</v>
      </c>
      <c r="F4656">
        <v>207.56</v>
      </c>
      <c r="G4656">
        <v>32.100185539829297</v>
      </c>
      <c r="H4656">
        <v>0.17019204304357799</v>
      </c>
      <c r="I4656">
        <v>15.1825406169161</v>
      </c>
      <c r="J4656">
        <v>3.0332277531190601</v>
      </c>
      <c r="K4656">
        <v>194.73453297782001</v>
      </c>
      <c r="L4656">
        <v>170.86716782689001</v>
      </c>
      <c r="M4656">
        <v>41.480968958534298</v>
      </c>
      <c r="N4656">
        <v>1.1473776438541901</v>
      </c>
      <c r="O4656">
        <v>5.9934476777799102</v>
      </c>
      <c r="P4656">
        <v>59.661538461538399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624</v>
      </c>
      <c r="E4657">
        <v>5.7179927507280599</v>
      </c>
      <c r="F4657">
        <v>4.5999999999999996</v>
      </c>
      <c r="G4657">
        <v>-64.032283650527503</v>
      </c>
      <c r="H4657">
        <v>-4.4692713443236602</v>
      </c>
      <c r="I4657">
        <v>-21.099288802119599</v>
      </c>
      <c r="J4657">
        <v>-0.86182774637639603</v>
      </c>
      <c r="K4657">
        <v>4.8498371024590901</v>
      </c>
      <c r="L4657">
        <v>6.1121859999508503</v>
      </c>
      <c r="M4657">
        <v>0</v>
      </c>
      <c r="O4657">
        <v>61.739130434782602</v>
      </c>
      <c r="P4657">
        <v>0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E4658">
        <v>5.7111999999999998</v>
      </c>
      <c r="F4658">
        <v>9.44</v>
      </c>
      <c r="G4658">
        <v>-16.7272926628962</v>
      </c>
      <c r="H4658">
        <v>-12.7464609497134</v>
      </c>
      <c r="I4658">
        <v>-21.091491531164401</v>
      </c>
      <c r="J4658">
        <v>-0.54603827269219296</v>
      </c>
      <c r="K4658">
        <v>10.1106404931258</v>
      </c>
      <c r="L4658">
        <v>10.7281509118861</v>
      </c>
      <c r="M4658">
        <v>38.722573893693301</v>
      </c>
      <c r="N4658">
        <v>0.58585858585858497</v>
      </c>
      <c r="O4658">
        <v>65.889830508474503</v>
      </c>
      <c r="P4658">
        <v>37.209302325581397</v>
      </c>
      <c r="Q4658">
        <v>-0.13446560387779499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713</v>
      </c>
      <c r="E4659">
        <v>5.7107817000000001</v>
      </c>
      <c r="F4659">
        <v>38.26</v>
      </c>
      <c r="G4659">
        <v>22.153642892812801</v>
      </c>
      <c r="H4659">
        <v>-0.55146312514558204</v>
      </c>
      <c r="I4659">
        <v>3.7608211551191899</v>
      </c>
      <c r="J4659">
        <v>-0.251748170779588</v>
      </c>
      <c r="K4659">
        <v>36.498957916896003</v>
      </c>
      <c r="L4659">
        <v>33.389319127707097</v>
      </c>
      <c r="M4659">
        <v>46.348393818943599</v>
      </c>
      <c r="N4659">
        <v>0.72838013706174298</v>
      </c>
      <c r="O4659">
        <v>2.4307370622059499</v>
      </c>
      <c r="P4659">
        <v>50.452221785292899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403</v>
      </c>
      <c r="E4660">
        <v>5.6861370000000004</v>
      </c>
      <c r="F4660">
        <v>18.95</v>
      </c>
      <c r="G4660">
        <v>-25.860240639774801</v>
      </c>
      <c r="H4660">
        <v>-4.4692713443236602</v>
      </c>
      <c r="I4660">
        <v>-13.099288802119601</v>
      </c>
      <c r="J4660">
        <v>-0.86182774637639603</v>
      </c>
      <c r="K4660">
        <v>18.949999951234499</v>
      </c>
      <c r="L4660">
        <v>18.9492158030674</v>
      </c>
      <c r="M4660">
        <v>100</v>
      </c>
      <c r="O4660">
        <v>0</v>
      </c>
      <c r="P4660">
        <v>0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403</v>
      </c>
      <c r="E4661">
        <v>5.6671889000000002</v>
      </c>
      <c r="F4661">
        <v>18.89</v>
      </c>
      <c r="G4661">
        <v>139.44874812427</v>
      </c>
      <c r="H4661">
        <v>-29.150292077975902</v>
      </c>
      <c r="I4661">
        <v>30.441744632530799</v>
      </c>
      <c r="J4661">
        <v>13.692447571998301</v>
      </c>
      <c r="K4661">
        <v>17.867603228067299</v>
      </c>
      <c r="L4661">
        <v>15.205366250866099</v>
      </c>
      <c r="M4661">
        <v>62.911367557121899</v>
      </c>
      <c r="N4661">
        <v>0.65526182674911904</v>
      </c>
      <c r="O4661">
        <v>52.726310217045999</v>
      </c>
      <c r="P4661">
        <v>165.30898876404399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242</v>
      </c>
      <c r="E4662">
        <v>5.6665574000000003</v>
      </c>
      <c r="F4662">
        <v>7.87</v>
      </c>
      <c r="G4662">
        <v>-43.018135376616897</v>
      </c>
      <c r="H4662">
        <v>-8.3764752515275607</v>
      </c>
      <c r="I4662">
        <v>-21.0525051763886</v>
      </c>
      <c r="J4662">
        <v>-0.86182774637639603</v>
      </c>
      <c r="K4662">
        <v>8.1419021299915801</v>
      </c>
      <c r="L4662">
        <v>8.0778471064331896</v>
      </c>
      <c r="M4662">
        <v>14.777493635338301</v>
      </c>
      <c r="N4662">
        <v>0.128727272727272</v>
      </c>
      <c r="O4662">
        <v>21.982210927573</v>
      </c>
      <c r="P4662">
        <v>24.525316455696199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713</v>
      </c>
      <c r="E4663">
        <v>5.6472677519999896</v>
      </c>
      <c r="F4663">
        <v>19.52</v>
      </c>
      <c r="G4663">
        <v>7.0131186960292302</v>
      </c>
      <c r="H4663">
        <v>0.24221621523165901</v>
      </c>
      <c r="I4663">
        <v>0.25727333493030002</v>
      </c>
      <c r="J4663">
        <v>1.7847731877180499</v>
      </c>
      <c r="K4663">
        <v>18.710537209595401</v>
      </c>
      <c r="L4663">
        <v>17.348397963971799</v>
      </c>
      <c r="M4663">
        <v>60.5497023931554</v>
      </c>
      <c r="N4663">
        <v>0.591962069773879</v>
      </c>
      <c r="O4663">
        <v>4.8668032786885096</v>
      </c>
      <c r="P4663">
        <v>50.153846153846096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539</v>
      </c>
      <c r="E4664">
        <v>5.6439684000000003</v>
      </c>
      <c r="F4664">
        <v>6.09</v>
      </c>
      <c r="G4664">
        <v>3.1651830890386798</v>
      </c>
      <c r="H4664">
        <v>-3.59970612693236</v>
      </c>
      <c r="I4664">
        <v>-18.0914884901071</v>
      </c>
      <c r="J4664">
        <v>-9.6668591929172791</v>
      </c>
      <c r="K4664">
        <v>6.4297041610200996</v>
      </c>
      <c r="L4664">
        <v>6.1331568810635</v>
      </c>
      <c r="M4664">
        <v>42.783558185512902</v>
      </c>
      <c r="N4664">
        <v>1.1144757245154</v>
      </c>
      <c r="O4664">
        <v>44.663382594417001</v>
      </c>
      <c r="P4664">
        <v>106.44067796610101</v>
      </c>
      <c r="Q4664">
        <v>4.4645157154076E-2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403</v>
      </c>
      <c r="E4665">
        <v>5.6429999999999998</v>
      </c>
      <c r="F4665">
        <v>17.100000000000001</v>
      </c>
      <c r="G4665">
        <v>5.6782208986866598</v>
      </c>
      <c r="H4665">
        <v>-22.984436577460801</v>
      </c>
      <c r="I4665">
        <v>-31.2811069839378</v>
      </c>
      <c r="J4665">
        <v>1.99531511076646</v>
      </c>
      <c r="K4665">
        <v>18.878916089495998</v>
      </c>
      <c r="L4665">
        <v>18.094262978459199</v>
      </c>
      <c r="M4665">
        <v>34.7275174621182</v>
      </c>
      <c r="N4665">
        <v>0.54395202383129904</v>
      </c>
      <c r="O4665">
        <v>47.368421052631497</v>
      </c>
      <c r="P4665">
        <v>73.604060913705595</v>
      </c>
      <c r="Q4665">
        <v>0.101027699873096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455</v>
      </c>
      <c r="E4666">
        <v>5.6363249599999996</v>
      </c>
      <c r="F4666">
        <v>5.6</v>
      </c>
      <c r="G4666">
        <v>6.8411811611729902</v>
      </c>
      <c r="H4666">
        <v>16.6191640298259</v>
      </c>
      <c r="I4666">
        <v>-16.547564664188599</v>
      </c>
      <c r="J4666">
        <v>-1.0487436342268599</v>
      </c>
      <c r="K4666">
        <v>4.85701191291301</v>
      </c>
      <c r="L4666">
        <v>5.6059916294539001</v>
      </c>
      <c r="M4666">
        <v>82.143058088058694</v>
      </c>
      <c r="N4666">
        <v>0.964141658840445</v>
      </c>
      <c r="O4666">
        <v>20.8928571428571</v>
      </c>
      <c r="P4666">
        <v>47.368421052631497</v>
      </c>
      <c r="Q4666">
        <v>-5.7992938388408001E-2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304</v>
      </c>
      <c r="E4667">
        <v>5.6351180000000003</v>
      </c>
      <c r="F4667">
        <v>9.3699999999999992</v>
      </c>
      <c r="G4667">
        <v>11.3286319810157</v>
      </c>
      <c r="H4667">
        <v>-4.4692713443236602</v>
      </c>
      <c r="I4667">
        <v>2.4370860437496402</v>
      </c>
      <c r="J4667">
        <v>-0.86182774637639603</v>
      </c>
      <c r="K4667">
        <v>8.9404299584197204</v>
      </c>
      <c r="L4667">
        <v>6.65497888995111</v>
      </c>
      <c r="M4667">
        <v>99.997239712755402</v>
      </c>
      <c r="N4667">
        <v>1.7460853892080599E-2</v>
      </c>
      <c r="O4667">
        <v>0</v>
      </c>
      <c r="P4667">
        <v>37.188872620790598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140</v>
      </c>
      <c r="E4668">
        <v>5.6303999999999998</v>
      </c>
      <c r="F4668">
        <v>31.5</v>
      </c>
      <c r="G4668">
        <v>-2.3308288750689901</v>
      </c>
      <c r="H4668">
        <v>-4.4692713443236602</v>
      </c>
      <c r="I4668">
        <v>17.606105388751701</v>
      </c>
      <c r="J4668">
        <v>-0.86182774637639603</v>
      </c>
      <c r="K4668">
        <v>27.554440223994899</v>
      </c>
      <c r="L4668">
        <v>24.261531928497298</v>
      </c>
      <c r="M4668">
        <v>81.201129778348403</v>
      </c>
      <c r="N4668">
        <v>0</v>
      </c>
      <c r="O4668">
        <v>0</v>
      </c>
      <c r="P4668">
        <v>36.956521739130402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494</v>
      </c>
      <c r="E4669">
        <v>5.5980749999999997</v>
      </c>
      <c r="F4669">
        <v>15</v>
      </c>
      <c r="G4669">
        <v>62.109684172255101</v>
      </c>
      <c r="H4669">
        <v>0.89985617245485106</v>
      </c>
      <c r="I4669">
        <v>-17.1299989748643</v>
      </c>
      <c r="J4669">
        <v>-0.86182774637639603</v>
      </c>
      <c r="K4669">
        <v>13.511063105224199</v>
      </c>
      <c r="L4669">
        <v>10.5801030998778</v>
      </c>
      <c r="M4669">
        <v>13.4206056786064</v>
      </c>
      <c r="N4669">
        <v>0.13096576871304599</v>
      </c>
      <c r="O4669">
        <v>19</v>
      </c>
      <c r="P4669">
        <v>160.869565217391</v>
      </c>
      <c r="Q4669">
        <v>0.108179798330289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1344</v>
      </c>
      <c r="E4670">
        <v>5.5833912000000003</v>
      </c>
      <c r="F4670">
        <v>11.01</v>
      </c>
      <c r="G4670">
        <v>-5.5323717873158698</v>
      </c>
      <c r="H4670">
        <v>1.45665458160226</v>
      </c>
      <c r="I4670">
        <v>-13.190032903753</v>
      </c>
      <c r="J4670">
        <v>-0.86182774637639603</v>
      </c>
      <c r="K4670">
        <v>10.1950531254132</v>
      </c>
      <c r="L4670">
        <v>10.4238561374226</v>
      </c>
      <c r="M4670">
        <v>59.0976408691293</v>
      </c>
      <c r="N4670">
        <v>0.67423625784844898</v>
      </c>
      <c r="O4670">
        <v>14.441416893732899</v>
      </c>
      <c r="P4670">
        <v>29.529411764705799</v>
      </c>
      <c r="Q4670">
        <v>6.6117497161596997E-2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629</v>
      </c>
      <c r="E4671">
        <v>5.5706210450000002</v>
      </c>
      <c r="F4671">
        <v>1.05</v>
      </c>
      <c r="G4671">
        <v>-5.5931859894901201</v>
      </c>
      <c r="H4671">
        <v>-1.87035303188851</v>
      </c>
      <c r="I4671">
        <v>-12.2495918825592</v>
      </c>
      <c r="J4671">
        <v>1.0670674632677399</v>
      </c>
      <c r="K4671">
        <v>0.87095729667658806</v>
      </c>
      <c r="L4671">
        <v>0.71054764949087601</v>
      </c>
      <c r="M4671">
        <v>93.6507375906683</v>
      </c>
      <c r="N4671">
        <v>1</v>
      </c>
      <c r="Q4671">
        <v>2.6574399778243E-2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692</v>
      </c>
      <c r="E4672">
        <v>5.5579700000000001</v>
      </c>
      <c r="F4672">
        <v>11</v>
      </c>
      <c r="G4672">
        <v>-29.369012569599398</v>
      </c>
      <c r="H4672">
        <v>-12.251372511638801</v>
      </c>
      <c r="I4672">
        <v>-4.0804582768470903</v>
      </c>
      <c r="J4672">
        <v>6.7676000465391297</v>
      </c>
      <c r="K4672">
        <v>12.0029677534085</v>
      </c>
      <c r="L4672">
        <v>11.188947610193299</v>
      </c>
      <c r="M4672">
        <v>38.885495399280202</v>
      </c>
      <c r="N4672">
        <v>0.51579895162987</v>
      </c>
      <c r="O4672">
        <v>31.636363636363601</v>
      </c>
      <c r="P4672">
        <v>35.970333745364599</v>
      </c>
      <c r="Q4672">
        <v>6.8850373271330007E-2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21</v>
      </c>
      <c r="E4673">
        <v>5.5434539999999997</v>
      </c>
      <c r="F4673">
        <v>12.46</v>
      </c>
      <c r="G4673">
        <v>21.247197376753999</v>
      </c>
      <c r="H4673">
        <v>0.48209912428817198</v>
      </c>
      <c r="I4673">
        <v>14.1734384706076</v>
      </c>
      <c r="J4673">
        <v>-0.86182774637639603</v>
      </c>
      <c r="K4673">
        <v>8.9676735836568309</v>
      </c>
      <c r="M4673">
        <v>100</v>
      </c>
      <c r="N4673">
        <v>1.14973394997264</v>
      </c>
      <c r="O4673">
        <v>0</v>
      </c>
      <c r="P4673">
        <v>47.107438016528903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100</v>
      </c>
      <c r="E4674">
        <v>5.5353750000000002</v>
      </c>
      <c r="F4674">
        <v>4.3499999999999996</v>
      </c>
      <c r="G4674">
        <v>-111.759754416112</v>
      </c>
      <c r="I4674">
        <v>-23.408567152635101</v>
      </c>
      <c r="K4674">
        <v>17.265326357059401</v>
      </c>
      <c r="L4674">
        <v>64.568764294626902</v>
      </c>
      <c r="M4674">
        <v>49.458628392849597</v>
      </c>
      <c r="N4674">
        <v>0.69841269841269804</v>
      </c>
      <c r="O4674">
        <v>609.19540229885001</v>
      </c>
      <c r="P4674">
        <v>10.126582278480999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46</v>
      </c>
      <c r="E4675">
        <v>5.5328049999999998</v>
      </c>
      <c r="F4675">
        <v>18.23</v>
      </c>
      <c r="G4675">
        <v>-33.603155619531897</v>
      </c>
      <c r="H4675">
        <v>5.2590925217534101</v>
      </c>
      <c r="I4675">
        <v>-12.879387757589599</v>
      </c>
      <c r="J4675">
        <v>-5.9437949594911403</v>
      </c>
      <c r="K4675">
        <v>18.4722270133488</v>
      </c>
      <c r="L4675">
        <v>18.918407003927999</v>
      </c>
      <c r="M4675">
        <v>59.641116160002802</v>
      </c>
      <c r="N4675">
        <v>1.5573630034311601</v>
      </c>
      <c r="O4675">
        <v>38.233680746022998</v>
      </c>
      <c r="P4675">
        <v>40.230769230769198</v>
      </c>
      <c r="Q4675">
        <v>0.12901553956246301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75</v>
      </c>
      <c r="E4676">
        <v>5.5311750000000002</v>
      </c>
      <c r="F4676">
        <v>5.49</v>
      </c>
      <c r="G4676">
        <v>-28.692099046854501</v>
      </c>
      <c r="H4676">
        <v>-11.1019244055481</v>
      </c>
      <c r="I4676">
        <v>-25.259288802119599</v>
      </c>
      <c r="J4676">
        <v>0.99345982319689596</v>
      </c>
      <c r="K4676">
        <v>5.80436998375757</v>
      </c>
      <c r="L4676">
        <v>5.9457498620359299</v>
      </c>
      <c r="M4676">
        <v>39.202988224145798</v>
      </c>
      <c r="N4676">
        <v>1.9520787485953499</v>
      </c>
      <c r="O4676">
        <v>41.894353369763103</v>
      </c>
      <c r="P4676">
        <v>21.999999999999901</v>
      </c>
      <c r="Q4676">
        <v>3.6065227657046998E-2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100</v>
      </c>
      <c r="E4677">
        <v>5.5169639999999998</v>
      </c>
      <c r="F4677">
        <v>10.35</v>
      </c>
      <c r="G4677">
        <v>7.6881464569993003</v>
      </c>
      <c r="H4677">
        <v>62.3524340820329</v>
      </c>
      <c r="I4677">
        <v>30.850641656851099</v>
      </c>
      <c r="J4677">
        <v>3.7057135558587802</v>
      </c>
      <c r="K4677">
        <v>9.0532463265681393</v>
      </c>
      <c r="L4677">
        <v>8.4539025630550793</v>
      </c>
      <c r="M4677">
        <v>57.846445613998704</v>
      </c>
      <c r="N4677">
        <v>2.4668815558768702</v>
      </c>
      <c r="O4677">
        <v>20.7729468599033</v>
      </c>
      <c r="P4677">
        <v>60.465116279069697</v>
      </c>
      <c r="Q4677">
        <v>8.4440947709021996E-2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539</v>
      </c>
      <c r="E4678">
        <v>5.4878999999999998</v>
      </c>
      <c r="F4678">
        <v>16.63</v>
      </c>
      <c r="G4678">
        <v>-35.577938793955099</v>
      </c>
      <c r="H4678">
        <v>-4.4692713443236602</v>
      </c>
      <c r="I4678">
        <v>-13.099288802119601</v>
      </c>
      <c r="J4678">
        <v>-0.86182774637639603</v>
      </c>
      <c r="K4678">
        <v>16.637217186359901</v>
      </c>
      <c r="L4678">
        <v>16.743245438140299</v>
      </c>
      <c r="M4678">
        <v>2.3131596830000001E-6</v>
      </c>
      <c r="O4678">
        <v>16.295850871918201</v>
      </c>
      <c r="P4678">
        <v>0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E4679">
        <v>5.4695999999999998</v>
      </c>
      <c r="F4679">
        <v>12</v>
      </c>
      <c r="G4679">
        <v>29.983915204380899</v>
      </c>
      <c r="H4679">
        <v>15.530728655676301</v>
      </c>
      <c r="I4679">
        <v>-22.190197893028699</v>
      </c>
      <c r="J4679">
        <v>-0.86182774637639603</v>
      </c>
      <c r="K4679">
        <v>11.2250578209123</v>
      </c>
      <c r="L4679">
        <v>10.9358645903165</v>
      </c>
      <c r="M4679">
        <v>66.943267162723302</v>
      </c>
      <c r="N4679">
        <v>0</v>
      </c>
      <c r="O4679">
        <v>33.3333333333333</v>
      </c>
      <c r="P4679">
        <v>55.8441558441558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140</v>
      </c>
      <c r="E4680">
        <v>5.4455643</v>
      </c>
      <c r="F4680">
        <v>9.9</v>
      </c>
      <c r="G4680">
        <v>30.785328980478202</v>
      </c>
      <c r="H4680">
        <v>-19.950442892440801</v>
      </c>
      <c r="I4680">
        <v>-29.4844239372547</v>
      </c>
      <c r="J4680">
        <v>0.44208398882920902</v>
      </c>
      <c r="K4680">
        <v>10.4032928503824</v>
      </c>
      <c r="L4680">
        <v>9.8411379451202201</v>
      </c>
      <c r="M4680">
        <v>43.813690256573501</v>
      </c>
      <c r="N4680">
        <v>1.15727368047632</v>
      </c>
      <c r="O4680">
        <v>45.454545454545404</v>
      </c>
      <c r="P4680">
        <v>112.44635193133</v>
      </c>
      <c r="Q4680">
        <v>0.114109061861288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713</v>
      </c>
      <c r="E4681">
        <v>5.4082145400000003</v>
      </c>
      <c r="F4681">
        <v>31.54</v>
      </c>
      <c r="G4681">
        <v>17.1598323529258</v>
      </c>
      <c r="H4681">
        <v>0.46077529125262101</v>
      </c>
      <c r="I4681">
        <v>17.555226525138</v>
      </c>
      <c r="J4681">
        <v>0.81667451314587403</v>
      </c>
      <c r="K4681">
        <v>29.625063298700301</v>
      </c>
      <c r="L4681">
        <v>26.1777310797066</v>
      </c>
      <c r="M4681">
        <v>52.608347411978002</v>
      </c>
      <c r="N4681">
        <v>1.0864102171052299</v>
      </c>
      <c r="O4681">
        <v>3.8681039949270701</v>
      </c>
      <c r="P4681">
        <v>47.176854876341501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75</v>
      </c>
      <c r="E4682">
        <v>5.4038744999999997</v>
      </c>
      <c r="F4682">
        <v>5.35</v>
      </c>
      <c r="G4682">
        <v>-42.914504205666297</v>
      </c>
      <c r="H4682">
        <v>-4.4692713443236602</v>
      </c>
      <c r="I4682">
        <v>-34.422818213884298</v>
      </c>
      <c r="J4682">
        <v>1.99531511076646</v>
      </c>
      <c r="K4682">
        <v>5.5515414061414603</v>
      </c>
      <c r="L4682">
        <v>5.9924515922272201</v>
      </c>
      <c r="M4682">
        <v>49.829578585714998</v>
      </c>
      <c r="N4682">
        <v>1.6015273682428299</v>
      </c>
      <c r="O4682">
        <v>35.700934579439199</v>
      </c>
      <c r="P4682">
        <v>9.1836734693877293</v>
      </c>
      <c r="Q4682">
        <v>2.8269660751677E-2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692</v>
      </c>
      <c r="E4683">
        <v>5.4023699299999999</v>
      </c>
      <c r="F4683">
        <v>1799.95</v>
      </c>
      <c r="G4683">
        <v>-17.351077389232302</v>
      </c>
      <c r="H4683">
        <v>-17.667856488335701</v>
      </c>
      <c r="I4683">
        <v>16.3376448955648</v>
      </c>
      <c r="J4683">
        <v>-9.2458277463763991</v>
      </c>
      <c r="K4683">
        <v>1801.98562118464</v>
      </c>
      <c r="L4683">
        <v>1672.5174898478499</v>
      </c>
      <c r="M4683">
        <v>50.632470399086301</v>
      </c>
      <c r="N4683">
        <v>1.24386961722488</v>
      </c>
      <c r="O4683">
        <v>15.886552404233401</v>
      </c>
      <c r="P4683">
        <v>107.84642032332501</v>
      </c>
      <c r="Q4683">
        <v>0.102445664898775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539</v>
      </c>
      <c r="E4684">
        <v>5.4022199999999998</v>
      </c>
      <c r="F4684">
        <v>10.74</v>
      </c>
      <c r="G4684">
        <v>134.81937101071</v>
      </c>
      <c r="H4684">
        <v>10.551737059037601</v>
      </c>
      <c r="I4684">
        <v>139.013387254218</v>
      </c>
      <c r="J4684">
        <v>-1.3163732009218501</v>
      </c>
      <c r="K4684">
        <v>10.1559570961304</v>
      </c>
      <c r="L4684">
        <v>8.03142777271505</v>
      </c>
      <c r="M4684">
        <v>57.7362250982994</v>
      </c>
      <c r="N4684">
        <v>0.87948323919807303</v>
      </c>
      <c r="O4684">
        <v>9.4040968342644096</v>
      </c>
      <c r="P4684">
        <v>230.461538461538</v>
      </c>
      <c r="Q4684">
        <v>0.137844134786444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297</v>
      </c>
      <c r="E4685">
        <v>5.3707019999999996</v>
      </c>
      <c r="F4685">
        <v>3.18</v>
      </c>
      <c r="G4685">
        <v>49.830367095031697</v>
      </c>
      <c r="H4685">
        <v>-5.7722029404148696</v>
      </c>
      <c r="I4685">
        <v>2.5370748342439899</v>
      </c>
      <c r="J4685">
        <v>-3.1198922625054299</v>
      </c>
      <c r="K4685">
        <v>3.08725469377119</v>
      </c>
      <c r="L4685">
        <v>3.41566133937381</v>
      </c>
      <c r="M4685">
        <v>68.338217832856003</v>
      </c>
      <c r="N4685">
        <v>1.15908757887542</v>
      </c>
      <c r="O4685">
        <v>68.867924528301799</v>
      </c>
      <c r="P4685">
        <v>75.690607734806605</v>
      </c>
      <c r="Q4685">
        <v>5.420760393294E-3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713</v>
      </c>
      <c r="E4686">
        <v>5.3691015169999998</v>
      </c>
      <c r="F4686">
        <v>114.42</v>
      </c>
      <c r="G4686">
        <v>11.0876947282682</v>
      </c>
      <c r="H4686">
        <v>-4.8201485373061201</v>
      </c>
      <c r="I4686">
        <v>6.3121075660707202</v>
      </c>
      <c r="J4686">
        <v>-0.99369587824453298</v>
      </c>
      <c r="K4686">
        <v>109.473518405389</v>
      </c>
      <c r="L4686">
        <v>99.461605684188797</v>
      </c>
      <c r="M4686">
        <v>48.897049978633802</v>
      </c>
      <c r="N4686">
        <v>1.1732094205706001</v>
      </c>
      <c r="O4686">
        <v>0.90019227407795999</v>
      </c>
      <c r="P4686">
        <v>39.536585365853597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E4687">
        <v>5.3101770000000004</v>
      </c>
      <c r="F4687">
        <v>0.59</v>
      </c>
      <c r="G4687">
        <v>-29.138929164364999</v>
      </c>
      <c r="H4687">
        <v>-2.77435609008637</v>
      </c>
      <c r="I4687">
        <v>-49.658428587065799</v>
      </c>
      <c r="J4687">
        <v>2.58644811569257</v>
      </c>
      <c r="K4687">
        <v>0.61438146326129095</v>
      </c>
      <c r="L4687">
        <v>0.69057965569897295</v>
      </c>
      <c r="M4687">
        <v>43.245665310008803</v>
      </c>
      <c r="N4687">
        <v>2.4820860251436301</v>
      </c>
      <c r="O4687">
        <v>62.711864406779597</v>
      </c>
      <c r="P4687">
        <v>11.320754716981099</v>
      </c>
      <c r="Q4687">
        <v>3.7125622098210999E-2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713</v>
      </c>
      <c r="E4688">
        <v>5.3081630099999897</v>
      </c>
      <c r="F4688">
        <v>21.75</v>
      </c>
      <c r="G4688">
        <v>11.3475925882731</v>
      </c>
      <c r="H4688">
        <v>0.69731484592259496</v>
      </c>
      <c r="I4688">
        <v>4.4682787654479199</v>
      </c>
      <c r="J4688">
        <v>1.39169338038416</v>
      </c>
      <c r="K4688">
        <v>20.4378942679629</v>
      </c>
      <c r="L4688">
        <v>18.739055580154002</v>
      </c>
      <c r="M4688">
        <v>49.829539143146199</v>
      </c>
      <c r="N4688">
        <v>0.59346778895306096</v>
      </c>
      <c r="O4688">
        <v>9.4252873563218404</v>
      </c>
      <c r="P4688">
        <v>40.322580645161203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542</v>
      </c>
      <c r="E4689">
        <v>5.3074180000000002</v>
      </c>
      <c r="F4689">
        <v>15.46</v>
      </c>
      <c r="G4689">
        <v>647.13975936022496</v>
      </c>
      <c r="H4689">
        <v>30.526276295925602</v>
      </c>
      <c r="I4689">
        <v>69.859291079537101</v>
      </c>
      <c r="J4689">
        <v>7.2694133377890804</v>
      </c>
      <c r="K4689">
        <v>11.9428611982433</v>
      </c>
      <c r="L4689">
        <v>8.7889453808920006</v>
      </c>
      <c r="M4689">
        <v>95.710184071422006</v>
      </c>
      <c r="N4689">
        <v>1.3612717095162401</v>
      </c>
      <c r="O4689">
        <v>0</v>
      </c>
      <c r="P4689">
        <v>673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80</v>
      </c>
      <c r="E4690">
        <v>5.3028021059999997</v>
      </c>
      <c r="F4690">
        <v>17.43</v>
      </c>
      <c r="G4690">
        <v>16.5417201445388</v>
      </c>
      <c r="H4690">
        <v>9.74901774122206</v>
      </c>
      <c r="I4690">
        <v>28.4929126601061</v>
      </c>
      <c r="J4690">
        <v>-1.5288364687981399</v>
      </c>
      <c r="K4690">
        <v>17.079021812546099</v>
      </c>
      <c r="L4690">
        <v>15.856903425341301</v>
      </c>
      <c r="M4690">
        <v>43.816607387035901</v>
      </c>
      <c r="N4690">
        <v>1.7591335168341999</v>
      </c>
      <c r="O4690">
        <v>25.530694205393001</v>
      </c>
      <c r="P4690">
        <v>60.9418282548476</v>
      </c>
      <c r="Q4690">
        <v>7.3923537092819999E-2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140</v>
      </c>
      <c r="E4691">
        <v>5.2616768</v>
      </c>
      <c r="F4691">
        <v>7.06</v>
      </c>
      <c r="G4691">
        <v>4.4871085375560096</v>
      </c>
      <c r="H4691">
        <v>-17.198769508338302</v>
      </c>
      <c r="I4691">
        <v>11.4157023795381</v>
      </c>
      <c r="J4691">
        <v>0.41658134453269102</v>
      </c>
      <c r="K4691">
        <v>7.9100968713404702</v>
      </c>
      <c r="L4691">
        <v>7.3025631181019399</v>
      </c>
      <c r="M4691">
        <v>21.560297409113101</v>
      </c>
      <c r="N4691">
        <v>0.60749834107498302</v>
      </c>
      <c r="O4691">
        <v>58.7818696883852</v>
      </c>
      <c r="P4691">
        <v>81.025641025640994</v>
      </c>
      <c r="Q4691">
        <v>8.3861049993723E-2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403</v>
      </c>
      <c r="E4692">
        <v>5.2416</v>
      </c>
      <c r="F4692">
        <v>12.6</v>
      </c>
      <c r="G4692">
        <v>22.724665020602401</v>
      </c>
      <c r="H4692">
        <v>-0.57316744821977395</v>
      </c>
      <c r="I4692">
        <v>-27.385003087833901</v>
      </c>
      <c r="J4692">
        <v>-1.44177803635154</v>
      </c>
      <c r="K4692">
        <v>13.1279454493689</v>
      </c>
      <c r="L4692">
        <v>14.051085687076901</v>
      </c>
      <c r="M4692">
        <v>66.271789717112995</v>
      </c>
      <c r="N4692">
        <v>1.91937410695462</v>
      </c>
      <c r="O4692">
        <v>85.476190476190396</v>
      </c>
      <c r="P4692">
        <v>64.705882352941103</v>
      </c>
      <c r="Q4692">
        <v>6.5067392091016002E-2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E4693">
        <v>5.2217399999999996</v>
      </c>
      <c r="F4693">
        <v>1.74</v>
      </c>
      <c r="G4693">
        <v>0.22671588196425599</v>
      </c>
      <c r="H4693">
        <v>6.6418397667874496</v>
      </c>
      <c r="I4693">
        <v>-32.169056243980101</v>
      </c>
      <c r="J4693">
        <v>-6.7441806875528503</v>
      </c>
      <c r="K4693">
        <v>1.5428592825130201</v>
      </c>
      <c r="L4693">
        <v>1.6436604267227399</v>
      </c>
      <c r="M4693">
        <v>60.477888385600401</v>
      </c>
      <c r="N4693">
        <v>1.63028444363821</v>
      </c>
      <c r="O4693">
        <v>32.183908045976899</v>
      </c>
      <c r="P4693">
        <v>55.357142857142797</v>
      </c>
      <c r="Q4693">
        <v>-0.135671138840982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5.2144440400000001</v>
      </c>
      <c r="F4694">
        <v>5.2</v>
      </c>
      <c r="G4694">
        <v>7.1320867259540099</v>
      </c>
      <c r="H4694">
        <v>-3.2546964455382401</v>
      </c>
      <c r="I4694">
        <v>-3.1627137492655302</v>
      </c>
      <c r="J4694">
        <v>-9.6209518339676396</v>
      </c>
      <c r="K4694">
        <v>5.1002464218051502</v>
      </c>
      <c r="L4694">
        <v>4.8805161777133197</v>
      </c>
      <c r="M4694">
        <v>49.070920603970997</v>
      </c>
      <c r="N4694">
        <v>0.85211781354099803</v>
      </c>
      <c r="O4694">
        <v>21.346153846153801</v>
      </c>
      <c r="P4694">
        <v>58.054711246200597</v>
      </c>
      <c r="Q4694">
        <v>-4.5645769893983001E-2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629</v>
      </c>
      <c r="E4695">
        <v>5.1929999999999996</v>
      </c>
      <c r="F4695">
        <v>17.309999999999999</v>
      </c>
      <c r="G4695">
        <v>18.389759360225099</v>
      </c>
      <c r="H4695">
        <v>-14.1929151518978</v>
      </c>
      <c r="I4695">
        <v>-13.4447119454702</v>
      </c>
      <c r="J4695">
        <v>-0.86182774637639603</v>
      </c>
      <c r="K4695">
        <v>18.868967354151799</v>
      </c>
      <c r="L4695">
        <v>16.999333230422099</v>
      </c>
      <c r="M4695">
        <v>6.1384936401776597</v>
      </c>
      <c r="N4695">
        <v>1.68586274085299</v>
      </c>
      <c r="O4695">
        <v>27.094165222414698</v>
      </c>
      <c r="P4695">
        <v>61.775700934579397</v>
      </c>
      <c r="Q4695">
        <v>8.3799132348885003E-2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100</v>
      </c>
      <c r="E4696">
        <v>5.1788645999999998</v>
      </c>
      <c r="F4696">
        <v>23.42</v>
      </c>
      <c r="G4696">
        <v>208.711187931653</v>
      </c>
      <c r="H4696">
        <v>46.054975051482302</v>
      </c>
      <c r="I4696">
        <v>245.55308485790999</v>
      </c>
      <c r="J4696">
        <v>17.175171225874301</v>
      </c>
      <c r="K4696">
        <v>14.066410225610401</v>
      </c>
      <c r="L4696">
        <v>9.8393254482156802</v>
      </c>
      <c r="M4696">
        <v>99.654947717572696</v>
      </c>
      <c r="N4696">
        <v>0.280588751987566</v>
      </c>
      <c r="O4696">
        <v>0</v>
      </c>
      <c r="P4696">
        <v>310.87719298245599</v>
      </c>
      <c r="Q4696">
        <v>0.13409112928043099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539</v>
      </c>
      <c r="E4697">
        <v>5.1246299999999998</v>
      </c>
      <c r="F4697">
        <v>6.9</v>
      </c>
      <c r="G4697">
        <v>-6.8947233983955503</v>
      </c>
      <c r="H4697">
        <v>4.1921459785109896</v>
      </c>
      <c r="I4697">
        <v>36.251360548529703</v>
      </c>
      <c r="J4697">
        <v>4.3210990828918998</v>
      </c>
      <c r="K4697">
        <v>6.1148073266592098</v>
      </c>
      <c r="L4697">
        <v>5.7783453712124002</v>
      </c>
      <c r="M4697">
        <v>66.818486542649595</v>
      </c>
      <c r="N4697">
        <v>2.2181818181818098</v>
      </c>
      <c r="O4697">
        <v>43.188405797101403</v>
      </c>
      <c r="P4697">
        <v>112.30769230769199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E4698">
        <v>5.1177000000000001</v>
      </c>
      <c r="F4698">
        <v>10.25</v>
      </c>
      <c r="G4698">
        <v>-28.241193020727199</v>
      </c>
      <c r="H4698">
        <v>-4.4692713443236602</v>
      </c>
      <c r="I4698">
        <v>-15.480241183072</v>
      </c>
      <c r="J4698">
        <v>-0.86182774637639603</v>
      </c>
      <c r="K4698">
        <v>10.6129166478812</v>
      </c>
      <c r="M4698">
        <v>99.999998210623801</v>
      </c>
      <c r="O4698">
        <v>2.4390243902439002</v>
      </c>
      <c r="P4698">
        <v>0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539</v>
      </c>
      <c r="E4699">
        <v>5.1172599999999999</v>
      </c>
      <c r="F4699">
        <v>16.55</v>
      </c>
      <c r="G4699">
        <v>-25.860240639774801</v>
      </c>
      <c r="H4699">
        <v>-4.4692713443236602</v>
      </c>
      <c r="I4699">
        <v>-13.099288802119601</v>
      </c>
      <c r="J4699">
        <v>-0.86182774637639603</v>
      </c>
      <c r="K4699">
        <v>16.549999999999901</v>
      </c>
      <c r="L4699">
        <v>16.55</v>
      </c>
      <c r="M4699">
        <v>100</v>
      </c>
      <c r="O4699">
        <v>0</v>
      </c>
      <c r="P4699">
        <v>0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E4700">
        <v>5.1132059999999999</v>
      </c>
      <c r="F4700">
        <v>10.02</v>
      </c>
      <c r="G4700">
        <v>17.282616503082199</v>
      </c>
      <c r="H4700">
        <v>31.184137746585399</v>
      </c>
      <c r="I4700">
        <v>-7.7365127768830497</v>
      </c>
      <c r="J4700">
        <v>14.755605667667099</v>
      </c>
      <c r="K4700">
        <v>7.5690298862746799</v>
      </c>
      <c r="L4700">
        <v>7.5321241269905297</v>
      </c>
      <c r="M4700">
        <v>92.903243132226606</v>
      </c>
      <c r="N4700">
        <v>2.0104762348990102</v>
      </c>
      <c r="O4700">
        <v>0</v>
      </c>
      <c r="P4700">
        <v>75.789473684210506</v>
      </c>
      <c r="Q4700">
        <v>3.7731827133159E-2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75</v>
      </c>
      <c r="E4701">
        <v>5.1092842999999997</v>
      </c>
      <c r="F4701">
        <v>12.49</v>
      </c>
      <c r="G4701">
        <v>-42.034737284070097</v>
      </c>
      <c r="H4701">
        <v>8.6529006013776808</v>
      </c>
      <c r="I4701">
        <v>-10.300934892654601</v>
      </c>
      <c r="J4701">
        <v>-2.8994453012353198</v>
      </c>
      <c r="K4701">
        <v>11.618228162567799</v>
      </c>
      <c r="L4701">
        <v>12.098923336413799</v>
      </c>
      <c r="M4701">
        <v>56.709933575403802</v>
      </c>
      <c r="N4701">
        <v>1.44257289169141</v>
      </c>
      <c r="O4701">
        <v>20.096076861489198</v>
      </c>
      <c r="P4701">
        <v>32.1693121693121</v>
      </c>
      <c r="Q4701">
        <v>-8.8446120933816E-2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297</v>
      </c>
      <c r="E4702">
        <v>5.1064352749999999</v>
      </c>
      <c r="F4702">
        <v>175.05</v>
      </c>
      <c r="G4702">
        <v>21.364317812706201</v>
      </c>
      <c r="H4702">
        <v>0.50823990005415398</v>
      </c>
      <c r="I4702">
        <v>34.435477316717197</v>
      </c>
      <c r="J4702">
        <v>-0.86182774637639603</v>
      </c>
      <c r="K4702">
        <v>161.51692235158501</v>
      </c>
      <c r="L4702">
        <v>136.54054076556201</v>
      </c>
      <c r="M4702">
        <v>99.999999999866205</v>
      </c>
      <c r="N4702">
        <v>0</v>
      </c>
      <c r="O4702">
        <v>0</v>
      </c>
      <c r="P4702">
        <v>47.534766118836899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539</v>
      </c>
      <c r="E4703">
        <v>5.1061649999999998</v>
      </c>
      <c r="F4703">
        <v>7.9</v>
      </c>
      <c r="G4703">
        <v>71.639759360225099</v>
      </c>
      <c r="H4703">
        <v>-10.307780661093799</v>
      </c>
      <c r="I4703">
        <v>-21.451957015576699</v>
      </c>
      <c r="J4703">
        <v>-3.4325218337799899</v>
      </c>
      <c r="K4703">
        <v>7.8241692294243403</v>
      </c>
      <c r="L4703">
        <v>7.1063948514692203</v>
      </c>
      <c r="M4703">
        <v>57.092731672767997</v>
      </c>
      <c r="N4703">
        <v>1.6090263995203999</v>
      </c>
      <c r="O4703">
        <v>37.721518987341703</v>
      </c>
      <c r="P4703">
        <v>124.431818181818</v>
      </c>
      <c r="Q4703">
        <v>0.104662077446186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1788</v>
      </c>
      <c r="E4704">
        <v>5.1014596650000001</v>
      </c>
      <c r="F4704">
        <v>1.55</v>
      </c>
      <c r="G4704">
        <v>37.297654097067202</v>
      </c>
      <c r="H4704">
        <v>-6.9384071467927999</v>
      </c>
      <c r="I4704">
        <v>34.519758816927897</v>
      </c>
      <c r="J4704">
        <v>-0.86182774637639603</v>
      </c>
      <c r="K4704">
        <v>1.33340185418299</v>
      </c>
      <c r="L4704">
        <v>1.12001357582395</v>
      </c>
      <c r="M4704">
        <v>25.179321531180602</v>
      </c>
      <c r="N4704">
        <v>0.56886682901776597</v>
      </c>
      <c r="O4704">
        <v>25.806451612903199</v>
      </c>
      <c r="P4704">
        <v>106.666666666666</v>
      </c>
      <c r="Q4704">
        <v>7.6705594150319995E-2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539</v>
      </c>
      <c r="E4705">
        <v>5.0999999999999996</v>
      </c>
      <c r="F4705">
        <v>17</v>
      </c>
      <c r="G4705">
        <v>27.431012741649798</v>
      </c>
      <c r="H4705">
        <v>-3.1144326346462301</v>
      </c>
      <c r="I4705">
        <v>23.666600176158699</v>
      </c>
      <c r="J4705">
        <v>-5.4762782624662396</v>
      </c>
      <c r="K4705">
        <v>16.0851785814328</v>
      </c>
      <c r="L4705">
        <v>14.662815930139599</v>
      </c>
      <c r="M4705">
        <v>57.766104070370602</v>
      </c>
      <c r="N4705">
        <v>1.91818574290749</v>
      </c>
      <c r="O4705">
        <v>7.9411764705882497</v>
      </c>
      <c r="P4705">
        <v>74.180327868852402</v>
      </c>
      <c r="Q4705">
        <v>3.5996148250734002E-2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214</v>
      </c>
      <c r="E4706">
        <v>5.0957999999999997</v>
      </c>
      <c r="F4706">
        <v>2.98</v>
      </c>
      <c r="G4706">
        <v>-1.6935739731082</v>
      </c>
      <c r="H4706">
        <v>-12.856368118517199</v>
      </c>
      <c r="I4706">
        <v>5.6258107994739897</v>
      </c>
      <c r="J4706">
        <v>10.949195875670799</v>
      </c>
      <c r="K4706">
        <v>2.7539473207884302</v>
      </c>
      <c r="L4706">
        <v>2.8036894416050102</v>
      </c>
      <c r="M4706">
        <v>65.590992919911898</v>
      </c>
      <c r="N4706">
        <v>0.519261811125169</v>
      </c>
      <c r="O4706">
        <v>17.114093959731498</v>
      </c>
      <c r="P4706">
        <v>52.820512820512803</v>
      </c>
      <c r="Q4706">
        <v>4.9722327245793001E-2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75</v>
      </c>
      <c r="E4707">
        <v>5.0872352000000003</v>
      </c>
      <c r="F4707">
        <v>11.36</v>
      </c>
      <c r="G4707">
        <v>170.74550348555101</v>
      </c>
      <c r="H4707">
        <v>44.262370845262403</v>
      </c>
      <c r="I4707">
        <v>178.182762479931</v>
      </c>
      <c r="J4707">
        <v>7.1886087230707396</v>
      </c>
      <c r="K4707">
        <v>8.2898864748589194</v>
      </c>
      <c r="L4707">
        <v>5.7963473437211999</v>
      </c>
      <c r="M4707">
        <v>99.999998027852996</v>
      </c>
      <c r="N4707">
        <v>4.3780296205769096</v>
      </c>
      <c r="O4707">
        <v>0</v>
      </c>
      <c r="P4707">
        <v>228.32369942196499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E4708">
        <v>5.0834783999999997</v>
      </c>
      <c r="F4708">
        <v>3.36</v>
      </c>
      <c r="G4708">
        <v>-25.5617331770883</v>
      </c>
      <c r="H4708">
        <v>-9.8823767574290695</v>
      </c>
      <c r="I4708">
        <v>-42.362446696856402</v>
      </c>
      <c r="J4708">
        <v>-0.86182774637639603</v>
      </c>
      <c r="K4708">
        <v>3.5678939848915299</v>
      </c>
      <c r="L4708">
        <v>3.8973673981248398</v>
      </c>
      <c r="M4708">
        <v>50.637447905527203</v>
      </c>
      <c r="N4708">
        <v>1.03873202698361</v>
      </c>
      <c r="O4708">
        <v>63.690476190476097</v>
      </c>
      <c r="P4708">
        <v>17.8947368421052</v>
      </c>
      <c r="Q4708">
        <v>3.7935527689169999E-3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21</v>
      </c>
      <c r="E4709">
        <v>5.0697951999999997</v>
      </c>
      <c r="F4709">
        <v>3.2</v>
      </c>
      <c r="G4709">
        <v>16.361981582447299</v>
      </c>
      <c r="H4709">
        <v>7.9897450491189703</v>
      </c>
      <c r="I4709">
        <v>-11.511987214817999</v>
      </c>
      <c r="J4709">
        <v>2.4514252656718001</v>
      </c>
      <c r="K4709">
        <v>3.2159565299099202</v>
      </c>
      <c r="M4709">
        <v>54.112796997274003</v>
      </c>
      <c r="N4709">
        <v>2.3632869087134498</v>
      </c>
      <c r="O4709">
        <v>46.875</v>
      </c>
      <c r="P4709">
        <v>64.102564102564102</v>
      </c>
      <c r="Q4709">
        <v>5.0699609121209001E-2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1151</v>
      </c>
      <c r="E4710">
        <v>5.0659999999999998</v>
      </c>
      <c r="F4710">
        <v>2.98</v>
      </c>
      <c r="G4710">
        <v>34.354813123665899</v>
      </c>
      <c r="H4710">
        <v>-2.7685910722148099</v>
      </c>
      <c r="I4710">
        <v>-25.193684082355599</v>
      </c>
      <c r="J4710">
        <v>-0.52625727657773103</v>
      </c>
      <c r="K4710">
        <v>2.9938056349698399</v>
      </c>
      <c r="L4710">
        <v>3.0035071411517298</v>
      </c>
      <c r="M4710">
        <v>55.157815540772503</v>
      </c>
      <c r="N4710">
        <v>1.8473540424355599</v>
      </c>
      <c r="O4710">
        <v>49.328859060402699</v>
      </c>
      <c r="P4710">
        <v>74.269005847953196</v>
      </c>
      <c r="Q4710">
        <v>1.2972570410306E-2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130</v>
      </c>
      <c r="E4711">
        <v>5.0652321599999999</v>
      </c>
      <c r="F4711">
        <v>0.3</v>
      </c>
      <c r="G4711">
        <v>-5.5931859894901201</v>
      </c>
      <c r="H4711">
        <v>-1.87035303188851</v>
      </c>
      <c r="I4711">
        <v>-12.2495918825592</v>
      </c>
      <c r="J4711">
        <v>1.0670674632677399</v>
      </c>
      <c r="K4711">
        <v>0.38104149371468099</v>
      </c>
      <c r="L4711">
        <v>0.316837459592406</v>
      </c>
      <c r="M4711">
        <v>38.332852816306797</v>
      </c>
      <c r="N4711">
        <v>1</v>
      </c>
      <c r="Q4711">
        <v>5.2048647419290002E-2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21</v>
      </c>
      <c r="E4712">
        <v>5.0644</v>
      </c>
      <c r="F4712">
        <v>23.02</v>
      </c>
      <c r="G4712">
        <v>27.6064260268917</v>
      </c>
      <c r="H4712">
        <v>-28.770488049354899</v>
      </c>
      <c r="I4712">
        <v>43.926632071004498</v>
      </c>
      <c r="J4712">
        <v>-10.587317942454799</v>
      </c>
      <c r="K4712">
        <v>28.0387024546921</v>
      </c>
      <c r="L4712">
        <v>23.071607507080198</v>
      </c>
      <c r="M4712">
        <v>7.7988150433250496</v>
      </c>
      <c r="N4712">
        <v>0.23471606927104299</v>
      </c>
      <c r="O4712">
        <v>66.463944396177197</v>
      </c>
      <c r="P4712">
        <v>130.19999999999999</v>
      </c>
      <c r="Q4712">
        <v>0.110625584734602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140</v>
      </c>
      <c r="E4713">
        <v>5.055555</v>
      </c>
      <c r="F4713">
        <v>4.8499999999999996</v>
      </c>
      <c r="G4713">
        <v>-5.5931859894901201</v>
      </c>
      <c r="H4713">
        <v>-1.87035303188851</v>
      </c>
      <c r="I4713">
        <v>-12.2495918825592</v>
      </c>
      <c r="J4713">
        <v>1.0670674632677399</v>
      </c>
      <c r="K4713">
        <v>5.1230840222052203</v>
      </c>
      <c r="M4713">
        <v>99.999956885964906</v>
      </c>
      <c r="N4713">
        <v>1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539</v>
      </c>
      <c r="E4714">
        <v>5.0529599999999997</v>
      </c>
      <c r="F4714">
        <v>18.559999999999999</v>
      </c>
      <c r="G4714">
        <v>-75.2127586253864</v>
      </c>
      <c r="H4714">
        <v>40.4351872544024</v>
      </c>
      <c r="I4714">
        <v>-62.451806787731101</v>
      </c>
      <c r="J4714">
        <v>7.2783980409082201</v>
      </c>
      <c r="K4714">
        <v>13.503008539143201</v>
      </c>
      <c r="L4714">
        <v>21.048143391264201</v>
      </c>
      <c r="M4714">
        <v>100</v>
      </c>
      <c r="N4714">
        <v>1.03144235568125</v>
      </c>
      <c r="O4714">
        <v>97.443181818181799</v>
      </c>
      <c r="P4714">
        <v>498.70967741935402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4.9749999999999996</v>
      </c>
      <c r="F4715">
        <v>9.9499999999999993</v>
      </c>
      <c r="G4715">
        <v>-20.902434732601801</v>
      </c>
      <c r="H4715">
        <v>0.48853456284931901</v>
      </c>
      <c r="I4715">
        <v>-8.1414828949466607</v>
      </c>
      <c r="J4715">
        <v>-0.86182774637639603</v>
      </c>
      <c r="K4715">
        <v>9.5947995529930008</v>
      </c>
      <c r="L4715">
        <v>9.6849010322117692</v>
      </c>
      <c r="M4715">
        <v>100</v>
      </c>
      <c r="N4715">
        <v>5.3636363636363598</v>
      </c>
      <c r="O4715">
        <v>0</v>
      </c>
      <c r="P4715">
        <v>10.432852386237499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E4716">
        <v>4.954345</v>
      </c>
      <c r="F4716">
        <v>12.1</v>
      </c>
      <c r="G4716">
        <v>42.1953149157806</v>
      </c>
      <c r="H4716">
        <v>5.7471788721265504</v>
      </c>
      <c r="I4716">
        <v>54.956266753435898</v>
      </c>
      <c r="J4716">
        <v>-0.86182774637639603</v>
      </c>
      <c r="M4716">
        <v>43.210029667268401</v>
      </c>
      <c r="N4716">
        <v>3.4809496412529999</v>
      </c>
      <c r="O4716">
        <v>5.2066115702479303</v>
      </c>
      <c r="P4716">
        <v>68.0555555555555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21</v>
      </c>
      <c r="E4717">
        <v>4.93506</v>
      </c>
      <c r="F4717">
        <v>13.04</v>
      </c>
      <c r="G4717">
        <v>-21.289270310985799</v>
      </c>
      <c r="H4717">
        <v>-14.1645622030494</v>
      </c>
      <c r="I4717">
        <v>-29.616574333489599</v>
      </c>
      <c r="J4717">
        <v>-0.86182774637639603</v>
      </c>
      <c r="K4717">
        <v>11.5785757211186</v>
      </c>
      <c r="L4717">
        <v>10.4603706449552</v>
      </c>
      <c r="M4717">
        <v>90.962730751612298</v>
      </c>
      <c r="N4717">
        <v>0</v>
      </c>
      <c r="O4717">
        <v>19.785276073619599</v>
      </c>
      <c r="P4717">
        <v>86.285714285714207</v>
      </c>
      <c r="Q4717">
        <v>0.144581778904006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46</v>
      </c>
      <c r="E4718">
        <v>4.9078384000000002</v>
      </c>
      <c r="F4718">
        <v>14.3</v>
      </c>
      <c r="G4718">
        <v>101.123886344352</v>
      </c>
      <c r="H4718">
        <v>14.0062878934559</v>
      </c>
      <c r="I4718">
        <v>-1.98817769100852</v>
      </c>
      <c r="J4718">
        <v>-0.86182774637639603</v>
      </c>
      <c r="K4718">
        <v>12.1342219612497</v>
      </c>
      <c r="L4718">
        <v>10.0537729289826</v>
      </c>
      <c r="M4718">
        <v>0.63586995437069005</v>
      </c>
      <c r="N4718">
        <v>1.9310984087749099E-2</v>
      </c>
      <c r="O4718">
        <v>0.55944055944054905</v>
      </c>
      <c r="P4718">
        <v>152.65017667844501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629</v>
      </c>
      <c r="E4719">
        <v>4.8919794599999999</v>
      </c>
      <c r="F4719">
        <v>13.98</v>
      </c>
      <c r="G4719">
        <v>52.228931334747401</v>
      </c>
      <c r="H4719">
        <v>-13.234211583367401</v>
      </c>
      <c r="I4719">
        <v>-9.2359901394153407</v>
      </c>
      <c r="J4719">
        <v>-4.7106730927724696</v>
      </c>
      <c r="K4719">
        <v>16.2343041051131</v>
      </c>
      <c r="L4719">
        <v>15.938122197683899</v>
      </c>
      <c r="M4719">
        <v>34.1002330165214</v>
      </c>
      <c r="N4719">
        <v>0.74187635737999202</v>
      </c>
      <c r="O4719">
        <v>132.188841201716</v>
      </c>
      <c r="P4719">
        <v>83.464566929133795</v>
      </c>
      <c r="Q4719">
        <v>0.12099810289403801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E4720">
        <v>4.8777236000000004</v>
      </c>
      <c r="F4720">
        <v>8.92</v>
      </c>
      <c r="G4720">
        <v>54.706560979658299</v>
      </c>
      <c r="H4720">
        <v>-3.3354844962510999</v>
      </c>
      <c r="I4720">
        <v>31.004103766539401</v>
      </c>
      <c r="J4720">
        <v>-7.0867294398992503E-2</v>
      </c>
      <c r="K4720">
        <v>9.16196484722553</v>
      </c>
      <c r="L4720">
        <v>7.7255636521511901</v>
      </c>
      <c r="M4720">
        <v>38.5198320491888</v>
      </c>
      <c r="N4720">
        <v>0.11388146620947801</v>
      </c>
      <c r="O4720">
        <v>38.901345291479799</v>
      </c>
      <c r="P4720">
        <v>137.23404255319099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150</v>
      </c>
      <c r="E4721">
        <v>4.8364752799999904</v>
      </c>
      <c r="F4721">
        <v>5.6</v>
      </c>
      <c r="G4721">
        <v>29.6953149157806</v>
      </c>
      <c r="K4721">
        <v>5.4856592989664099</v>
      </c>
      <c r="L4721">
        <v>5.3129273959650396</v>
      </c>
      <c r="M4721">
        <v>11.3707014279082</v>
      </c>
      <c r="N4721">
        <v>1</v>
      </c>
      <c r="O4721">
        <v>29.464285714285701</v>
      </c>
      <c r="P4721">
        <v>64.705882352941103</v>
      </c>
      <c r="Q4721">
        <v>-8.5879446318412003E-2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E4722">
        <v>4.8230370000000002</v>
      </c>
      <c r="F4722">
        <v>0.73</v>
      </c>
      <c r="G4722">
        <v>-21.574526354060499</v>
      </c>
      <c r="H4722">
        <v>32.197395322342999</v>
      </c>
      <c r="I4722">
        <v>-32.879508582339398</v>
      </c>
      <c r="J4722">
        <v>25.292018407469701</v>
      </c>
      <c r="K4722">
        <v>0.65898729034229497</v>
      </c>
      <c r="L4722">
        <v>0.68367012734537203</v>
      </c>
      <c r="M4722">
        <v>56.730131801984697</v>
      </c>
      <c r="N4722">
        <v>1.9795880680034199</v>
      </c>
      <c r="O4722">
        <v>27.397260273972599</v>
      </c>
      <c r="P4722">
        <v>35.185185185185098</v>
      </c>
      <c r="Q4722">
        <v>-4.6889668709488998E-2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403</v>
      </c>
      <c r="E4723">
        <v>4.8217130700000004</v>
      </c>
      <c r="F4723">
        <v>2.62</v>
      </c>
      <c r="G4723">
        <v>-25.091009870544099</v>
      </c>
      <c r="H4723">
        <v>4.2263808295893801</v>
      </c>
      <c r="I4723">
        <v>-4.38559585606155</v>
      </c>
      <c r="J4723">
        <v>-19.016589651138201</v>
      </c>
      <c r="K4723">
        <v>3.0103056667333501</v>
      </c>
      <c r="L4723">
        <v>2.8317352883055098</v>
      </c>
      <c r="M4723">
        <v>22.414390555422699</v>
      </c>
      <c r="N4723">
        <v>0.95866021043660798</v>
      </c>
      <c r="O4723">
        <v>54.198473282442698</v>
      </c>
      <c r="P4723">
        <v>32.323232323232297</v>
      </c>
      <c r="Q4723">
        <v>7.1530337946986003E-2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624</v>
      </c>
      <c r="E4724">
        <v>4.8179999999999996</v>
      </c>
      <c r="F4724">
        <v>16.059999999999999</v>
      </c>
      <c r="G4724">
        <v>-22.5804978745015</v>
      </c>
      <c r="H4724">
        <v>-4.4692713443236602</v>
      </c>
      <c r="I4724">
        <v>-28.5729730126459</v>
      </c>
      <c r="J4724">
        <v>-0.86182774637639603</v>
      </c>
      <c r="K4724">
        <v>16.625958632772001</v>
      </c>
      <c r="L4724">
        <v>19.343371753088601</v>
      </c>
      <c r="M4724">
        <v>2.4909220974997202</v>
      </c>
      <c r="N4724">
        <v>2.3125079148336299E-4</v>
      </c>
      <c r="O4724">
        <v>43.648816936488103</v>
      </c>
      <c r="P4724">
        <v>5.5884286653517101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140</v>
      </c>
      <c r="E4725">
        <v>4.7703810000000004</v>
      </c>
      <c r="F4725">
        <v>1.07</v>
      </c>
      <c r="G4725">
        <v>-20.9582798554611</v>
      </c>
      <c r="H4725">
        <v>-18.754985630037901</v>
      </c>
      <c r="I4725">
        <v>-44.067030737603503</v>
      </c>
      <c r="J4725">
        <v>3.2198049066848302</v>
      </c>
      <c r="K4725">
        <v>1.0443695155867301</v>
      </c>
      <c r="L4725">
        <v>0.99848542820032804</v>
      </c>
      <c r="M4725">
        <v>69.007097279848395</v>
      </c>
      <c r="N4725">
        <v>1.2679026059805401</v>
      </c>
      <c r="O4725">
        <v>59.813084112149497</v>
      </c>
      <c r="P4725">
        <v>46.575342465753401</v>
      </c>
      <c r="Q4725">
        <v>3.0668234201779998E-3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E4726">
        <v>4.7641999999999998</v>
      </c>
      <c r="F4726">
        <v>8.1999999999999993</v>
      </c>
      <c r="G4726">
        <v>24.3229095433752</v>
      </c>
      <c r="H4726">
        <v>28.488928012589501</v>
      </c>
      <c r="I4726">
        <v>23.795535905726702</v>
      </c>
      <c r="J4726">
        <v>-0.86182774637639603</v>
      </c>
      <c r="K4726">
        <v>7.0464411770840796</v>
      </c>
      <c r="L4726">
        <v>6.2638898244157497</v>
      </c>
      <c r="M4726">
        <v>68.168583308143994</v>
      </c>
      <c r="N4726">
        <v>0.67125960608882695</v>
      </c>
      <c r="O4726">
        <v>6.0975609756097597</v>
      </c>
      <c r="P4726">
        <v>98.547215496367997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75</v>
      </c>
      <c r="E4727">
        <v>4.76</v>
      </c>
      <c r="F4727">
        <v>2.8</v>
      </c>
      <c r="G4727">
        <v>-24.042058821592999</v>
      </c>
      <c r="H4727">
        <v>13.052096177043801</v>
      </c>
      <c r="I4727">
        <v>-10.9095077802218</v>
      </c>
      <c r="J4727">
        <v>-2.6475420320906702</v>
      </c>
      <c r="K4727">
        <v>2.4978853651956898</v>
      </c>
      <c r="L4727">
        <v>2.4717606973363502</v>
      </c>
      <c r="M4727">
        <v>59.496751614901399</v>
      </c>
      <c r="N4727">
        <v>2.33229225317484</v>
      </c>
      <c r="O4727">
        <v>18.214285714285701</v>
      </c>
      <c r="P4727">
        <v>39.999999999999901</v>
      </c>
      <c r="Q4727">
        <v>4.1585434774362003E-2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236</v>
      </c>
      <c r="E4728">
        <v>4.7319639999999996</v>
      </c>
      <c r="F4728">
        <v>12.4</v>
      </c>
      <c r="G4728">
        <v>34.969850151405403</v>
      </c>
      <c r="H4728">
        <v>20.698836244533101</v>
      </c>
      <c r="I4728">
        <v>45.671517856010901</v>
      </c>
      <c r="J4728">
        <v>4.5588842277336301</v>
      </c>
      <c r="K4728">
        <v>11.1137526307178</v>
      </c>
      <c r="L4728">
        <v>10.6221955193702</v>
      </c>
      <c r="M4728">
        <v>58.9344850703433</v>
      </c>
      <c r="N4728">
        <v>2.1504392505291898</v>
      </c>
      <c r="O4728">
        <v>57.741935483870897</v>
      </c>
      <c r="P4728">
        <v>125.454545454545</v>
      </c>
      <c r="Q4728">
        <v>5.9403350610357002E-2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336</v>
      </c>
      <c r="E4729">
        <v>4.6854259999999996</v>
      </c>
      <c r="F4729">
        <v>5.9</v>
      </c>
      <c r="G4729">
        <v>-30.390984976344399</v>
      </c>
      <c r="H4729">
        <v>2.1175550029817201</v>
      </c>
      <c r="I4729">
        <v>-22.3300580328888</v>
      </c>
      <c r="J4729">
        <v>-3.7709186554673</v>
      </c>
      <c r="K4729">
        <v>5.4537769244960597</v>
      </c>
      <c r="L4729">
        <v>5.6988135428221796</v>
      </c>
      <c r="M4729">
        <v>58.249497922742201</v>
      </c>
      <c r="N4729">
        <v>0.91872895466952298</v>
      </c>
      <c r="O4729">
        <v>24.5762711864406</v>
      </c>
      <c r="P4729">
        <v>27.982646420824199</v>
      </c>
      <c r="Q4729">
        <v>6.9960872141722003E-2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117</v>
      </c>
      <c r="E4730">
        <v>4.6826999999999996</v>
      </c>
      <c r="F4730">
        <v>9.4600000000000009</v>
      </c>
      <c r="G4730">
        <v>-7.6102406397748599</v>
      </c>
      <c r="H4730">
        <v>-5.5480199958878398</v>
      </c>
      <c r="I4730">
        <v>-18.404594107424899</v>
      </c>
      <c r="J4730">
        <v>3.9381722536236001</v>
      </c>
      <c r="K4730">
        <v>9.4024379552979802</v>
      </c>
      <c r="L4730">
        <v>9.6103193658516499</v>
      </c>
      <c r="M4730">
        <v>56.408961233723197</v>
      </c>
      <c r="N4730">
        <v>2.7619649602382701</v>
      </c>
      <c r="O4730">
        <v>69.027484143763203</v>
      </c>
      <c r="P4730">
        <v>34.757834757834701</v>
      </c>
      <c r="Q4730">
        <v>1.2552330722195E-2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E4731">
        <v>4.6493475000000002</v>
      </c>
      <c r="F4731">
        <v>14.75</v>
      </c>
      <c r="G4731">
        <v>47.669171124930998</v>
      </c>
      <c r="H4731">
        <v>-10.5800288236362</v>
      </c>
      <c r="I4731">
        <v>6.8194103848722101</v>
      </c>
      <c r="J4731">
        <v>-2.0012379340439499</v>
      </c>
      <c r="K4731">
        <v>14.781332975622</v>
      </c>
      <c r="L4731">
        <v>12.186035995933899</v>
      </c>
      <c r="M4731">
        <v>48.199204228896598</v>
      </c>
      <c r="N4731">
        <v>0.44979477432307602</v>
      </c>
      <c r="O4731">
        <v>26.915254237288099</v>
      </c>
      <c r="P4731">
        <v>160.14109347442599</v>
      </c>
      <c r="Q4731">
        <v>-2.494482059131E-2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49</v>
      </c>
      <c r="E4732">
        <v>4.6430523939999997</v>
      </c>
      <c r="F4732">
        <v>5.54</v>
      </c>
      <c r="G4732">
        <v>-46.830283435780501</v>
      </c>
      <c r="H4732">
        <v>-4.1069525037439396</v>
      </c>
      <c r="I4732">
        <v>-17.5820474228092</v>
      </c>
      <c r="J4732">
        <v>4.4613661699734104</v>
      </c>
      <c r="K4732">
        <v>5.43317069779226</v>
      </c>
      <c r="L4732">
        <v>5.8681535613670199</v>
      </c>
      <c r="M4732">
        <v>87.484409535086996</v>
      </c>
      <c r="N4732">
        <v>1.2834224598930399</v>
      </c>
      <c r="O4732">
        <v>39.350180505415103</v>
      </c>
      <c r="P4732">
        <v>10.8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21</v>
      </c>
      <c r="E4733">
        <v>4.6315790000000003</v>
      </c>
      <c r="F4733">
        <v>2.1</v>
      </c>
      <c r="G4733">
        <v>-9.1935739731082098</v>
      </c>
      <c r="H4733">
        <v>-4.4692713443236602</v>
      </c>
      <c r="I4733">
        <v>-18.076664367730501</v>
      </c>
      <c r="J4733">
        <v>-0.86182774637639603</v>
      </c>
      <c r="K4733">
        <v>2.0522872155127798</v>
      </c>
      <c r="L4733">
        <v>1.86937601073577</v>
      </c>
      <c r="M4733">
        <v>95.118240825399496</v>
      </c>
      <c r="N4733">
        <v>0</v>
      </c>
      <c r="O4733">
        <v>5.2380952380952399</v>
      </c>
      <c r="P4733">
        <v>19.318181818181799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75</v>
      </c>
      <c r="E4734">
        <v>4.6204619999999998</v>
      </c>
      <c r="F4734">
        <v>2.31</v>
      </c>
      <c r="G4734">
        <v>54.608509360225099</v>
      </c>
      <c r="H4734">
        <v>17.292386686764399</v>
      </c>
      <c r="I4734">
        <v>35.932969262396398</v>
      </c>
      <c r="J4734">
        <v>6.4441083266829704</v>
      </c>
      <c r="K4734">
        <v>2.0249998090902501</v>
      </c>
      <c r="L4734">
        <v>1.7166856953288601</v>
      </c>
      <c r="M4734">
        <v>71.666757124600394</v>
      </c>
      <c r="N4734">
        <v>3.2393884790343899</v>
      </c>
      <c r="O4734">
        <v>3.4632034632034499</v>
      </c>
      <c r="P4734">
        <v>156.666666666666</v>
      </c>
      <c r="Q4734">
        <v>7.9413911765329998E-2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21</v>
      </c>
      <c r="E4735">
        <v>4.6165419999999999</v>
      </c>
      <c r="F4735">
        <v>8.3800000000000008</v>
      </c>
      <c r="G4735">
        <v>-8.82113449452347</v>
      </c>
      <c r="H4735">
        <v>23.356815612198002</v>
      </c>
      <c r="I4735">
        <v>-3.69981099533112</v>
      </c>
      <c r="J4735">
        <v>6.6991478633797099</v>
      </c>
      <c r="K4735">
        <v>8.65203117719315</v>
      </c>
      <c r="L4735">
        <v>8.3784358578599392</v>
      </c>
      <c r="M4735">
        <v>44.838116304544997</v>
      </c>
      <c r="N4735">
        <v>1.3237120062452199</v>
      </c>
      <c r="O4735">
        <v>49.164677804295899</v>
      </c>
      <c r="P4735">
        <v>36.704730831973897</v>
      </c>
      <c r="Q4735">
        <v>0.108759985890674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4.5901206999999999</v>
      </c>
      <c r="F4736">
        <v>20.9</v>
      </c>
      <c r="G4736">
        <v>-28.424343203877399</v>
      </c>
      <c r="H4736">
        <v>-12.319917586544801</v>
      </c>
      <c r="I4736">
        <v>24.400711197880302</v>
      </c>
      <c r="J4736">
        <v>-4.6118277463763899</v>
      </c>
      <c r="K4736">
        <v>19.9067605940612</v>
      </c>
      <c r="L4736">
        <v>19.1393460336615</v>
      </c>
      <c r="M4736">
        <v>70.651058507286606</v>
      </c>
      <c r="N4736">
        <v>1.7475338495013799</v>
      </c>
      <c r="O4736">
        <v>31.244019138755899</v>
      </c>
      <c r="P4736">
        <v>39.3333333333333</v>
      </c>
      <c r="Q4736">
        <v>-3.3275705164074E-2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E4737">
        <v>4.5671999999999997</v>
      </c>
      <c r="F4737">
        <v>11</v>
      </c>
      <c r="G4737">
        <v>-27.908326125081999</v>
      </c>
      <c r="H4737">
        <v>-10.4874081951068</v>
      </c>
      <c r="I4737">
        <v>-28.483904186735</v>
      </c>
      <c r="J4737">
        <v>-0.86182774637639603</v>
      </c>
      <c r="K4737">
        <v>10.3715035226904</v>
      </c>
      <c r="L4737">
        <v>10.2967645306009</v>
      </c>
      <c r="M4737">
        <v>3.97520821538986</v>
      </c>
      <c r="N4737">
        <v>0.16559507338379301</v>
      </c>
      <c r="O4737">
        <v>36.727272727272698</v>
      </c>
      <c r="P4737">
        <v>65.165165165165106</v>
      </c>
      <c r="Q4737">
        <v>7.0859731003511006E-2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4.5567000000000002</v>
      </c>
      <c r="F4738">
        <v>2.4900000000000002</v>
      </c>
      <c r="G4738">
        <v>10.952946173411901</v>
      </c>
      <c r="H4738">
        <v>2.51762821899512</v>
      </c>
      <c r="I4738">
        <v>12.6582869554561</v>
      </c>
      <c r="J4738">
        <v>-0.86182774637639603</v>
      </c>
      <c r="K4738">
        <v>2.0013903869250398</v>
      </c>
      <c r="L4738">
        <v>1.79426338532588</v>
      </c>
      <c r="M4738">
        <v>99.960780359936507</v>
      </c>
      <c r="N4738">
        <v>0.57084596822725797</v>
      </c>
      <c r="O4738">
        <v>0</v>
      </c>
      <c r="P4738">
        <v>39.106145251396597</v>
      </c>
      <c r="Q4738">
        <v>-1.4697188120987E-2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120</v>
      </c>
      <c r="E4739">
        <v>4.5510000000000002</v>
      </c>
      <c r="F4739">
        <v>1.23</v>
      </c>
      <c r="G4739">
        <v>31.8320670525328</v>
      </c>
      <c r="H4739">
        <v>-4.4492583261712598E-2</v>
      </c>
      <c r="I4739">
        <v>35.0934822822177</v>
      </c>
      <c r="J4739">
        <v>-0.86182774637639603</v>
      </c>
      <c r="K4739">
        <v>0.95334742385145899</v>
      </c>
      <c r="L4739">
        <v>0.78465192167728204</v>
      </c>
      <c r="M4739">
        <v>99.996143041068393</v>
      </c>
      <c r="N4739">
        <v>0.90425245556320299</v>
      </c>
      <c r="O4739">
        <v>0</v>
      </c>
      <c r="P4739">
        <v>115.78947368420999</v>
      </c>
      <c r="Q4739">
        <v>8.4580079679742001E-2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140</v>
      </c>
      <c r="E4740">
        <v>4.5179999999999998</v>
      </c>
      <c r="F4740">
        <v>15.06</v>
      </c>
      <c r="G4740">
        <v>96.591753451805602</v>
      </c>
      <c r="H4740">
        <v>8.8985277694134108</v>
      </c>
      <c r="I4740">
        <v>31.847775682962101</v>
      </c>
      <c r="J4740">
        <v>-0.86182774637639603</v>
      </c>
      <c r="K4740">
        <v>16.374028389438699</v>
      </c>
      <c r="L4740">
        <v>15.084379693281999</v>
      </c>
      <c r="M4740">
        <v>46.967046809654001</v>
      </c>
      <c r="N4740">
        <v>0.45201416920668902</v>
      </c>
      <c r="O4740">
        <v>124.36918990703801</v>
      </c>
      <c r="P4740">
        <v>134.57943925233599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629</v>
      </c>
      <c r="E4741">
        <v>4.4980230600000004</v>
      </c>
      <c r="F4741">
        <v>13.8</v>
      </c>
      <c r="G4741">
        <v>-46.777146083900902</v>
      </c>
      <c r="I4741">
        <v>-7.3521623653380299</v>
      </c>
      <c r="K4741">
        <v>17.182926074637699</v>
      </c>
      <c r="L4741">
        <v>23.662368761796301</v>
      </c>
      <c r="M4741">
        <v>89.584477983611194</v>
      </c>
      <c r="N4741">
        <v>1</v>
      </c>
      <c r="O4741">
        <v>26.449275362318801</v>
      </c>
      <c r="P4741">
        <v>15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455</v>
      </c>
      <c r="E4742">
        <v>4.4491692</v>
      </c>
      <c r="F4742">
        <v>4.2699999999999996</v>
      </c>
      <c r="G4742">
        <v>-50.3206722944511</v>
      </c>
      <c r="H4742">
        <v>-21.438968314020599</v>
      </c>
      <c r="I4742">
        <v>-39.478599146947197</v>
      </c>
      <c r="J4742">
        <v>-5.7229388574874998</v>
      </c>
      <c r="K4742">
        <v>5.4539277087852298</v>
      </c>
      <c r="L4742">
        <v>6.27734463777995</v>
      </c>
      <c r="M4742">
        <v>46.011137728450798</v>
      </c>
      <c r="N4742">
        <v>1.6017142378362299</v>
      </c>
      <c r="O4742">
        <v>42.622950819672099</v>
      </c>
      <c r="P4742">
        <v>3.8929440389294099</v>
      </c>
      <c r="Q4742">
        <v>-6.2204888227515999E-2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4.4283925000000002</v>
      </c>
      <c r="F4743">
        <v>14.75</v>
      </c>
      <c r="G4743">
        <v>14.482290283155599</v>
      </c>
      <c r="H4743">
        <v>-8.9615790366313597</v>
      </c>
      <c r="I4743">
        <v>-10.0964955060302</v>
      </c>
      <c r="J4743">
        <v>1.85160706500679</v>
      </c>
      <c r="K4743">
        <v>15.1211465780572</v>
      </c>
      <c r="L4743">
        <v>14.788039022121501</v>
      </c>
      <c r="M4743">
        <v>30.614308412708901</v>
      </c>
      <c r="N4743">
        <v>1.2397002788443201</v>
      </c>
      <c r="O4743">
        <v>41.355932203389798</v>
      </c>
      <c r="P4743">
        <v>55.590717299578003</v>
      </c>
      <c r="Q4743">
        <v>5.4710725822965003E-2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1396</v>
      </c>
      <c r="E4744">
        <v>4.4019899999999996</v>
      </c>
      <c r="F4744">
        <v>2.95</v>
      </c>
      <c r="G4744">
        <v>-55.788981732411401</v>
      </c>
      <c r="H4744">
        <v>2.7971646418354998</v>
      </c>
      <c r="I4744">
        <v>-38.415744498322098</v>
      </c>
      <c r="J4744">
        <v>0.115370950692015</v>
      </c>
      <c r="K4744">
        <v>4.2626481767766897</v>
      </c>
      <c r="L4744">
        <v>5.0667814461864902</v>
      </c>
      <c r="M4744">
        <v>24.775038585419399</v>
      </c>
      <c r="N4744">
        <v>0.92419215459767801</v>
      </c>
      <c r="O4744">
        <v>56.949152542372801</v>
      </c>
      <c r="P4744">
        <v>4.6099290780141997</v>
      </c>
      <c r="Q4744">
        <v>-1.2626499275449E-2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916</v>
      </c>
      <c r="E4745">
        <v>4.3712094700000002</v>
      </c>
      <c r="F4745">
        <v>4.43</v>
      </c>
      <c r="G4745">
        <v>52.768791618289598</v>
      </c>
      <c r="H4745">
        <v>51.250285851248201</v>
      </c>
      <c r="I4745">
        <v>24.4783509494331</v>
      </c>
      <c r="J4745">
        <v>-10.4978020504449</v>
      </c>
      <c r="K4745">
        <v>3.3057536513113899</v>
      </c>
      <c r="L4745">
        <v>3.1191560372024401</v>
      </c>
      <c r="M4745">
        <v>68.130461839669806</v>
      </c>
      <c r="N4745">
        <v>1.83810010214504</v>
      </c>
      <c r="O4745">
        <v>10.609480812641101</v>
      </c>
      <c r="P4745">
        <v>91.774891774891699</v>
      </c>
      <c r="Q4745">
        <v>1.6045885313051001E-2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140</v>
      </c>
      <c r="E4746">
        <v>4.3448399999999996</v>
      </c>
      <c r="F4746">
        <v>7.29</v>
      </c>
      <c r="G4746">
        <v>-25.860240639774801</v>
      </c>
      <c r="H4746">
        <v>-4.4692713443236602</v>
      </c>
      <c r="I4746">
        <v>-13.099288802119601</v>
      </c>
      <c r="J4746">
        <v>-0.86182774637639603</v>
      </c>
      <c r="K4746">
        <v>7.2899995305120102</v>
      </c>
      <c r="L4746">
        <v>7.2804018776551702</v>
      </c>
      <c r="M4746">
        <v>98.182515309086796</v>
      </c>
      <c r="O4746">
        <v>0</v>
      </c>
      <c r="P4746">
        <v>0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414</v>
      </c>
      <c r="E4747">
        <v>4.3248600000000001</v>
      </c>
      <c r="F4747">
        <v>13.5</v>
      </c>
      <c r="G4747">
        <v>38.373336002560798</v>
      </c>
      <c r="H4747">
        <v>-23.0458696555419</v>
      </c>
      <c r="I4747">
        <v>-26.7821532522475</v>
      </c>
      <c r="J4747">
        <v>-12.337237582441899</v>
      </c>
      <c r="K4747">
        <v>15.7978207480013</v>
      </c>
      <c r="L4747">
        <v>15.299285850793201</v>
      </c>
      <c r="M4747">
        <v>17.441448112446199</v>
      </c>
      <c r="N4747">
        <v>1.83273153117985</v>
      </c>
      <c r="O4747">
        <v>54.814814814814802</v>
      </c>
      <c r="P4747">
        <v>91.489361702127596</v>
      </c>
      <c r="Q4747">
        <v>0.10846404245511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18</v>
      </c>
      <c r="E4748">
        <v>4.3170111000000002</v>
      </c>
      <c r="F4748">
        <v>12.69</v>
      </c>
      <c r="G4748">
        <v>109.575751939074</v>
      </c>
      <c r="H4748">
        <v>-0.53806741311974404</v>
      </c>
      <c r="I4748">
        <v>153.497349853342</v>
      </c>
      <c r="J4748">
        <v>-0.86182774637639603</v>
      </c>
      <c r="K4748">
        <v>11.1984254069434</v>
      </c>
      <c r="L4748">
        <v>7.9660558567764603</v>
      </c>
      <c r="M4748">
        <v>99.8125415666956</v>
      </c>
      <c r="N4748">
        <v>9.21682195920423E-2</v>
      </c>
      <c r="O4748">
        <v>0</v>
      </c>
      <c r="P4748">
        <v>179.51541850220201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629</v>
      </c>
      <c r="E4749">
        <v>4.3159124999999996</v>
      </c>
      <c r="F4749">
        <v>17.75</v>
      </c>
      <c r="G4749">
        <v>-75.362374352434898</v>
      </c>
      <c r="H4749">
        <v>-15.375488414924201</v>
      </c>
      <c r="I4749">
        <v>-70.348807106551206</v>
      </c>
      <c r="J4749">
        <v>-1.09781594696636</v>
      </c>
      <c r="K4749">
        <v>22.053064592385098</v>
      </c>
      <c r="L4749">
        <v>25.580460337784999</v>
      </c>
      <c r="M4749">
        <v>50.303401735252002</v>
      </c>
      <c r="N4749">
        <v>4.2393428987315396</v>
      </c>
      <c r="O4749">
        <v>146.591549295774</v>
      </c>
      <c r="P4749">
        <v>18.0971390552229</v>
      </c>
      <c r="Q4749">
        <v>-0.15853775525980701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403</v>
      </c>
      <c r="E4750">
        <v>4.2962863999999996</v>
      </c>
      <c r="F4750">
        <v>14.32</v>
      </c>
      <c r="G4750">
        <v>63.808633532410497</v>
      </c>
      <c r="H4750">
        <v>-4.9072275487032098</v>
      </c>
      <c r="I4750">
        <v>-56.942426057021599</v>
      </c>
      <c r="J4750">
        <v>-5.3436204634632203</v>
      </c>
      <c r="K4750">
        <v>14.372987035395299</v>
      </c>
      <c r="L4750">
        <v>15.8294862873111</v>
      </c>
      <c r="M4750">
        <v>64.9846202953687</v>
      </c>
      <c r="N4750">
        <v>1.6047713072408101</v>
      </c>
      <c r="O4750">
        <v>87.150837988826794</v>
      </c>
      <c r="P4750">
        <v>89.668874172185397</v>
      </c>
      <c r="Q4750">
        <v>2.1376028740321001E-2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403</v>
      </c>
      <c r="E4751">
        <v>4.2848112</v>
      </c>
      <c r="F4751">
        <v>13.38</v>
      </c>
      <c r="G4751">
        <v>73.841251897538498</v>
      </c>
      <c r="H4751">
        <v>4.3112164605543803</v>
      </c>
      <c r="I4751">
        <v>96.290382559382707</v>
      </c>
      <c r="J4751">
        <v>-0.86182774637639603</v>
      </c>
      <c r="K4751">
        <v>9.8121245472838794</v>
      </c>
      <c r="L4751">
        <v>9.9988651216791897</v>
      </c>
      <c r="M4751">
        <v>91.094151782280605</v>
      </c>
      <c r="N4751">
        <v>1.0413934426229501</v>
      </c>
      <c r="O4751">
        <v>4.9327354260089598</v>
      </c>
      <c r="P4751">
        <v>139.35599284436401</v>
      </c>
      <c r="Q4751">
        <v>4.1351053103680004E-3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539</v>
      </c>
      <c r="E4752">
        <v>4.2752565000000002</v>
      </c>
      <c r="F4752">
        <v>8.5500000000000007</v>
      </c>
      <c r="G4752">
        <v>-1.947197161514</v>
      </c>
      <c r="H4752">
        <v>-4.7140693859393199</v>
      </c>
      <c r="I4752">
        <v>1.8200660365900301</v>
      </c>
      <c r="J4752">
        <v>-0.86182774637639603</v>
      </c>
      <c r="K4752">
        <v>7.5076837594745998</v>
      </c>
      <c r="L4752">
        <v>6.2817276978650902</v>
      </c>
      <c r="M4752">
        <v>90.397401910739603</v>
      </c>
      <c r="N4752">
        <v>1.44602692816561</v>
      </c>
      <c r="O4752">
        <v>6.43274853801167</v>
      </c>
      <c r="P4752">
        <v>87.912087912087898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629</v>
      </c>
      <c r="E4753">
        <v>4.2489204000000003</v>
      </c>
      <c r="F4753">
        <v>4.72</v>
      </c>
      <c r="G4753">
        <v>3.10150799410488</v>
      </c>
      <c r="H4753">
        <v>9.5743121907852906</v>
      </c>
      <c r="I4753">
        <v>-24.042685028534699</v>
      </c>
      <c r="J4753">
        <v>1.0862242016755399</v>
      </c>
      <c r="K4753">
        <v>4.5656599939593496</v>
      </c>
      <c r="L4753">
        <v>4.4932072094159397</v>
      </c>
      <c r="M4753">
        <v>50.393911199677603</v>
      </c>
      <c r="N4753">
        <v>0.84221221094797605</v>
      </c>
      <c r="O4753">
        <v>27.118644067796598</v>
      </c>
      <c r="P4753">
        <v>54.248366013071802</v>
      </c>
      <c r="Q4753">
        <v>2.2132215769584001E-2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130</v>
      </c>
      <c r="E4754">
        <v>4.2211024000000004</v>
      </c>
      <c r="F4754">
        <v>9.76</v>
      </c>
      <c r="G4754">
        <v>-35.1539209371726</v>
      </c>
      <c r="H4754">
        <v>-1.5000242605484599</v>
      </c>
      <c r="I4754">
        <v>-32.7700706951237</v>
      </c>
      <c r="J4754">
        <v>-3.2738880478839101</v>
      </c>
      <c r="K4754">
        <v>9.5530792886478597</v>
      </c>
      <c r="L4754">
        <v>10.729213230541299</v>
      </c>
      <c r="M4754">
        <v>43.848764110281401</v>
      </c>
      <c r="N4754">
        <v>0.30818407348230997</v>
      </c>
      <c r="O4754">
        <v>104.50819672131099</v>
      </c>
      <c r="P4754">
        <v>60</v>
      </c>
      <c r="Q4754">
        <v>3.5674587674058997E-2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168</v>
      </c>
      <c r="E4755">
        <v>4.1813200000000004</v>
      </c>
      <c r="F4755">
        <v>6.88</v>
      </c>
      <c r="G4755">
        <v>106.57219179265699</v>
      </c>
      <c r="H4755">
        <v>-11.055292849700001</v>
      </c>
      <c r="I4755">
        <v>62.859790481767803</v>
      </c>
      <c r="J4755">
        <v>-11.299972076273299</v>
      </c>
      <c r="K4755">
        <v>6.95033784398231</v>
      </c>
      <c r="L4755">
        <v>5.2832142709974104</v>
      </c>
      <c r="M4755">
        <v>32.663907372473503</v>
      </c>
      <c r="N4755">
        <v>0.87263966608568</v>
      </c>
      <c r="O4755">
        <v>22.0930232558139</v>
      </c>
      <c r="P4755">
        <v>199.13043478260801</v>
      </c>
      <c r="Q4755">
        <v>3.9612667278494003E-2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46</v>
      </c>
      <c r="E4756">
        <v>4.1592375649999997</v>
      </c>
      <c r="F4756">
        <v>11.65</v>
      </c>
      <c r="G4756">
        <v>81.804643495697405</v>
      </c>
      <c r="H4756">
        <v>1.43981956476724</v>
      </c>
      <c r="I4756">
        <v>-11.0852782942387</v>
      </c>
      <c r="J4756">
        <v>2.6017601754708499</v>
      </c>
      <c r="K4756">
        <v>11.1300442141827</v>
      </c>
      <c r="L4756">
        <v>10.9734214052722</v>
      </c>
      <c r="M4756">
        <v>58.507672738700002</v>
      </c>
      <c r="N4756">
        <v>0.46884599399118099</v>
      </c>
      <c r="O4756">
        <v>28.154506437768202</v>
      </c>
      <c r="P4756">
        <v>111.818181818181</v>
      </c>
      <c r="Q4756">
        <v>7.3450070745830001E-3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1151</v>
      </c>
      <c r="E4757">
        <v>4.1500632</v>
      </c>
      <c r="F4757">
        <v>4.8</v>
      </c>
      <c r="G4757">
        <v>40.229724758148897</v>
      </c>
      <c r="H4757">
        <v>-20.2953583008454</v>
      </c>
      <c r="I4757">
        <v>0.37588850284487602</v>
      </c>
      <c r="J4757">
        <v>-11.7273894406673</v>
      </c>
      <c r="K4757">
        <v>5.3787047388505798</v>
      </c>
      <c r="L4757">
        <v>5.2316083902033004</v>
      </c>
      <c r="M4757">
        <v>29.158221901445401</v>
      </c>
      <c r="N4757">
        <v>1.33920434448237</v>
      </c>
      <c r="O4757">
        <v>56.25</v>
      </c>
      <c r="P4757">
        <v>120.183486238532</v>
      </c>
      <c r="Q4757">
        <v>-9.0777350603597998E-2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E4758">
        <v>4.1328140360000001</v>
      </c>
      <c r="F4758">
        <v>4.42</v>
      </c>
      <c r="G4758">
        <v>-72.6072285915821</v>
      </c>
      <c r="H4758">
        <v>-15.356368118517199</v>
      </c>
      <c r="I4758">
        <v>-41.5782532034141</v>
      </c>
      <c r="J4758">
        <v>-0.86182774637639603</v>
      </c>
      <c r="K4758">
        <v>5.11699681509117</v>
      </c>
      <c r="L4758">
        <v>6.3406240490305796</v>
      </c>
      <c r="M4758">
        <v>9.6645012404999995E-5</v>
      </c>
      <c r="N4758">
        <v>0.351515151515151</v>
      </c>
      <c r="O4758">
        <v>87.782805429864197</v>
      </c>
      <c r="P4758">
        <v>16.315789473684202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65</v>
      </c>
      <c r="E4759">
        <v>4.109888024</v>
      </c>
      <c r="F4759">
        <v>9.26</v>
      </c>
      <c r="G4759">
        <v>28.216298461722602</v>
      </c>
      <c r="H4759">
        <v>22.554048271588499</v>
      </c>
      <c r="I4759">
        <v>20.138121269822701</v>
      </c>
      <c r="J4759">
        <v>-0.86182774637639603</v>
      </c>
      <c r="K4759">
        <v>7.9725615494591597</v>
      </c>
      <c r="L4759">
        <v>6.9944118195740304</v>
      </c>
      <c r="M4759">
        <v>100</v>
      </c>
      <c r="N4759">
        <v>0.64363636363636301</v>
      </c>
      <c r="O4759">
        <v>0</v>
      </c>
      <c r="P4759">
        <v>54.076539101497502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484</v>
      </c>
      <c r="E4760">
        <v>4.109443884</v>
      </c>
      <c r="F4760">
        <v>1.26</v>
      </c>
      <c r="G4760">
        <v>6.7713383075935498</v>
      </c>
      <c r="H4760">
        <v>-10.143030209571799</v>
      </c>
      <c r="I4760">
        <v>19.532290145248702</v>
      </c>
      <c r="J4760">
        <v>-2.34330922785787</v>
      </c>
      <c r="K4760">
        <v>1.16112408915539</v>
      </c>
      <c r="L4760">
        <v>1.0142181805031301</v>
      </c>
      <c r="M4760">
        <v>4.7504505136505601</v>
      </c>
      <c r="N4760">
        <v>1.61308715201377</v>
      </c>
      <c r="O4760">
        <v>17.460317460317398</v>
      </c>
      <c r="P4760">
        <v>68</v>
      </c>
      <c r="Q4760">
        <v>-1.879918702869E-2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403</v>
      </c>
      <c r="E4761">
        <v>4.0972463010000002</v>
      </c>
      <c r="F4761">
        <v>26.47</v>
      </c>
      <c r="G4761">
        <v>176.30870913191399</v>
      </c>
      <c r="H4761">
        <v>5.7764596011157199</v>
      </c>
      <c r="I4761">
        <v>189.06966096956899</v>
      </c>
      <c r="J4761">
        <v>-0.86182774637639603</v>
      </c>
      <c r="K4761">
        <v>21.629515457084199</v>
      </c>
      <c r="M4761">
        <v>100</v>
      </c>
      <c r="O4761">
        <v>0</v>
      </c>
      <c r="P4761">
        <v>202.168949771689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46</v>
      </c>
      <c r="E4762">
        <v>4.0836639999999997</v>
      </c>
      <c r="F4762">
        <v>1.1599999999999999</v>
      </c>
      <c r="G4762">
        <v>58.266743487209197</v>
      </c>
      <c r="H4762">
        <v>5.3346502243037897</v>
      </c>
      <c r="I4762">
        <v>-4.6880738488486298</v>
      </c>
      <c r="J4762">
        <v>-1.74678349858876</v>
      </c>
      <c r="K4762">
        <v>0.92044853493950896</v>
      </c>
      <c r="L4762">
        <v>0.67823647266245102</v>
      </c>
      <c r="M4762">
        <v>87.535873998425302</v>
      </c>
      <c r="N4762">
        <v>0.92879853301667803</v>
      </c>
      <c r="O4762">
        <v>5.1724137931034404</v>
      </c>
      <c r="P4762">
        <v>100</v>
      </c>
      <c r="Q4762">
        <v>0.115034921931227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189</v>
      </c>
      <c r="E4763">
        <v>4.0682400000000003</v>
      </c>
      <c r="F4763">
        <v>40.479999999999997</v>
      </c>
      <c r="G4763">
        <v>76.539759360225105</v>
      </c>
      <c r="H4763">
        <v>20.121371930530099</v>
      </c>
      <c r="I4763">
        <v>86.309578192954206</v>
      </c>
      <c r="J4763">
        <v>-2.7273275160677799</v>
      </c>
      <c r="K4763">
        <v>36.855573078247502</v>
      </c>
      <c r="L4763">
        <v>30.472576168935699</v>
      </c>
      <c r="M4763">
        <v>56.083185898127397</v>
      </c>
      <c r="N4763">
        <v>1.9377801510683099</v>
      </c>
      <c r="O4763">
        <v>18.577075098814198</v>
      </c>
      <c r="P4763">
        <v>159.98715478484201</v>
      </c>
      <c r="Q4763">
        <v>0.10465665077960699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65</v>
      </c>
      <c r="E4764">
        <v>4.0620348000000002</v>
      </c>
      <c r="F4764">
        <v>11.72</v>
      </c>
      <c r="G4764">
        <v>61.061609439969899</v>
      </c>
      <c r="H4764">
        <v>12.4583216106665</v>
      </c>
      <c r="I4764">
        <v>43.376011598414401</v>
      </c>
      <c r="J4764">
        <v>3.0512157318844602</v>
      </c>
      <c r="K4764">
        <v>10.8870154084736</v>
      </c>
      <c r="L4764">
        <v>12.5364917592438</v>
      </c>
      <c r="M4764">
        <v>63.670025204444997</v>
      </c>
      <c r="N4764">
        <v>0.93616930852093705</v>
      </c>
      <c r="O4764">
        <v>7.50853242320819</v>
      </c>
      <c r="P4764">
        <v>99.659284497444602</v>
      </c>
      <c r="Q4764">
        <v>1.6501452086329998E-2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629</v>
      </c>
      <c r="E4765">
        <v>4.0449712499999997</v>
      </c>
      <c r="F4765">
        <v>6.75</v>
      </c>
      <c r="G4765">
        <v>-38.197902977437202</v>
      </c>
      <c r="H4765">
        <v>31.894365019312598</v>
      </c>
      <c r="I4765">
        <v>9.6279839251530799</v>
      </c>
      <c r="J4765">
        <v>24.138172253623502</v>
      </c>
      <c r="K4765">
        <v>5.85476117066138</v>
      </c>
      <c r="L4765">
        <v>7.2638136636643003</v>
      </c>
      <c r="M4765">
        <v>89.999896960843003</v>
      </c>
      <c r="N4765">
        <v>1.2962962962962901</v>
      </c>
      <c r="O4765">
        <v>20.740740740740701</v>
      </c>
      <c r="P4765">
        <v>64.634146341463406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414</v>
      </c>
      <c r="E4766">
        <v>4.0333712999999998</v>
      </c>
      <c r="F4766">
        <v>9.31</v>
      </c>
      <c r="G4766">
        <v>8.4831937036594791</v>
      </c>
      <c r="H4766">
        <v>-4.4692713443236602</v>
      </c>
      <c r="I4766">
        <v>-2.9217740092202198</v>
      </c>
      <c r="J4766">
        <v>-0.86182774637639603</v>
      </c>
      <c r="K4766">
        <v>9.3008880240800895</v>
      </c>
      <c r="L4766">
        <v>8.8313455156174303</v>
      </c>
      <c r="M4766">
        <v>99.999999983441796</v>
      </c>
      <c r="O4766">
        <v>0</v>
      </c>
      <c r="P4766">
        <v>34.343434343434303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539</v>
      </c>
      <c r="E4767">
        <v>4.0090000000000003</v>
      </c>
      <c r="F4767">
        <v>40.090000000000003</v>
      </c>
      <c r="G4767">
        <v>-20.360240639774801</v>
      </c>
      <c r="H4767">
        <v>-2.79541894767135</v>
      </c>
      <c r="I4767">
        <v>3.1710128220103</v>
      </c>
      <c r="J4767">
        <v>-1.35822883845878</v>
      </c>
      <c r="K4767">
        <v>39.441421390436403</v>
      </c>
      <c r="L4767">
        <v>36.802217381844102</v>
      </c>
      <c r="M4767">
        <v>45.898485159874603</v>
      </c>
      <c r="N4767">
        <v>0.19606822279427999</v>
      </c>
      <c r="O4767">
        <v>50.810675979047097</v>
      </c>
      <c r="P4767">
        <v>68.162751677852299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629</v>
      </c>
      <c r="E4768">
        <v>3.9906560999999998</v>
      </c>
      <c r="F4768">
        <v>9.39</v>
      </c>
      <c r="G4768">
        <v>26.57482429529</v>
      </c>
      <c r="H4768">
        <v>-6.3700105206700304</v>
      </c>
      <c r="I4768">
        <v>-22.198998385856299</v>
      </c>
      <c r="J4768">
        <v>-0.96935462809684303</v>
      </c>
      <c r="K4768">
        <v>9.0630598555410202</v>
      </c>
      <c r="L4768">
        <v>9.4720043262759592</v>
      </c>
      <c r="M4768">
        <v>57.538115145550897</v>
      </c>
      <c r="N4768">
        <v>0.68223691780137197</v>
      </c>
      <c r="O4768">
        <v>69.861554845580301</v>
      </c>
      <c r="P4768">
        <v>77.169811320754704</v>
      </c>
      <c r="Q4768">
        <v>8.1572110403711998E-2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1407</v>
      </c>
      <c r="E4769">
        <v>3.9872456500000002</v>
      </c>
      <c r="F4769">
        <v>8.6199999999999992</v>
      </c>
      <c r="G4769">
        <v>46.539759360225098</v>
      </c>
      <c r="H4769">
        <v>-2.6197029102916001</v>
      </c>
      <c r="I4769">
        <v>-12.6330883359191</v>
      </c>
      <c r="J4769">
        <v>-9.0840499685986202</v>
      </c>
      <c r="K4769">
        <v>8.0203144217872193</v>
      </c>
      <c r="L4769">
        <v>6.8327635422183102</v>
      </c>
      <c r="M4769">
        <v>55.764746290773097</v>
      </c>
      <c r="N4769">
        <v>0.69413766841557401</v>
      </c>
      <c r="O4769">
        <v>9.1647331786542896</v>
      </c>
      <c r="P4769">
        <v>123.316062176165</v>
      </c>
      <c r="Q4769">
        <v>4.1529123112635E-2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539</v>
      </c>
      <c r="E4770">
        <v>3.9721500000000001</v>
      </c>
      <c r="F4770">
        <v>20.37</v>
      </c>
      <c r="G4770">
        <v>-20.751881506647901</v>
      </c>
      <c r="H4770">
        <v>-25.914675900490199</v>
      </c>
      <c r="I4770">
        <v>-7.33604892673024</v>
      </c>
      <c r="J4770">
        <v>-3.7272964204900401</v>
      </c>
      <c r="K4770">
        <v>20.946060410382</v>
      </c>
      <c r="L4770">
        <v>20.796961976782899</v>
      </c>
      <c r="M4770">
        <v>41.496000851996698</v>
      </c>
      <c r="N4770">
        <v>0.60721947856680103</v>
      </c>
      <c r="O4770">
        <v>36.573392243495299</v>
      </c>
      <c r="P4770">
        <v>32.703583061889198</v>
      </c>
      <c r="Q4770">
        <v>0.124796306644962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130</v>
      </c>
      <c r="E4771">
        <v>3.95881705799999</v>
      </c>
      <c r="F4771">
        <v>8.94</v>
      </c>
      <c r="G4771">
        <v>-30.347420126954301</v>
      </c>
      <c r="H4771">
        <v>-4.4692713443236602</v>
      </c>
      <c r="I4771">
        <v>-13.099288802119601</v>
      </c>
      <c r="J4771">
        <v>-0.86182774637639603</v>
      </c>
      <c r="K4771">
        <v>8.9400473110291507</v>
      </c>
      <c r="L4771">
        <v>8.9773821303144992</v>
      </c>
      <c r="M4771" s="1">
        <v>1.6367834999999998E-8</v>
      </c>
      <c r="O4771">
        <v>4.6979865771812097</v>
      </c>
      <c r="P4771">
        <v>0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539</v>
      </c>
      <c r="E4772">
        <v>3.92</v>
      </c>
      <c r="F4772">
        <v>3.92</v>
      </c>
      <c r="G4772">
        <v>58.1773180456711</v>
      </c>
      <c r="H4772">
        <v>3.6388367637844299</v>
      </c>
      <c r="I4772">
        <v>37.6699419671111</v>
      </c>
      <c r="J4772">
        <v>1.4399625349535199</v>
      </c>
      <c r="K4772">
        <v>3.5797059664642799</v>
      </c>
      <c r="L4772">
        <v>2.9440650390969201</v>
      </c>
      <c r="M4772">
        <v>61.110422461975602</v>
      </c>
      <c r="N4772">
        <v>1.3258947102577501</v>
      </c>
      <c r="O4772">
        <v>5.1020408163265198</v>
      </c>
      <c r="P4772">
        <v>154.54545454545399</v>
      </c>
      <c r="Q4772">
        <v>9.5692785060618998E-2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539</v>
      </c>
      <c r="E4773">
        <v>3.9119999999999999</v>
      </c>
      <c r="F4773">
        <v>15.08</v>
      </c>
      <c r="G4773">
        <v>14.549442786668299</v>
      </c>
      <c r="H4773">
        <v>0.47157764662971702</v>
      </c>
      <c r="I4773">
        <v>8.3177804410365503</v>
      </c>
      <c r="J4773">
        <v>-0.86182774637639603</v>
      </c>
      <c r="K4773">
        <v>10.775374322028799</v>
      </c>
      <c r="M4773">
        <v>100</v>
      </c>
      <c r="N4773">
        <v>0</v>
      </c>
      <c r="O4773">
        <v>0</v>
      </c>
      <c r="P4773">
        <v>40.409683426443202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304</v>
      </c>
      <c r="E4774">
        <v>3.901932</v>
      </c>
      <c r="F4774">
        <v>3</v>
      </c>
      <c r="K4774">
        <v>3.13914626791387</v>
      </c>
      <c r="L4774">
        <v>4.4077132628643598</v>
      </c>
      <c r="M4774">
        <v>99.841790054050605</v>
      </c>
      <c r="N4774">
        <v>1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713</v>
      </c>
      <c r="E4775">
        <v>3.8994098080000001</v>
      </c>
      <c r="F4775">
        <v>536.5</v>
      </c>
      <c r="G4775">
        <v>1.794257093463</v>
      </c>
      <c r="H4775">
        <v>0.22830732443429699</v>
      </c>
      <c r="I4775">
        <v>-1.4587028190998299</v>
      </c>
      <c r="J4775">
        <v>1.61759039636285</v>
      </c>
      <c r="K4775">
        <v>505.88858213682198</v>
      </c>
      <c r="L4775">
        <v>481.96979656371002</v>
      </c>
      <c r="M4775">
        <v>60.046073572563003</v>
      </c>
      <c r="N4775">
        <v>1.1374175728976601</v>
      </c>
      <c r="O4775">
        <v>1.2395153774463901</v>
      </c>
      <c r="P4775">
        <v>28.6848480487395</v>
      </c>
      <c r="Q4775">
        <v>2.4635765917062999E-2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629</v>
      </c>
      <c r="E4776">
        <v>3.8820000000000001</v>
      </c>
      <c r="F4776">
        <v>60</v>
      </c>
      <c r="G4776">
        <v>63.414207309751902</v>
      </c>
      <c r="H4776">
        <v>-3.0322468303760699</v>
      </c>
      <c r="I4776">
        <v>7.9416633867042403</v>
      </c>
      <c r="J4776">
        <v>-0.86182774637639603</v>
      </c>
      <c r="K4776">
        <v>49.459589988684101</v>
      </c>
      <c r="L4776">
        <v>40.246049914259302</v>
      </c>
      <c r="M4776">
        <v>99.566328599164194</v>
      </c>
      <c r="N4776">
        <v>0.97672842295526396</v>
      </c>
      <c r="O4776">
        <v>0</v>
      </c>
      <c r="P4776">
        <v>121.40221402214</v>
      </c>
      <c r="Q4776">
        <v>0.13089739940575301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539</v>
      </c>
      <c r="E4777">
        <v>3.85654626</v>
      </c>
      <c r="F4777">
        <v>1.05</v>
      </c>
      <c r="G4777">
        <v>92.889759360225099</v>
      </c>
      <c r="H4777">
        <v>-4.4692713443236602</v>
      </c>
      <c r="I4777">
        <v>85.013918745050105</v>
      </c>
      <c r="J4777">
        <v>-4.4981913827400302</v>
      </c>
      <c r="K4777">
        <v>0.67232018581411801</v>
      </c>
      <c r="L4777">
        <v>0.50740813465249401</v>
      </c>
      <c r="M4777">
        <v>34.798838734759002</v>
      </c>
      <c r="N4777">
        <v>0.28834696462103698</v>
      </c>
      <c r="O4777">
        <v>5.71428571428571</v>
      </c>
      <c r="P4777">
        <v>133.333333333333</v>
      </c>
      <c r="Q4777">
        <v>0.17106720081382801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539</v>
      </c>
      <c r="E4778">
        <v>3.8519999999999999</v>
      </c>
      <c r="F4778">
        <v>6.42</v>
      </c>
      <c r="G4778">
        <v>28.8385545409479</v>
      </c>
      <c r="H4778">
        <v>6.0000427350987202</v>
      </c>
      <c r="I4778">
        <v>-19.649507142731</v>
      </c>
      <c r="J4778">
        <v>4.4738004808180998</v>
      </c>
      <c r="K4778">
        <v>5.6065808504511701</v>
      </c>
      <c r="L4778">
        <v>5.6872367903547696</v>
      </c>
      <c r="M4778">
        <v>79.738338102059402</v>
      </c>
      <c r="N4778">
        <v>3.1620416804039602</v>
      </c>
      <c r="O4778">
        <v>13.239875389408001</v>
      </c>
      <c r="P4778">
        <v>62.531645569620203</v>
      </c>
      <c r="Q4778">
        <v>4.1851408443674999E-2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E4779">
        <v>3.8246612999999998</v>
      </c>
      <c r="F4779">
        <v>4.71</v>
      </c>
      <c r="G4779">
        <v>-45.071218341318598</v>
      </c>
      <c r="H4779">
        <v>-9.5374974651813602</v>
      </c>
      <c r="I4779">
        <v>-26.038290650548401</v>
      </c>
      <c r="J4779">
        <v>-4.0427422592988602</v>
      </c>
      <c r="K4779">
        <v>5.0171381352474196</v>
      </c>
      <c r="L4779">
        <v>5.4497289760413903</v>
      </c>
      <c r="M4779">
        <v>42.255333421507402</v>
      </c>
      <c r="N4779">
        <v>1.0643963277566999</v>
      </c>
      <c r="O4779">
        <v>68.789808917197405</v>
      </c>
      <c r="P4779">
        <v>10.823529411764699</v>
      </c>
      <c r="Q4779">
        <v>-1.7812923317203001E-2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3.8050888</v>
      </c>
      <c r="F4780">
        <v>43.22</v>
      </c>
      <c r="G4780">
        <v>25.788882167242601</v>
      </c>
      <c r="H4780">
        <v>-4.4692713443236602</v>
      </c>
      <c r="I4780">
        <v>30.488751064989899</v>
      </c>
      <c r="J4780">
        <v>-0.86182774637639603</v>
      </c>
      <c r="K4780">
        <v>43.140466398829901</v>
      </c>
      <c r="L4780">
        <v>36.729461336212502</v>
      </c>
      <c r="M4780">
        <v>6.1750545254079698</v>
      </c>
      <c r="N4780">
        <v>0.90909090909090895</v>
      </c>
      <c r="O4780">
        <v>5.2521980564553497</v>
      </c>
      <c r="P4780">
        <v>68.499025341130604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2961</v>
      </c>
      <c r="E4781">
        <v>3.804462</v>
      </c>
      <c r="F4781">
        <v>23.5</v>
      </c>
      <c r="G4781">
        <v>-50.053789026871598</v>
      </c>
      <c r="H4781">
        <v>-8.3547519169207902</v>
      </c>
      <c r="I4781">
        <v>-24.151521958819099</v>
      </c>
      <c r="J4781">
        <v>-0.86182774637639603</v>
      </c>
      <c r="K4781">
        <v>28.208854556801899</v>
      </c>
      <c r="L4781">
        <v>26.766627682208</v>
      </c>
      <c r="M4781">
        <v>6.24203432598497</v>
      </c>
      <c r="N4781">
        <v>0.34373311723392702</v>
      </c>
      <c r="O4781">
        <v>31.9148936170212</v>
      </c>
      <c r="P4781">
        <v>0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130</v>
      </c>
      <c r="E4782">
        <v>3.7960012000000001</v>
      </c>
      <c r="F4782">
        <v>7.72</v>
      </c>
      <c r="G4782">
        <v>14.759067192647599</v>
      </c>
      <c r="H4782">
        <v>7.7756266148600002</v>
      </c>
      <c r="I4782">
        <v>-16.839937181172001</v>
      </c>
      <c r="J4782">
        <v>-0.60141107970972396</v>
      </c>
      <c r="K4782">
        <v>7.7029778379172402</v>
      </c>
      <c r="L4782">
        <v>7.6594119807488301</v>
      </c>
      <c r="M4782">
        <v>41.155119303521197</v>
      </c>
      <c r="N4782">
        <v>1.3003623298626701</v>
      </c>
      <c r="O4782">
        <v>47.4093264248704</v>
      </c>
      <c r="P4782">
        <v>47.892720306513397</v>
      </c>
      <c r="Q4782">
        <v>5.0332916053607998E-2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629</v>
      </c>
      <c r="E4783">
        <v>3.79381656499999</v>
      </c>
      <c r="F4783">
        <v>24.47</v>
      </c>
      <c r="G4783">
        <v>31.9089405336616</v>
      </c>
      <c r="H4783">
        <v>-4.4692713443236602</v>
      </c>
      <c r="I4783">
        <v>-39.505303839713598</v>
      </c>
      <c r="J4783">
        <v>-0.86182774637639603</v>
      </c>
      <c r="K4783">
        <v>24.751085845498899</v>
      </c>
      <c r="M4783">
        <v>3.4941471230000001E-6</v>
      </c>
      <c r="N4783">
        <v>0</v>
      </c>
      <c r="O4783">
        <v>44.748671843073097</v>
      </c>
      <c r="P4783">
        <v>57.769181173436401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46</v>
      </c>
      <c r="E4784">
        <v>3.7551427500000001</v>
      </c>
      <c r="F4784">
        <v>2.65</v>
      </c>
      <c r="G4784">
        <v>-83.796748576282795</v>
      </c>
      <c r="I4784">
        <v>-14.9511406539715</v>
      </c>
      <c r="K4784">
        <v>4.20551033348326</v>
      </c>
      <c r="L4784">
        <v>8.3203468668060196</v>
      </c>
      <c r="M4784">
        <v>7.8432681322368997E-2</v>
      </c>
      <c r="N4784">
        <v>1</v>
      </c>
      <c r="O4784">
        <v>137.735849056603</v>
      </c>
      <c r="P4784">
        <v>3.9215686274509798</v>
      </c>
      <c r="Q4784">
        <v>-3.2202925944115002E-2</v>
      </c>
    </row>
    <row r="4785" spans="1:17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1151</v>
      </c>
      <c r="E4785">
        <v>3.7477048000000002</v>
      </c>
      <c r="F4785">
        <v>3.76</v>
      </c>
      <c r="G4785">
        <v>32.122952637536002</v>
      </c>
      <c r="H4785">
        <v>71.511120812539005</v>
      </c>
      <c r="I4785">
        <v>73.039325059266403</v>
      </c>
      <c r="J4785">
        <v>20.013593129044398</v>
      </c>
      <c r="K4785">
        <v>2.42801870771661</v>
      </c>
      <c r="L4785">
        <v>1.76272887010793</v>
      </c>
      <c r="M4785">
        <v>99.999273073523895</v>
      </c>
      <c r="N4785">
        <v>0.25893959610473999</v>
      </c>
      <c r="O4785">
        <v>0</v>
      </c>
      <c r="P4785">
        <v>93.814432989690701</v>
      </c>
    </row>
    <row r="4786" spans="1:17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130</v>
      </c>
      <c r="E4786">
        <v>3.7414608</v>
      </c>
      <c r="F4786">
        <v>6.36</v>
      </c>
      <c r="G4786">
        <v>-71.032654432878303</v>
      </c>
      <c r="H4786">
        <v>-6.6774732370681296</v>
      </c>
      <c r="I4786">
        <v>-47.124185067679797</v>
      </c>
      <c r="J4786">
        <v>-2.6050924056473801</v>
      </c>
      <c r="K4786">
        <v>7.0521301828392504</v>
      </c>
      <c r="L4786">
        <v>8.1945770596047893</v>
      </c>
      <c r="M4786">
        <v>49.541287132382401</v>
      </c>
      <c r="N4786">
        <v>0.96839661673889899</v>
      </c>
      <c r="O4786">
        <v>96.540880503144606</v>
      </c>
      <c r="P4786">
        <v>8.5324232081911102</v>
      </c>
      <c r="Q4786">
        <v>9.3704037408353993E-2</v>
      </c>
    </row>
    <row r="4787" spans="1:17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806</v>
      </c>
      <c r="E4787">
        <v>3.7147710599999999</v>
      </c>
      <c r="F4787">
        <v>75.790000000000006</v>
      </c>
      <c r="G4787">
        <v>-25.860240639774801</v>
      </c>
      <c r="H4787">
        <v>-4.4692713443236602</v>
      </c>
      <c r="I4787">
        <v>104.750668082042</v>
      </c>
      <c r="J4787">
        <v>-0.86182774637639603</v>
      </c>
      <c r="K4787">
        <v>72.352196151629997</v>
      </c>
      <c r="M4787">
        <v>100</v>
      </c>
      <c r="N4787">
        <v>0</v>
      </c>
      <c r="O4787">
        <v>0</v>
      </c>
    </row>
    <row r="4788" spans="1:17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403</v>
      </c>
      <c r="E4788">
        <v>3.7058447999999999</v>
      </c>
      <c r="F4788">
        <v>7.42</v>
      </c>
      <c r="G4788">
        <v>-7.1402406397748797</v>
      </c>
      <c r="H4788">
        <v>1.2450143699620499</v>
      </c>
      <c r="I4788">
        <v>17.996117558304299</v>
      </c>
      <c r="J4788">
        <v>2.6346757501270899</v>
      </c>
      <c r="K4788">
        <v>6.8635579698148996</v>
      </c>
      <c r="L4788">
        <v>6.3948198623390899</v>
      </c>
      <c r="M4788">
        <v>61.498519857945901</v>
      </c>
      <c r="N4788">
        <v>2.28263699834821</v>
      </c>
      <c r="O4788">
        <v>3.2345013477089002</v>
      </c>
      <c r="P4788">
        <v>61.655773420479299</v>
      </c>
      <c r="Q4788">
        <v>4.6038244925250001E-2</v>
      </c>
    </row>
    <row r="4789" spans="1:17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448</v>
      </c>
      <c r="E4789">
        <v>3.6644999999999999</v>
      </c>
      <c r="F4789">
        <v>3.49</v>
      </c>
      <c r="G4789">
        <v>89.571858125657201</v>
      </c>
      <c r="H4789">
        <v>-17.653350946313701</v>
      </c>
      <c r="I4789">
        <v>-30.593378636634998</v>
      </c>
      <c r="J4789">
        <v>-6.2818819469183902</v>
      </c>
      <c r="K4789">
        <v>3.7827364959249699</v>
      </c>
      <c r="L4789">
        <v>3.04352123236204</v>
      </c>
      <c r="M4789">
        <v>33.227553197079303</v>
      </c>
      <c r="N4789">
        <v>4.1428571428571397</v>
      </c>
      <c r="O4789">
        <v>21.2034383954154</v>
      </c>
      <c r="P4789">
        <v>139.04109589040999</v>
      </c>
    </row>
    <row r="4790" spans="1:17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1407</v>
      </c>
      <c r="E4790">
        <v>3.6425595000000301</v>
      </c>
      <c r="F4790">
        <v>40.47</v>
      </c>
      <c r="G4790">
        <v>50.019811511463601</v>
      </c>
      <c r="H4790">
        <v>-13.226667794027801</v>
      </c>
      <c r="I4790">
        <v>-11.4158717166925</v>
      </c>
      <c r="J4790">
        <v>-2.5701398320469702</v>
      </c>
      <c r="K4790">
        <v>41.174569582908198</v>
      </c>
      <c r="L4790">
        <v>37.875236792720003</v>
      </c>
      <c r="M4790">
        <v>52.471646248896</v>
      </c>
      <c r="N4790">
        <v>0.63127667369028395</v>
      </c>
      <c r="O4790">
        <v>55.621447986162501</v>
      </c>
      <c r="P4790">
        <v>79.4678492239467</v>
      </c>
      <c r="Q4790">
        <v>6.3054224138243006E-2</v>
      </c>
    </row>
    <row r="4791" spans="1:17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65</v>
      </c>
      <c r="E4791">
        <v>3.6425380000000001</v>
      </c>
      <c r="F4791">
        <v>8.3000000000000007</v>
      </c>
      <c r="G4791">
        <v>27.843463063928802</v>
      </c>
      <c r="H4791">
        <v>0.43789045938986598</v>
      </c>
      <c r="I4791">
        <v>26.8669843850641</v>
      </c>
      <c r="J4791">
        <v>-0.86182774637639603</v>
      </c>
      <c r="K4791">
        <v>5.9839097631026599</v>
      </c>
      <c r="L4791">
        <v>4.95741407063512</v>
      </c>
      <c r="M4791">
        <v>99.999999948249894</v>
      </c>
      <c r="N4791">
        <v>7.0381926616375004E-2</v>
      </c>
      <c r="O4791">
        <v>0</v>
      </c>
      <c r="P4791">
        <v>161.00628930817601</v>
      </c>
    </row>
    <row r="4792" spans="1:17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46</v>
      </c>
      <c r="E4792">
        <v>3.6403289999999999</v>
      </c>
      <c r="F4792">
        <v>7.21</v>
      </c>
      <c r="G4792">
        <v>34.361981582447299</v>
      </c>
      <c r="H4792">
        <v>4.7614978864455599</v>
      </c>
      <c r="I4792">
        <v>15.192526144499499</v>
      </c>
      <c r="J4792">
        <v>-1.42205183601225</v>
      </c>
      <c r="K4792">
        <v>6.9075886242216997</v>
      </c>
      <c r="L4792">
        <v>6.3700351200726004</v>
      </c>
      <c r="M4792">
        <v>57.472370873582797</v>
      </c>
      <c r="N4792">
        <v>0.93485369956795294</v>
      </c>
      <c r="O4792">
        <v>38.4188626907073</v>
      </c>
      <c r="P4792">
        <v>71.6666666666666</v>
      </c>
      <c r="Q4792">
        <v>6.9643934692859996E-2</v>
      </c>
    </row>
    <row r="4793" spans="1:17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297</v>
      </c>
      <c r="E4793">
        <v>3.6396674</v>
      </c>
      <c r="F4793">
        <v>3.37</v>
      </c>
      <c r="G4793">
        <v>106.553552463673</v>
      </c>
      <c r="H4793">
        <v>56.030728655676299</v>
      </c>
      <c r="I4793">
        <v>80.578872117420502</v>
      </c>
      <c r="J4793">
        <v>19.8148639829469</v>
      </c>
      <c r="K4793">
        <v>1.96666892382793</v>
      </c>
      <c r="L4793">
        <v>1.25367226969422</v>
      </c>
      <c r="M4793">
        <v>100</v>
      </c>
      <c r="N4793">
        <v>0.83318287377327904</v>
      </c>
      <c r="O4793">
        <v>0</v>
      </c>
      <c r="P4793">
        <v>132.413793103448</v>
      </c>
      <c r="Q4793">
        <v>0.19949113092264201</v>
      </c>
    </row>
    <row r="4794" spans="1:17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E4794">
        <v>3.6324800000000002</v>
      </c>
      <c r="F4794">
        <v>146</v>
      </c>
      <c r="G4794">
        <v>-27.211591991126198</v>
      </c>
      <c r="H4794">
        <v>-4.4692713443236602</v>
      </c>
      <c r="I4794">
        <v>-13.099288802119601</v>
      </c>
      <c r="J4794">
        <v>-0.86182774637639603</v>
      </c>
      <c r="K4794">
        <v>146.03410673781201</v>
      </c>
      <c r="L4794">
        <v>146.22919675492699</v>
      </c>
      <c r="M4794">
        <v>2.0094425707E-5</v>
      </c>
      <c r="O4794">
        <v>4.5205479452054602</v>
      </c>
      <c r="P4794">
        <v>0</v>
      </c>
    </row>
    <row r="4795" spans="1:17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75</v>
      </c>
      <c r="E4795">
        <v>3.63197445</v>
      </c>
      <c r="F4795">
        <v>8.35</v>
      </c>
      <c r="G4795">
        <v>116.16874486747101</v>
      </c>
      <c r="H4795">
        <v>-11.1064394859165</v>
      </c>
      <c r="I4795">
        <v>6.3570774353624602</v>
      </c>
      <c r="J4795">
        <v>-4.7342651040073704</v>
      </c>
      <c r="K4795">
        <v>8.7633363929898493</v>
      </c>
      <c r="L4795">
        <v>7.5156257262396604</v>
      </c>
      <c r="M4795">
        <v>20.449373380348401</v>
      </c>
      <c r="N4795">
        <v>0.461168283470623</v>
      </c>
      <c r="O4795">
        <v>50.658682634730503</v>
      </c>
      <c r="P4795">
        <v>160.93749999999901</v>
      </c>
      <c r="Q4795">
        <v>9.3943214836903002E-2</v>
      </c>
    </row>
    <row r="4796" spans="1:17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49</v>
      </c>
      <c r="E4796">
        <v>3.6217199999999998</v>
      </c>
      <c r="F4796">
        <v>12</v>
      </c>
      <c r="G4796">
        <v>62.522804886127702</v>
      </c>
      <c r="H4796">
        <v>-4.4692713443236602</v>
      </c>
      <c r="I4796">
        <v>-17.176027411232301</v>
      </c>
      <c r="J4796">
        <v>-0.86182774637639603</v>
      </c>
      <c r="K4796">
        <v>12.218652619304001</v>
      </c>
      <c r="L4796">
        <v>10.3350924016201</v>
      </c>
      <c r="M4796">
        <v>0.208805843141221</v>
      </c>
      <c r="N4796">
        <v>1.7878787878787801</v>
      </c>
      <c r="O4796">
        <v>22.499999999999901</v>
      </c>
      <c r="P4796">
        <v>88.383045525902602</v>
      </c>
    </row>
    <row r="4797" spans="1:17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189</v>
      </c>
      <c r="E4797">
        <v>3.6100349999999999</v>
      </c>
      <c r="F4797">
        <v>5.0999999999999996</v>
      </c>
      <c r="G4797">
        <v>-6.7013621351019896</v>
      </c>
      <c r="H4797">
        <v>-4.4692713443236602</v>
      </c>
      <c r="I4797">
        <v>-18.127221763013502</v>
      </c>
      <c r="J4797">
        <v>1.15837427382561</v>
      </c>
      <c r="K4797">
        <v>4.7989765905246298</v>
      </c>
      <c r="L4797">
        <v>4.94910227685408</v>
      </c>
      <c r="M4797">
        <v>60.622060604470697</v>
      </c>
      <c r="N4797">
        <v>2.16715821631123</v>
      </c>
      <c r="O4797">
        <v>28.431372549019599</v>
      </c>
      <c r="P4797">
        <v>33.858267716535401</v>
      </c>
      <c r="Q4797">
        <v>4.2526035286857E-2</v>
      </c>
    </row>
    <row r="4798" spans="1:17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46</v>
      </c>
      <c r="E4798">
        <v>3.6048498000000002</v>
      </c>
      <c r="F4798">
        <v>2.2999999999999998</v>
      </c>
      <c r="G4798">
        <v>-89.922740639774801</v>
      </c>
      <c r="H4798">
        <v>7.7258506068958397</v>
      </c>
      <c r="I4798">
        <v>-67.099288802119602</v>
      </c>
      <c r="J4798">
        <v>14.1381722536235</v>
      </c>
      <c r="K4798">
        <v>2.2280715436455698</v>
      </c>
      <c r="L4798">
        <v>3.74405363966775</v>
      </c>
      <c r="M4798">
        <v>74.759753452076794</v>
      </c>
      <c r="N4798">
        <v>1.58739537173806</v>
      </c>
      <c r="O4798">
        <v>178.26086956521701</v>
      </c>
      <c r="P4798">
        <v>43.749999999999901</v>
      </c>
      <c r="Q4798">
        <v>-0.14433760674420201</v>
      </c>
    </row>
    <row r="4799" spans="1:17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403</v>
      </c>
      <c r="E4799">
        <v>3.6</v>
      </c>
      <c r="F4799">
        <v>7.2</v>
      </c>
      <c r="G4799">
        <v>-26.412726827620101</v>
      </c>
      <c r="H4799">
        <v>5.9852741102217903</v>
      </c>
      <c r="I4799">
        <v>-22.075268574559502</v>
      </c>
      <c r="J4799">
        <v>-1.4075303384637099</v>
      </c>
      <c r="K4799">
        <v>6.91543920977794</v>
      </c>
      <c r="L4799">
        <v>7.1270971683392901</v>
      </c>
      <c r="M4799">
        <v>56.720511915346499</v>
      </c>
      <c r="N4799">
        <v>0.70547299422551901</v>
      </c>
      <c r="O4799">
        <v>78.0555555555555</v>
      </c>
      <c r="P4799">
        <v>49.688149688149601</v>
      </c>
      <c r="Q4799">
        <v>6.6282815575119003E-2</v>
      </c>
    </row>
    <row r="4800" spans="1:17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934</v>
      </c>
      <c r="E4800">
        <v>3.5966909759999899</v>
      </c>
      <c r="F4800">
        <v>7.96</v>
      </c>
      <c r="G4800">
        <v>-78.138418097808398</v>
      </c>
      <c r="H4800">
        <v>-22.8107347589578</v>
      </c>
      <c r="I4800">
        <v>-55.915380756142604</v>
      </c>
      <c r="J4800">
        <v>-0.86182774637639603</v>
      </c>
      <c r="K4800">
        <v>12.912360982233899</v>
      </c>
      <c r="L4800">
        <v>16.147574110609799</v>
      </c>
      <c r="M4800">
        <v>0.865354257262552</v>
      </c>
      <c r="N4800">
        <v>1.5217959369164</v>
      </c>
      <c r="O4800">
        <v>135.929648241206</v>
      </c>
      <c r="P4800">
        <v>0</v>
      </c>
      <c r="Q4800">
        <v>-5.0277543141984002E-2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46</v>
      </c>
      <c r="E4801">
        <v>3.5847899999999999</v>
      </c>
      <c r="F4801">
        <v>1.53</v>
      </c>
      <c r="G4801">
        <v>-15.7882981937317</v>
      </c>
      <c r="H4801">
        <v>7.3362842112319004</v>
      </c>
      <c r="I4801">
        <v>-28.099288802119599</v>
      </c>
      <c r="J4801">
        <v>20.1908038325709</v>
      </c>
      <c r="K4801">
        <v>1.4446979999834899</v>
      </c>
      <c r="L4801">
        <v>1.5658509903916</v>
      </c>
      <c r="M4801">
        <v>62.092419841430903</v>
      </c>
      <c r="N4801">
        <v>1.2036828809956499</v>
      </c>
      <c r="O4801">
        <v>48.366013071895402</v>
      </c>
      <c r="P4801">
        <v>34.210526315789402</v>
      </c>
      <c r="Q4801">
        <v>9.7152424630999993E-5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E4802">
        <v>3.5564738999999999</v>
      </c>
      <c r="F4802">
        <v>4.9000000000000004</v>
      </c>
      <c r="G4802">
        <v>-90.608442078623796</v>
      </c>
      <c r="H4802">
        <v>-14.118394151341199</v>
      </c>
      <c r="I4802">
        <v>-50.519467601608703</v>
      </c>
      <c r="J4802">
        <v>-0.86182774637639603</v>
      </c>
      <c r="K4802">
        <v>6.1948214991686497</v>
      </c>
      <c r="L4802">
        <v>8.8243953424509201</v>
      </c>
      <c r="M4802">
        <v>1.93138208210532</v>
      </c>
      <c r="N4802">
        <v>1.0220781788103499</v>
      </c>
      <c r="O4802">
        <v>269.591836734693</v>
      </c>
      <c r="P4802">
        <v>0</v>
      </c>
      <c r="Q4802">
        <v>4.9499758970511003E-2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713</v>
      </c>
      <c r="E4803">
        <v>3.52154549999999</v>
      </c>
      <c r="F4803">
        <v>20100</v>
      </c>
      <c r="G4803">
        <v>-5.5931859894901201</v>
      </c>
      <c r="H4803">
        <v>-1.87035303188851</v>
      </c>
      <c r="I4803">
        <v>-12.2495918825592</v>
      </c>
      <c r="J4803">
        <v>1.0670674632677399</v>
      </c>
      <c r="K4803">
        <v>19208.7545485521</v>
      </c>
      <c r="L4803">
        <v>17019.334615027899</v>
      </c>
      <c r="M4803">
        <v>52.023657374319697</v>
      </c>
      <c r="N4803">
        <v>1</v>
      </c>
      <c r="Q4803">
        <v>0.111248485696195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539</v>
      </c>
      <c r="E4804">
        <v>3.4913688</v>
      </c>
      <c r="F4804">
        <v>5.62</v>
      </c>
      <c r="G4804">
        <v>-25.860240639774801</v>
      </c>
      <c r="H4804">
        <v>-4.4692713443236602</v>
      </c>
      <c r="I4804">
        <v>-13.099288802119601</v>
      </c>
      <c r="J4804">
        <v>-0.86182774637639603</v>
      </c>
      <c r="K4804">
        <v>5.6199993809144404</v>
      </c>
      <c r="L4804">
        <v>5.6057295745212299</v>
      </c>
      <c r="M4804">
        <v>100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539</v>
      </c>
      <c r="E4805">
        <v>3.4507732</v>
      </c>
      <c r="F4805">
        <v>5.74</v>
      </c>
      <c r="G4805">
        <v>-35.037455829648202</v>
      </c>
      <c r="H4805">
        <v>5.7307286556763302</v>
      </c>
      <c r="I4805">
        <v>8.7690763783474495</v>
      </c>
      <c r="J4805">
        <v>-0.86182774637639603</v>
      </c>
      <c r="K4805">
        <v>6.0043180192719401</v>
      </c>
      <c r="L4805">
        <v>6.4950546604685497</v>
      </c>
      <c r="M4805">
        <v>98.548385305379497</v>
      </c>
      <c r="N4805">
        <v>0.19561605536649301</v>
      </c>
      <c r="O4805">
        <v>10.104529616724699</v>
      </c>
      <c r="P4805">
        <v>28.125</v>
      </c>
      <c r="Q4805">
        <v>-3.9565841475191002E-2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29</v>
      </c>
      <c r="E4806">
        <v>3.439981</v>
      </c>
      <c r="F4806">
        <v>0.67</v>
      </c>
      <c r="G4806">
        <v>-16.0241750660043</v>
      </c>
      <c r="H4806">
        <v>-4.4692713443236602</v>
      </c>
      <c r="I4806">
        <v>-11.584137286968099</v>
      </c>
      <c r="J4806">
        <v>-0.86182774637639603</v>
      </c>
      <c r="K4806">
        <v>0.59836743476677501</v>
      </c>
      <c r="L4806">
        <v>0.457737091537194</v>
      </c>
      <c r="M4806">
        <v>99.986675120655903</v>
      </c>
      <c r="N4806">
        <v>1.93928424792405</v>
      </c>
      <c r="O4806">
        <v>0</v>
      </c>
      <c r="P4806">
        <v>19.6428571428571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75</v>
      </c>
      <c r="E4807">
        <v>3.4157122497302499</v>
      </c>
      <c r="F4807">
        <v>9.2899999999999991</v>
      </c>
      <c r="G4807">
        <v>28.715466514967201</v>
      </c>
      <c r="H4807">
        <v>-4.4692713443236602</v>
      </c>
      <c r="I4807">
        <v>41.476418352622403</v>
      </c>
      <c r="J4807">
        <v>-0.86182774637639603</v>
      </c>
      <c r="K4807">
        <v>8.9971863552703297</v>
      </c>
      <c r="L4807">
        <v>7.5114052083769796</v>
      </c>
      <c r="M4807">
        <v>100</v>
      </c>
      <c r="N4807">
        <v>0</v>
      </c>
      <c r="O4807">
        <v>0</v>
      </c>
      <c r="P4807">
        <v>54.575707154741998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1788</v>
      </c>
      <c r="E4808">
        <v>3.4087019999999999</v>
      </c>
      <c r="F4808">
        <v>6.6</v>
      </c>
      <c r="G4808">
        <v>27.628131453248301</v>
      </c>
      <c r="H4808">
        <v>-9.4541656041423892</v>
      </c>
      <c r="I4808">
        <v>28.5316124854339</v>
      </c>
      <c r="J4808">
        <v>-0.86182774637639603</v>
      </c>
      <c r="K4808">
        <v>5.3483607856427904</v>
      </c>
      <c r="L4808">
        <v>4.6565527012935597</v>
      </c>
      <c r="M4808">
        <v>93.114157010710301</v>
      </c>
      <c r="N4808">
        <v>1.73581676233842</v>
      </c>
      <c r="O4808">
        <v>4.0909090909090997</v>
      </c>
      <c r="P4808">
        <v>104.96894409937801</v>
      </c>
      <c r="Q4808">
        <v>9.6023152756904998E-2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46</v>
      </c>
      <c r="E4809">
        <v>3.3904416999999998</v>
      </c>
      <c r="F4809">
        <v>6.13</v>
      </c>
      <c r="G4809">
        <v>-28.093095504208598</v>
      </c>
      <c r="H4809">
        <v>26.6966479381875</v>
      </c>
      <c r="I4809">
        <v>24.344657386221101</v>
      </c>
      <c r="J4809">
        <v>3.6024579679093098</v>
      </c>
      <c r="K4809">
        <v>4.88023664035242</v>
      </c>
      <c r="L4809">
        <v>4.9845240022816899</v>
      </c>
      <c r="M4809">
        <v>68.885803405280697</v>
      </c>
      <c r="N4809">
        <v>2.3194918103372002</v>
      </c>
      <c r="O4809">
        <v>2.2838499184339298</v>
      </c>
      <c r="P4809">
        <v>75.142857142857096</v>
      </c>
      <c r="Q4809">
        <v>1.0688414878405E-2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346</v>
      </c>
      <c r="E4810">
        <v>3.3806656799999999</v>
      </c>
      <c r="F4810">
        <v>3.15</v>
      </c>
      <c r="G4810">
        <v>8.1823125517144693</v>
      </c>
      <c r="H4810">
        <v>-11.2385021135544</v>
      </c>
      <c r="I4810">
        <v>-13.730203628618</v>
      </c>
      <c r="J4810">
        <v>-2.8035753191919301</v>
      </c>
      <c r="K4810">
        <v>3.3428925926554598</v>
      </c>
      <c r="L4810">
        <v>3.2596444727442302</v>
      </c>
      <c r="M4810">
        <v>47.889464211365201</v>
      </c>
      <c r="N4810">
        <v>3.1537729774140799</v>
      </c>
      <c r="O4810">
        <v>70.476190476190496</v>
      </c>
      <c r="P4810">
        <v>101.923076923076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3.3721852499999998</v>
      </c>
      <c r="F4811">
        <v>2734.99</v>
      </c>
      <c r="G4811">
        <v>1.64214858192156</v>
      </c>
      <c r="H4811">
        <v>-0.16515536750054599</v>
      </c>
      <c r="I4811">
        <v>0.47531358150228897</v>
      </c>
      <c r="J4811">
        <v>-0.63964660035051002</v>
      </c>
      <c r="K4811">
        <v>2591.2836766391101</v>
      </c>
      <c r="L4811">
        <v>2393.6935229831201</v>
      </c>
      <c r="M4811">
        <v>62.239883768519803</v>
      </c>
      <c r="N4811">
        <v>0.31212246276216499</v>
      </c>
      <c r="O4811">
        <v>4.1320077952753103</v>
      </c>
      <c r="P4811">
        <v>31.895736882716001</v>
      </c>
      <c r="Q4811">
        <v>1.8760771011537999E-2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83</v>
      </c>
      <c r="E4812">
        <v>3.3576929999999998</v>
      </c>
      <c r="F4812">
        <v>8.1</v>
      </c>
      <c r="G4812">
        <v>43.242055811164498</v>
      </c>
      <c r="H4812">
        <v>-2.6510895261418401</v>
      </c>
      <c r="I4812">
        <v>-7.07834639374268</v>
      </c>
      <c r="J4812">
        <v>0.95635407180542498</v>
      </c>
      <c r="K4812">
        <v>7.7004836499892102</v>
      </c>
      <c r="L4812">
        <v>7.3849976581723196</v>
      </c>
      <c r="M4812">
        <v>54.758085531898502</v>
      </c>
      <c r="N4812">
        <v>1.00335067670311</v>
      </c>
      <c r="O4812">
        <v>23.703703703703599</v>
      </c>
      <c r="P4812">
        <v>130.76923076923001</v>
      </c>
      <c r="Q4812">
        <v>0.155084527515501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49</v>
      </c>
      <c r="E4813">
        <v>3.3248864</v>
      </c>
      <c r="F4813">
        <v>2.77</v>
      </c>
      <c r="G4813">
        <v>-9.4809302949472691</v>
      </c>
      <c r="H4813">
        <v>-9.0629109202953906</v>
      </c>
      <c r="I4813">
        <v>36.630440927610003</v>
      </c>
      <c r="J4813">
        <v>-3.3889035586507501</v>
      </c>
      <c r="K4813">
        <v>2.2505394519323301</v>
      </c>
      <c r="M4813">
        <v>49.620108906532103</v>
      </c>
      <c r="N4813">
        <v>0.82243906389181298</v>
      </c>
      <c r="O4813">
        <v>13.718411552346501</v>
      </c>
      <c r="P4813">
        <v>57.386363636363598</v>
      </c>
      <c r="Q4813">
        <v>0.12676583684849299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336</v>
      </c>
      <c r="E4814">
        <v>3.3145111649999999</v>
      </c>
      <c r="F4814">
        <v>6.45</v>
      </c>
      <c r="G4814">
        <v>-16.166363088754402</v>
      </c>
      <c r="H4814">
        <v>16.341041731182699</v>
      </c>
      <c r="I4814">
        <v>-15.8142209288164</v>
      </c>
      <c r="J4814">
        <v>6.6791558601809804</v>
      </c>
      <c r="K4814">
        <v>6.1220487056812001</v>
      </c>
      <c r="L4814">
        <v>6.3041127938604102</v>
      </c>
      <c r="M4814">
        <v>62.973307496928498</v>
      </c>
      <c r="N4814">
        <v>0.49852937874671599</v>
      </c>
      <c r="O4814">
        <v>18.604651162790699</v>
      </c>
      <c r="P4814">
        <v>25.730994152046701</v>
      </c>
      <c r="Q4814">
        <v>-2.2877561195073001E-2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E4815">
        <v>3.3013911999999999</v>
      </c>
      <c r="F4815">
        <v>4.24</v>
      </c>
      <c r="G4815">
        <v>-2.9616899151371898</v>
      </c>
      <c r="H4815">
        <v>74.841073483262505</v>
      </c>
      <c r="I4815">
        <v>-35.727026028396999</v>
      </c>
      <c r="J4815">
        <v>6.9101929790122103</v>
      </c>
      <c r="K4815">
        <v>3.5921123465832201</v>
      </c>
      <c r="L4815">
        <v>3.9534410722975499</v>
      </c>
      <c r="M4815">
        <v>95.559708688066493</v>
      </c>
      <c r="N4815">
        <v>0.37443136926281501</v>
      </c>
      <c r="O4815">
        <v>38.679245283018801</v>
      </c>
      <c r="P4815">
        <v>85.1528384279476</v>
      </c>
      <c r="Q4815">
        <v>4.5438147183372003E-2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484</v>
      </c>
      <c r="E4816">
        <v>3.2976000000000001</v>
      </c>
      <c r="F4816">
        <v>2.29</v>
      </c>
      <c r="G4816">
        <v>1.36198158244734</v>
      </c>
      <c r="H4816">
        <v>6.1788768038244797</v>
      </c>
      <c r="I4816">
        <v>-13.5340714108152</v>
      </c>
      <c r="J4816">
        <v>-8.9387508232994701</v>
      </c>
      <c r="K4816">
        <v>2.2138612252805299</v>
      </c>
      <c r="L4816">
        <v>2.1335615538800301</v>
      </c>
      <c r="M4816">
        <v>44.097989092219997</v>
      </c>
      <c r="N4816">
        <v>1.1907869912089499</v>
      </c>
      <c r="O4816">
        <v>15.283842794759799</v>
      </c>
      <c r="P4816">
        <v>63.571428571428498</v>
      </c>
      <c r="Q4816">
        <v>7.8433970453047994E-2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629</v>
      </c>
      <c r="E4817">
        <v>3.2286930850000002</v>
      </c>
      <c r="F4817">
        <v>1.02</v>
      </c>
      <c r="G4817">
        <v>15.8064260268917</v>
      </c>
      <c r="H4817">
        <v>4.04136695354868</v>
      </c>
      <c r="I4817">
        <v>-1.01137671420756</v>
      </c>
      <c r="J4817">
        <v>-0.86182774637639603</v>
      </c>
      <c r="K4817">
        <v>0.92327619170989506</v>
      </c>
      <c r="L4817">
        <v>0.72506209704864399</v>
      </c>
      <c r="M4817">
        <v>99.150344906876001</v>
      </c>
      <c r="N4817">
        <v>1.5152190688502101</v>
      </c>
      <c r="O4817">
        <v>0</v>
      </c>
      <c r="P4817">
        <v>43.661971830985898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403</v>
      </c>
      <c r="E4818">
        <v>3.2032943999999999</v>
      </c>
      <c r="F4818">
        <v>8.4600000000000009</v>
      </c>
      <c r="G4818">
        <v>9.7166824371482008</v>
      </c>
      <c r="H4818">
        <v>-7.3395354086175697</v>
      </c>
      <c r="I4818">
        <v>-20.1322558350866</v>
      </c>
      <c r="J4818">
        <v>-0.86182774637639603</v>
      </c>
      <c r="K4818">
        <v>8.5427130358379308</v>
      </c>
      <c r="L4818">
        <v>7.8829015821656299</v>
      </c>
      <c r="M4818">
        <v>20.171589802924402</v>
      </c>
      <c r="N4818">
        <v>4.6081946222791199</v>
      </c>
      <c r="O4818">
        <v>7.56501182033095</v>
      </c>
      <c r="P4818">
        <v>96.287703016241295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E4819">
        <v>3.1696122999999998</v>
      </c>
      <c r="F4819">
        <v>1.66</v>
      </c>
      <c r="G4819">
        <v>-2.8972776768119299</v>
      </c>
      <c r="H4819">
        <v>0.350005764110076</v>
      </c>
      <c r="I4819">
        <v>-12.493228196059</v>
      </c>
      <c r="J4819">
        <v>19.138172253623601</v>
      </c>
      <c r="K4819">
        <v>1.6100358012951199</v>
      </c>
      <c r="L4819">
        <v>1.52376006719273</v>
      </c>
      <c r="M4819">
        <v>64.719298449187093</v>
      </c>
      <c r="N4819">
        <v>1.8775082456542</v>
      </c>
      <c r="O4819">
        <v>39.156626506024097</v>
      </c>
      <c r="P4819">
        <v>72.9166666666666</v>
      </c>
      <c r="Q4819">
        <v>-6.7778828521580002E-3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336</v>
      </c>
      <c r="E4820">
        <v>3.1498499999999998</v>
      </c>
      <c r="F4820">
        <v>20.75</v>
      </c>
      <c r="G4820">
        <v>74.622851147664704</v>
      </c>
      <c r="H4820">
        <v>20.155353280300901</v>
      </c>
      <c r="I4820">
        <v>20.7716789398158</v>
      </c>
      <c r="J4820">
        <v>-0.86182774637639603</v>
      </c>
      <c r="K4820">
        <v>16.673263201841099</v>
      </c>
      <c r="M4820">
        <v>99.629431694567899</v>
      </c>
      <c r="N4820">
        <v>0.54595588235294101</v>
      </c>
      <c r="O4820">
        <v>0</v>
      </c>
      <c r="P4820">
        <v>100.48309178743899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713</v>
      </c>
      <c r="E4821">
        <v>3.13730683</v>
      </c>
      <c r="F4821">
        <v>82.55</v>
      </c>
      <c r="G4821">
        <v>25.712317756399401</v>
      </c>
      <c r="H4821">
        <v>-0.48041481652829099</v>
      </c>
      <c r="I4821">
        <v>8.2442361133588093</v>
      </c>
      <c r="J4821">
        <v>1.39193890783852</v>
      </c>
      <c r="K4821">
        <v>77.839924119076201</v>
      </c>
      <c r="L4821">
        <v>70.2742799443987</v>
      </c>
      <c r="M4821">
        <v>50.818864179380903</v>
      </c>
      <c r="N4821">
        <v>1.1525599813832601</v>
      </c>
      <c r="O4821">
        <v>0.52089642640824596</v>
      </c>
      <c r="P4821">
        <v>55.607917059377897</v>
      </c>
      <c r="Q4821">
        <v>1.4865976829215E-2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539</v>
      </c>
      <c r="E4822">
        <v>3.1238001118785701</v>
      </c>
      <c r="F4822">
        <v>3.13</v>
      </c>
      <c r="G4822">
        <v>-25.860240639774801</v>
      </c>
      <c r="H4822">
        <v>-4.4692713443236602</v>
      </c>
      <c r="I4822">
        <v>-13.099288802119601</v>
      </c>
      <c r="J4822">
        <v>-0.86182774637639603</v>
      </c>
      <c r="K4822">
        <v>3.1299999933854399</v>
      </c>
      <c r="L4822">
        <v>3.1298903914384102</v>
      </c>
      <c r="M4822">
        <v>100</v>
      </c>
      <c r="O4822">
        <v>0</v>
      </c>
      <c r="P4822">
        <v>0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E4823">
        <v>3.1029275279999999</v>
      </c>
      <c r="F4823">
        <v>14.73</v>
      </c>
      <c r="G4823">
        <v>-55.549978109941897</v>
      </c>
      <c r="H4823">
        <v>1.62244665704526</v>
      </c>
      <c r="I4823">
        <v>-18.857446191754899</v>
      </c>
      <c r="J4823">
        <v>0.44536179610725801</v>
      </c>
      <c r="K4823">
        <v>14.709651096028299</v>
      </c>
      <c r="L4823">
        <v>15.336086492302501</v>
      </c>
      <c r="M4823">
        <v>30.147784348866001</v>
      </c>
      <c r="N4823">
        <v>0.69960474308300402</v>
      </c>
      <c r="O4823">
        <v>93.482688391038593</v>
      </c>
      <c r="P4823">
        <v>37.278657968313098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E4824">
        <v>3.0885048899999998</v>
      </c>
      <c r="F4824">
        <v>38.07</v>
      </c>
      <c r="G4824">
        <v>-72.240522329915706</v>
      </c>
      <c r="H4824">
        <v>-4.4692713443236602</v>
      </c>
      <c r="I4824">
        <v>19.548794821573701</v>
      </c>
      <c r="J4824">
        <v>1.63124704586736</v>
      </c>
      <c r="K4824">
        <v>35.619287046996099</v>
      </c>
      <c r="L4824">
        <v>40.298195025802599</v>
      </c>
      <c r="M4824">
        <v>69.719061615988295</v>
      </c>
      <c r="N4824">
        <v>0.87272727272727202</v>
      </c>
      <c r="O4824">
        <v>154.793800893091</v>
      </c>
      <c r="P4824">
        <v>46.988416988417001</v>
      </c>
      <c r="Q4824">
        <v>-3.6686675062062003E-2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E4825">
        <v>3.0884553000000001</v>
      </c>
      <c r="F4825">
        <v>4.13</v>
      </c>
      <c r="G4825">
        <v>-33.878058011712497</v>
      </c>
      <c r="H4825">
        <v>-10.928068671717799</v>
      </c>
      <c r="I4825">
        <v>-11.6250873279181</v>
      </c>
      <c r="J4825">
        <v>-7.7354419370637499</v>
      </c>
      <c r="K4825">
        <v>4.1143836643029701</v>
      </c>
      <c r="L4825">
        <v>5.3211647840171903</v>
      </c>
      <c r="M4825">
        <v>20.077011178514699</v>
      </c>
      <c r="N4825">
        <v>2.3397140046909199</v>
      </c>
      <c r="O4825">
        <v>23.970944309927301</v>
      </c>
      <c r="P4825">
        <v>62.5984251968503</v>
      </c>
      <c r="Q4825">
        <v>-1.0960344913801E-2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287</v>
      </c>
      <c r="E4826">
        <v>3.0350903520000001</v>
      </c>
      <c r="F4826">
        <v>2.0099999999999998</v>
      </c>
      <c r="G4826">
        <v>15.689055134873</v>
      </c>
      <c r="H4826">
        <v>-5.5055407743754703</v>
      </c>
      <c r="I4826">
        <v>-19.610916709096301</v>
      </c>
      <c r="J4826">
        <v>-1.3826610797097301</v>
      </c>
      <c r="K4826">
        <v>1.9654227128975801</v>
      </c>
      <c r="L4826">
        <v>2.27267582369418</v>
      </c>
      <c r="M4826">
        <v>89.688362068585903</v>
      </c>
      <c r="N4826">
        <v>1.9754222085239801</v>
      </c>
      <c r="O4826">
        <v>61.691542288557201</v>
      </c>
      <c r="P4826">
        <v>42.553191489361602</v>
      </c>
      <c r="Q4826">
        <v>-0.100154485846325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484</v>
      </c>
      <c r="E4827">
        <v>3.0340463999999998</v>
      </c>
      <c r="F4827">
        <v>9.24</v>
      </c>
      <c r="G4827">
        <v>-37.523720563292997</v>
      </c>
      <c r="H4827">
        <v>-11.6422671249143</v>
      </c>
      <c r="I4827">
        <v>-45.654033327667001</v>
      </c>
      <c r="J4827">
        <v>5.4183654903385898</v>
      </c>
      <c r="K4827">
        <v>9.7219533281280093</v>
      </c>
      <c r="L4827">
        <v>10.057769622991501</v>
      </c>
      <c r="M4827">
        <v>58.553581450282998</v>
      </c>
      <c r="N4827">
        <v>0.40023187578153402</v>
      </c>
      <c r="O4827">
        <v>48.268398268398201</v>
      </c>
      <c r="P4827">
        <v>27.0976616231086</v>
      </c>
      <c r="Q4827">
        <v>0.139539614098659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140</v>
      </c>
      <c r="E4828">
        <v>3.0325500000000001</v>
      </c>
      <c r="F4828">
        <v>8.7899999999999991</v>
      </c>
      <c r="G4828">
        <v>-77.026907306441501</v>
      </c>
      <c r="H4828">
        <v>1.17115168740372</v>
      </c>
      <c r="I4828">
        <v>-51.587742266080397</v>
      </c>
      <c r="J4828">
        <v>1.0656098953469499</v>
      </c>
      <c r="K4828">
        <v>9.3358783339889193</v>
      </c>
      <c r="L4828">
        <v>11.654645835628299</v>
      </c>
      <c r="M4828">
        <v>45.262650092191301</v>
      </c>
      <c r="N4828">
        <v>0.72577142649196102</v>
      </c>
      <c r="O4828">
        <v>113.76564277588101</v>
      </c>
      <c r="P4828">
        <v>11.2658227848101</v>
      </c>
      <c r="Q4828">
        <v>-6.1440199110865998E-2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629</v>
      </c>
      <c r="E4829">
        <v>3.0304799999999998</v>
      </c>
      <c r="F4829">
        <v>3.68</v>
      </c>
      <c r="G4829">
        <v>-3.1935739731082</v>
      </c>
      <c r="H4829">
        <v>-42.235228791132101</v>
      </c>
      <c r="I4829">
        <v>-45.576353022303103</v>
      </c>
      <c r="J4829">
        <v>-10.1641533277717</v>
      </c>
      <c r="K4829">
        <v>4.7501291250727604</v>
      </c>
      <c r="L4829">
        <v>4.6964766590122897</v>
      </c>
      <c r="M4829">
        <v>27.8234403794985</v>
      </c>
      <c r="N4829">
        <v>0.425484997672962</v>
      </c>
      <c r="O4829">
        <v>77.989130434782595</v>
      </c>
      <c r="P4829">
        <v>55.932203389830498</v>
      </c>
      <c r="Q4829">
        <v>4.2899799970019997E-2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117</v>
      </c>
      <c r="E4830">
        <v>3.0079349999999998</v>
      </c>
      <c r="F4830">
        <v>297.2</v>
      </c>
      <c r="G4830">
        <v>934.43230306340001</v>
      </c>
      <c r="H4830">
        <v>69.917323509057496</v>
      </c>
      <c r="I4830">
        <v>-14.7538222236947</v>
      </c>
      <c r="J4830">
        <v>10.529609562492</v>
      </c>
      <c r="K4830">
        <v>236.314211082887</v>
      </c>
      <c r="L4830">
        <v>247.83487351176399</v>
      </c>
      <c r="M4830">
        <v>4.3324220454509996E-3</v>
      </c>
      <c r="N4830">
        <v>0.70745959393230695</v>
      </c>
      <c r="O4830">
        <v>128.46567967698499</v>
      </c>
      <c r="P4830">
        <v>1000.74074074074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539</v>
      </c>
      <c r="E4831">
        <v>2.9933882440000001</v>
      </c>
      <c r="F4831">
        <v>13.46</v>
      </c>
      <c r="G4831">
        <v>-25.860240639774801</v>
      </c>
      <c r="H4831">
        <v>-4.4692713443236602</v>
      </c>
      <c r="I4831">
        <v>-13.099288802119601</v>
      </c>
      <c r="J4831">
        <v>-0.86182774637639603</v>
      </c>
      <c r="K4831">
        <v>13.459996581820199</v>
      </c>
      <c r="L4831">
        <v>13.320661114748599</v>
      </c>
      <c r="M4831">
        <v>100</v>
      </c>
      <c r="O4831">
        <v>0</v>
      </c>
      <c r="P4831">
        <v>0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629</v>
      </c>
      <c r="E4832">
        <v>2.9837500000000001</v>
      </c>
      <c r="F4832">
        <v>3.41</v>
      </c>
      <c r="G4832">
        <v>-43.6915659409797</v>
      </c>
      <c r="H4832">
        <v>12.9077778360042</v>
      </c>
      <c r="I4832">
        <v>-20.937126639957398</v>
      </c>
      <c r="J4832">
        <v>-21.833130174632402</v>
      </c>
      <c r="K4832">
        <v>3.6143724821355199</v>
      </c>
      <c r="L4832">
        <v>4.2989910661429898</v>
      </c>
      <c r="M4832">
        <v>35.919221709114503</v>
      </c>
      <c r="N4832">
        <v>2.0927743373877901</v>
      </c>
      <c r="O4832">
        <v>65.395894428152403</v>
      </c>
      <c r="P4832">
        <v>25.830258302583001</v>
      </c>
      <c r="Q4832">
        <v>6.4561399565117999E-2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75</v>
      </c>
      <c r="E4833">
        <v>2.97</v>
      </c>
      <c r="F4833">
        <v>1.32</v>
      </c>
      <c r="G4833">
        <v>7.4730926935584598</v>
      </c>
      <c r="H4833">
        <v>4.8527625539814299</v>
      </c>
      <c r="I4833">
        <v>25.848079618932999</v>
      </c>
      <c r="J4833">
        <v>-4.5931710299584898</v>
      </c>
      <c r="K4833">
        <v>1.16201684725035</v>
      </c>
      <c r="L4833">
        <v>1.4625676032109201</v>
      </c>
      <c r="M4833">
        <v>66.568855160156801</v>
      </c>
      <c r="N4833">
        <v>0.83977670180854103</v>
      </c>
      <c r="O4833">
        <v>3.0303030303030201</v>
      </c>
      <c r="P4833">
        <v>55.294117647058798</v>
      </c>
      <c r="Q4833">
        <v>-0.145339241143147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1535</v>
      </c>
      <c r="E4834">
        <v>2.9498098000000001</v>
      </c>
      <c r="F4834">
        <v>3.22</v>
      </c>
      <c r="G4834">
        <v>-7.8990639774875804E-2</v>
      </c>
      <c r="H4834">
        <v>-3.81992069497301</v>
      </c>
      <c r="I4834">
        <v>40.234044531213598</v>
      </c>
      <c r="J4834">
        <v>-0.86182774637639603</v>
      </c>
      <c r="K4834">
        <v>2.5266537504698299</v>
      </c>
      <c r="M4834">
        <v>72.602206848020401</v>
      </c>
      <c r="N4834">
        <v>0.97421203438395398</v>
      </c>
      <c r="O4834">
        <v>0</v>
      </c>
      <c r="P4834">
        <v>69.473684210526301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49</v>
      </c>
      <c r="E4835">
        <v>2.9153310000000001</v>
      </c>
      <c r="F4835">
        <v>7.1</v>
      </c>
      <c r="G4835">
        <v>66.551683479466305</v>
      </c>
      <c r="H4835">
        <v>5.6082480355212798</v>
      </c>
      <c r="I4835">
        <v>15.7573355172995</v>
      </c>
      <c r="J4835">
        <v>-0.86182774637639603</v>
      </c>
      <c r="K4835">
        <v>5.6948089709117697</v>
      </c>
      <c r="L4835">
        <v>5.1402933638185102</v>
      </c>
      <c r="M4835">
        <v>99.374589082173401</v>
      </c>
      <c r="N4835">
        <v>1.9922233764169599</v>
      </c>
      <c r="O4835">
        <v>3.5211267605633698</v>
      </c>
      <c r="P4835">
        <v>154.480286738351</v>
      </c>
      <c r="Q4835">
        <v>0.10024098584563799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414</v>
      </c>
      <c r="E4836">
        <v>2.90916551999999</v>
      </c>
      <c r="F4836">
        <v>1.58</v>
      </c>
      <c r="G4836">
        <v>-23.262838042372199</v>
      </c>
      <c r="H4836">
        <v>10.859195808960999</v>
      </c>
      <c r="I4836">
        <v>-29.501405204236001</v>
      </c>
      <c r="J4836">
        <v>-1.49075856398646</v>
      </c>
      <c r="K4836">
        <v>1.48438639371246</v>
      </c>
      <c r="L4836">
        <v>1.5469123404121401</v>
      </c>
      <c r="M4836">
        <v>62.157824672632799</v>
      </c>
      <c r="N4836">
        <v>1.0181188832021599</v>
      </c>
      <c r="O4836">
        <v>25.3164556962025</v>
      </c>
      <c r="P4836">
        <v>38.5964912280701</v>
      </c>
      <c r="Q4836">
        <v>-4.1448771159365003E-2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1151</v>
      </c>
      <c r="E4837">
        <v>2.8965646509999998</v>
      </c>
      <c r="F4837">
        <v>1.93</v>
      </c>
      <c r="G4837">
        <v>-41.947197161513998</v>
      </c>
      <c r="H4837">
        <v>6.7071992439116199</v>
      </c>
      <c r="I4837">
        <v>-24.159196636221001</v>
      </c>
      <c r="J4837">
        <v>9.6644880430972808</v>
      </c>
      <c r="K4837">
        <v>2.0274685590280499</v>
      </c>
      <c r="L4837">
        <v>2.2362926195718398</v>
      </c>
      <c r="M4837">
        <v>97.027205465932596</v>
      </c>
      <c r="N4837">
        <v>0.67375357000006997</v>
      </c>
      <c r="O4837">
        <v>39.896373056994797</v>
      </c>
      <c r="P4837">
        <v>19.135802469135701</v>
      </c>
      <c r="Q4837">
        <v>5.4148151957500003E-3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539</v>
      </c>
      <c r="E4838">
        <v>2.8827539999999998</v>
      </c>
      <c r="F4838">
        <v>9.59</v>
      </c>
      <c r="G4838">
        <v>30.839105765453802</v>
      </c>
      <c r="H4838">
        <v>-8.2587450285341806</v>
      </c>
      <c r="I4838">
        <v>-17.1992888021196</v>
      </c>
      <c r="J4838">
        <v>4.0750264442091302</v>
      </c>
      <c r="K4838">
        <v>8.0604741696832107</v>
      </c>
      <c r="L4838">
        <v>7.9495842055322496</v>
      </c>
      <c r="M4838">
        <v>87.116878710567093</v>
      </c>
      <c r="N4838">
        <v>1.59984648010095</v>
      </c>
      <c r="O4838">
        <v>9.4890510948905096</v>
      </c>
      <c r="P4838">
        <v>60.100166944908104</v>
      </c>
      <c r="Q4838">
        <v>6.0180027221319998E-3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E4839">
        <v>2.8783485</v>
      </c>
      <c r="F4839">
        <v>18.18</v>
      </c>
      <c r="G4839">
        <v>-20.8948826721074</v>
      </c>
      <c r="H4839">
        <v>-4.4692713443236602</v>
      </c>
      <c r="I4839">
        <v>-13.099288802119601</v>
      </c>
      <c r="J4839">
        <v>-0.86182774637639603</v>
      </c>
      <c r="K4839">
        <v>18.1769229816814</v>
      </c>
      <c r="L4839">
        <v>17.9117196678299</v>
      </c>
      <c r="M4839">
        <v>100</v>
      </c>
      <c r="O4839">
        <v>0</v>
      </c>
      <c r="P4839">
        <v>4.9653579676674298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75</v>
      </c>
      <c r="E4840">
        <v>2.8451119999999999</v>
      </c>
      <c r="F4840">
        <v>2.84</v>
      </c>
      <c r="G4840">
        <v>-21.063192669295098</v>
      </c>
      <c r="H4840">
        <v>52.436806003742603</v>
      </c>
      <c r="I4840">
        <v>-8.3022408316399403</v>
      </c>
      <c r="J4840">
        <v>-0.86182774637639603</v>
      </c>
      <c r="M4840">
        <v>100</v>
      </c>
      <c r="O4840">
        <v>0</v>
      </c>
      <c r="P4840">
        <v>4.7970479704797002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539</v>
      </c>
      <c r="E4841">
        <v>2.823</v>
      </c>
      <c r="F4841">
        <v>9.41</v>
      </c>
      <c r="G4841">
        <v>39.808773444732097</v>
      </c>
      <c r="H4841">
        <v>-4.4692713443236602</v>
      </c>
      <c r="I4841">
        <v>41.163006279847501</v>
      </c>
      <c r="J4841">
        <v>-0.86182774637639603</v>
      </c>
      <c r="K4841">
        <v>9.1384399631942994</v>
      </c>
      <c r="L4841">
        <v>7.5809883577426502</v>
      </c>
      <c r="M4841">
        <v>99.992037052364694</v>
      </c>
      <c r="O4841">
        <v>0</v>
      </c>
      <c r="P4841">
        <v>65.669014084506998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D4842" t="s">
        <v>713</v>
      </c>
      <c r="E4842">
        <v>2.7862319549999999</v>
      </c>
      <c r="F4842">
        <v>263.86</v>
      </c>
      <c r="G4842">
        <v>1.4405951493936699</v>
      </c>
      <c r="H4842">
        <v>-1.2527020900185599</v>
      </c>
      <c r="I4842">
        <v>0.84465903222850602</v>
      </c>
      <c r="J4842">
        <v>1.4915252954782801</v>
      </c>
      <c r="K4842">
        <v>251.13324244560701</v>
      </c>
      <c r="L4842">
        <v>234.12219504218899</v>
      </c>
      <c r="M4842">
        <v>60.128846353450299</v>
      </c>
      <c r="N4842">
        <v>0.78741964506917295</v>
      </c>
      <c r="O4842">
        <v>2.2890927006745798</v>
      </c>
      <c r="P4842">
        <v>49.920454545454497</v>
      </c>
      <c r="Q4842">
        <v>3.1679578910440001E-2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629</v>
      </c>
      <c r="E4843">
        <v>2.7823588399999899</v>
      </c>
      <c r="F4843">
        <v>2.44</v>
      </c>
      <c r="G4843">
        <v>-35.489870269404499</v>
      </c>
      <c r="H4843">
        <v>-9.5276371030785203</v>
      </c>
      <c r="I4843">
        <v>-40.045396586550702</v>
      </c>
      <c r="J4843">
        <v>-4.4191399993408096</v>
      </c>
      <c r="K4843">
        <v>2.6911926491251998</v>
      </c>
      <c r="L4843">
        <v>2.5208639166441902</v>
      </c>
      <c r="M4843">
        <v>23.7078744412864</v>
      </c>
      <c r="N4843">
        <v>0.42725173210161599</v>
      </c>
      <c r="O4843">
        <v>39.754098360655703</v>
      </c>
      <c r="P4843">
        <v>1.2448132780082899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E4844">
        <v>2.7647400000000002</v>
      </c>
      <c r="F4844">
        <v>4.26</v>
      </c>
      <c r="G4844">
        <v>16.139759360225099</v>
      </c>
      <c r="H4844">
        <v>-1.07121309189648</v>
      </c>
      <c r="I4844">
        <v>-33.917132668290598</v>
      </c>
      <c r="J4844">
        <v>-20.4844692558103</v>
      </c>
      <c r="K4844">
        <v>4.4031683570310003</v>
      </c>
      <c r="L4844">
        <v>4.1058573838434098</v>
      </c>
      <c r="M4844">
        <v>27.105465333379001</v>
      </c>
      <c r="N4844">
        <v>0.4609375</v>
      </c>
      <c r="O4844">
        <v>41.549295774647902</v>
      </c>
      <c r="P4844">
        <v>96.313364055299502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629</v>
      </c>
      <c r="E4845">
        <v>2.7644431200000001</v>
      </c>
      <c r="F4845">
        <v>6.92</v>
      </c>
      <c r="G4845">
        <v>38.901664122129802</v>
      </c>
      <c r="H4845">
        <v>0.37921350416118899</v>
      </c>
      <c r="I4845">
        <v>18.710235007404101</v>
      </c>
      <c r="K4845">
        <v>6.3383896074242996</v>
      </c>
      <c r="M4845">
        <v>99.598262172721206</v>
      </c>
      <c r="N4845">
        <v>4.9295774647887303</v>
      </c>
      <c r="O4845">
        <v>0</v>
      </c>
      <c r="P4845">
        <v>73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539</v>
      </c>
      <c r="E4846">
        <v>2.7591076999999999</v>
      </c>
      <c r="F4846">
        <v>4.21</v>
      </c>
      <c r="G4846">
        <v>130.84707643339499</v>
      </c>
      <c r="H4846">
        <v>0.50455064520513004</v>
      </c>
      <c r="I4846">
        <v>143.60802827105101</v>
      </c>
      <c r="J4846">
        <v>-0.86182774637639603</v>
      </c>
      <c r="M4846">
        <v>100</v>
      </c>
      <c r="N4846">
        <v>2.18104613009071</v>
      </c>
      <c r="O4846">
        <v>0</v>
      </c>
      <c r="P4846">
        <v>168.15286624203799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  <c r="D4847" t="s">
        <v>547</v>
      </c>
      <c r="E4847">
        <v>2.7542900000000001</v>
      </c>
      <c r="F4847">
        <v>1.4</v>
      </c>
      <c r="G4847">
        <v>-34.951149730683902</v>
      </c>
      <c r="H4847">
        <v>0.53072865567633998</v>
      </c>
      <c r="I4847">
        <v>-33.099288802119602</v>
      </c>
      <c r="J4847">
        <v>1.22150558695693</v>
      </c>
      <c r="K4847">
        <v>1.43823294401209</v>
      </c>
      <c r="L4847">
        <v>1.5839035439565801</v>
      </c>
      <c r="M4847">
        <v>49.688404276350397</v>
      </c>
      <c r="N4847">
        <v>0.91719838465702097</v>
      </c>
      <c r="O4847">
        <v>73.571428571428598</v>
      </c>
      <c r="P4847">
        <v>20.689655172413701</v>
      </c>
      <c r="Q4847">
        <v>-2.1148784134172999E-2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  <c r="D4848" t="s">
        <v>539</v>
      </c>
      <c r="E4848">
        <v>2.7019199999999999</v>
      </c>
      <c r="F4848">
        <v>4.33</v>
      </c>
      <c r="G4848">
        <v>-27.674299596690901</v>
      </c>
      <c r="H4848">
        <v>-16.1197567812168</v>
      </c>
      <c r="I4848">
        <v>-19.376345079175898</v>
      </c>
      <c r="J4848">
        <v>-2.3769792615279099</v>
      </c>
      <c r="K4848">
        <v>4.8954279252550599</v>
      </c>
      <c r="L4848">
        <v>4.8554867246695501</v>
      </c>
      <c r="M4848">
        <v>13.163530719574601</v>
      </c>
      <c r="N4848">
        <v>1.2868390713948801</v>
      </c>
      <c r="O4848">
        <v>88.683602771362501</v>
      </c>
      <c r="P4848">
        <v>13.648293963254501</v>
      </c>
      <c r="Q4848">
        <v>0.12147441817309799</v>
      </c>
    </row>
    <row r="4849" spans="1:17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1535</v>
      </c>
      <c r="E4849">
        <v>2.7010200000000002</v>
      </c>
      <c r="F4849">
        <v>1.77</v>
      </c>
      <c r="G4849">
        <v>30.776927501818001</v>
      </c>
      <c r="H4849">
        <v>52.167896797269201</v>
      </c>
      <c r="I4849">
        <v>43.5378793394732</v>
      </c>
      <c r="J4849">
        <v>55.775340395216503</v>
      </c>
      <c r="M4849">
        <v>100</v>
      </c>
      <c r="O4849">
        <v>0</v>
      </c>
      <c r="P4849">
        <v>56.637168141592902</v>
      </c>
    </row>
    <row r="4850" spans="1:17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65</v>
      </c>
      <c r="E4850">
        <v>2.7007509449999998</v>
      </c>
      <c r="F4850">
        <v>2.63</v>
      </c>
      <c r="G4850">
        <v>-31.931669211203399</v>
      </c>
      <c r="H4850">
        <v>-10.434183625025399</v>
      </c>
      <c r="I4850">
        <v>-31.4222701685792</v>
      </c>
      <c r="J4850">
        <v>-8.4480346429281106</v>
      </c>
      <c r="K4850">
        <v>2.8282515394043699</v>
      </c>
      <c r="L4850">
        <v>3.0575999903083799</v>
      </c>
      <c r="M4850">
        <v>37.946556361601701</v>
      </c>
      <c r="N4850">
        <v>0.97212193941524805</v>
      </c>
      <c r="O4850">
        <v>70.722433460076005</v>
      </c>
      <c r="P4850">
        <v>3.13725490196079</v>
      </c>
      <c r="Q4850">
        <v>-0.16396935119734399</v>
      </c>
    </row>
    <row r="4851" spans="1:17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539</v>
      </c>
      <c r="E4851">
        <v>2.6956533333333299</v>
      </c>
      <c r="F4851">
        <v>13.77</v>
      </c>
      <c r="G4851">
        <v>-25.860240639774801</v>
      </c>
      <c r="H4851">
        <v>-4.4692713443236602</v>
      </c>
      <c r="I4851">
        <v>-13.099288802119601</v>
      </c>
      <c r="J4851">
        <v>-0.86182774637639603</v>
      </c>
      <c r="K4851">
        <v>13.769996679433399</v>
      </c>
      <c r="L4851">
        <v>13.7289515936773</v>
      </c>
      <c r="M4851">
        <v>100</v>
      </c>
      <c r="O4851">
        <v>0</v>
      </c>
      <c r="P4851">
        <v>0</v>
      </c>
    </row>
    <row r="4852" spans="1:17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D4852" t="s">
        <v>75</v>
      </c>
      <c r="E4852">
        <v>2.6850138000000001</v>
      </c>
      <c r="F4852">
        <v>8.1300000000000008</v>
      </c>
      <c r="G4852">
        <v>-25.860240639774801</v>
      </c>
      <c r="H4852">
        <v>-4.4692713443236602</v>
      </c>
      <c r="I4852">
        <v>-13.099288802119601</v>
      </c>
      <c r="J4852">
        <v>-0.86182774637639603</v>
      </c>
      <c r="K4852">
        <v>8.1299999597506591</v>
      </c>
      <c r="L4852">
        <v>8.1293127197820603</v>
      </c>
      <c r="M4852">
        <v>100</v>
      </c>
      <c r="O4852">
        <v>0</v>
      </c>
      <c r="P4852">
        <v>0</v>
      </c>
    </row>
    <row r="4853" spans="1:17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403</v>
      </c>
      <c r="E4853">
        <v>2.6459999999999999</v>
      </c>
      <c r="F4853">
        <v>132.30000000000001</v>
      </c>
      <c r="G4853">
        <v>865.15099531528097</v>
      </c>
      <c r="H4853">
        <v>22.218462065615999</v>
      </c>
      <c r="I4853">
        <v>877.91194715293602</v>
      </c>
      <c r="J4853">
        <v>5.18177597276435</v>
      </c>
      <c r="K4853">
        <v>100.117515187002</v>
      </c>
      <c r="L4853">
        <v>54.957709726611903</v>
      </c>
      <c r="M4853">
        <v>100</v>
      </c>
      <c r="N4853">
        <v>0.17938917663868501</v>
      </c>
      <c r="O4853">
        <v>0</v>
      </c>
      <c r="P4853">
        <v>891.01123595505601</v>
      </c>
    </row>
    <row r="4854" spans="1:17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336</v>
      </c>
      <c r="E4854">
        <v>2.6179439000000002</v>
      </c>
      <c r="F4854">
        <v>2.42</v>
      </c>
      <c r="G4854">
        <v>16.4927005366957</v>
      </c>
      <c r="H4854">
        <v>0.53072865567632999</v>
      </c>
      <c r="I4854">
        <v>13.602281878508601</v>
      </c>
      <c r="J4854">
        <v>-0.86182774637639603</v>
      </c>
      <c r="K4854">
        <v>1.8142891590013901</v>
      </c>
      <c r="L4854">
        <v>1.4192211438109299</v>
      </c>
      <c r="M4854">
        <v>99.999999999999602</v>
      </c>
      <c r="N4854">
        <v>1.9086227143096699</v>
      </c>
      <c r="O4854">
        <v>0</v>
      </c>
      <c r="P4854">
        <v>49.382716049382601</v>
      </c>
      <c r="Q4854">
        <v>7.7485134811317996E-2</v>
      </c>
    </row>
    <row r="4855" spans="1:17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403</v>
      </c>
      <c r="E4855">
        <v>2.5750340999999999</v>
      </c>
      <c r="F4855">
        <v>7.53</v>
      </c>
      <c r="G4855">
        <v>-16.729805857166099</v>
      </c>
      <c r="H4855">
        <v>-35.590347577507501</v>
      </c>
      <c r="I4855">
        <v>-23.456431659262499</v>
      </c>
      <c r="J4855">
        <v>-8.3317072644486903</v>
      </c>
      <c r="K4855">
        <v>9.2818264448695498</v>
      </c>
      <c r="L4855">
        <v>8.8991170466741103</v>
      </c>
      <c r="M4855">
        <v>4.4681301389039296</v>
      </c>
      <c r="N4855">
        <v>1.37064422312748</v>
      </c>
      <c r="O4855">
        <v>70.517928286852495</v>
      </c>
      <c r="P4855">
        <v>32.337434094903301</v>
      </c>
      <c r="Q4855">
        <v>4.5893417717208999E-2</v>
      </c>
    </row>
    <row r="4856" spans="1:17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75</v>
      </c>
      <c r="E4856">
        <v>2.5524376000000002</v>
      </c>
      <c r="F4856">
        <v>16.27</v>
      </c>
      <c r="G4856">
        <v>-13.4207105775772</v>
      </c>
      <c r="H4856">
        <v>9.4663028853682096</v>
      </c>
      <c r="I4856">
        <v>-27.241769013201399</v>
      </c>
      <c r="J4856">
        <v>-0.86182774637639603</v>
      </c>
      <c r="K4856">
        <v>15.6197779134712</v>
      </c>
      <c r="L4856">
        <v>15.8122085971667</v>
      </c>
      <c r="M4856">
        <v>97.890498070148993</v>
      </c>
      <c r="N4856">
        <v>8.0213903743315496E-2</v>
      </c>
      <c r="O4856">
        <v>16.779348494160999</v>
      </c>
      <c r="P4856">
        <v>25.1538461538461</v>
      </c>
    </row>
    <row r="4857" spans="1:17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130</v>
      </c>
      <c r="E4857">
        <v>2.5340982799999998</v>
      </c>
      <c r="F4857">
        <v>7.33</v>
      </c>
      <c r="G4857">
        <v>-15.6346767300004</v>
      </c>
      <c r="H4857">
        <v>-22.7524374535767</v>
      </c>
      <c r="I4857">
        <v>-27.368294650072801</v>
      </c>
      <c r="J4857">
        <v>-0.86182774637639603</v>
      </c>
      <c r="K4857">
        <v>8.9470929695914307</v>
      </c>
      <c r="L4857">
        <v>7.9179905331185099</v>
      </c>
      <c r="M4857">
        <v>1.00389991810293</v>
      </c>
      <c r="N4857">
        <v>1.3554837582954899</v>
      </c>
      <c r="O4857">
        <v>57.571623465211403</v>
      </c>
      <c r="P4857">
        <v>80.987654320987602</v>
      </c>
      <c r="Q4857">
        <v>7.3930951983325E-2</v>
      </c>
    </row>
    <row r="4858" spans="1:17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100</v>
      </c>
      <c r="E4858">
        <v>2.5251480000000002</v>
      </c>
      <c r="F4858">
        <v>3.09</v>
      </c>
      <c r="G4858">
        <v>6.7577851112980696</v>
      </c>
      <c r="H4858">
        <v>-6.3740332490855698</v>
      </c>
      <c r="I4858">
        <v>-22.483453024993501</v>
      </c>
      <c r="J4858">
        <v>2.1381722536235901</v>
      </c>
      <c r="K4858">
        <v>3.1956719933911799</v>
      </c>
      <c r="L4858">
        <v>3.7356142111878898</v>
      </c>
      <c r="M4858">
        <v>63.305464974191999</v>
      </c>
      <c r="N4858">
        <v>1.0791037598117501</v>
      </c>
      <c r="O4858">
        <v>54.692556634304196</v>
      </c>
      <c r="P4858">
        <v>55.276381909547702</v>
      </c>
      <c r="Q4858">
        <v>-2.7777154156398001E-2</v>
      </c>
    </row>
    <row r="4859" spans="1:17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414</v>
      </c>
      <c r="E4859">
        <v>2.5071699999999999</v>
      </c>
      <c r="F4859">
        <v>7.13</v>
      </c>
      <c r="G4859">
        <v>29.816615255421599</v>
      </c>
      <c r="H4859">
        <v>11.089885867993999</v>
      </c>
      <c r="I4859">
        <v>10.9007111978803</v>
      </c>
      <c r="J4859">
        <v>-0.86182774637639603</v>
      </c>
      <c r="K4859">
        <v>5.7316959797176299</v>
      </c>
      <c r="L4859">
        <v>5.0785383016610197</v>
      </c>
      <c r="M4859">
        <v>52.7055568987032</v>
      </c>
      <c r="N4859">
        <v>8.6160766921521095E-2</v>
      </c>
      <c r="O4859">
        <v>5.8906030855539999</v>
      </c>
      <c r="P4859">
        <v>102.556818181818</v>
      </c>
    </row>
    <row r="4860" spans="1:17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403</v>
      </c>
      <c r="E4860">
        <v>2.50595422912424</v>
      </c>
      <c r="F4860">
        <v>8.33</v>
      </c>
      <c r="G4860">
        <v>-25.860240639774801</v>
      </c>
      <c r="H4860">
        <v>-4.4692713443236602</v>
      </c>
      <c r="I4860">
        <v>-13.099288802119601</v>
      </c>
      <c r="J4860">
        <v>-0.86182774637639603</v>
      </c>
      <c r="K4860">
        <v>8.3299999999999894</v>
      </c>
      <c r="L4860">
        <v>8.3299999999999805</v>
      </c>
      <c r="M4860">
        <v>50</v>
      </c>
      <c r="O4860">
        <v>0</v>
      </c>
      <c r="P4860">
        <v>0</v>
      </c>
    </row>
    <row r="4861" spans="1:17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629</v>
      </c>
      <c r="E4861">
        <v>2.5025556276588099</v>
      </c>
      <c r="F4861">
        <v>12.52</v>
      </c>
      <c r="G4861">
        <v>-26.099284464476</v>
      </c>
      <c r="H4861">
        <v>-4.4692713443236602</v>
      </c>
      <c r="I4861">
        <v>-13.099288802119601</v>
      </c>
      <c r="J4861">
        <v>-0.86182774637639603</v>
      </c>
      <c r="K4861">
        <v>12.519994395461801</v>
      </c>
      <c r="L4861">
        <v>12.5684557241558</v>
      </c>
      <c r="M4861">
        <v>55.887715274265297</v>
      </c>
      <c r="O4861">
        <v>0.23961661341853599</v>
      </c>
      <c r="P4861">
        <v>4.94551550712489</v>
      </c>
    </row>
    <row r="4862" spans="1:17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46</v>
      </c>
      <c r="E4862">
        <v>2.487816</v>
      </c>
      <c r="F4862">
        <v>1.44</v>
      </c>
      <c r="G4862">
        <v>21.078534870429198</v>
      </c>
      <c r="H4862">
        <v>13.4794466043942</v>
      </c>
      <c r="I4862">
        <v>21.480150450216701</v>
      </c>
      <c r="J4862">
        <v>3.6836267990781302</v>
      </c>
      <c r="K4862">
        <v>1.18566767637814</v>
      </c>
      <c r="L4862">
        <v>1.26540069884273</v>
      </c>
      <c r="M4862">
        <v>99.993712267844799</v>
      </c>
      <c r="N4862">
        <v>1.1371950137993101</v>
      </c>
      <c r="O4862">
        <v>0</v>
      </c>
      <c r="P4862">
        <v>58.241758241758198</v>
      </c>
      <c r="Q4862">
        <v>9.1132224847875004E-2</v>
      </c>
    </row>
    <row r="4863" spans="1:17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E4863">
        <v>2.4861773999999999</v>
      </c>
      <c r="F4863">
        <v>3.81</v>
      </c>
      <c r="G4863">
        <v>57.312836283301998</v>
      </c>
      <c r="H4863">
        <v>41.901696397611801</v>
      </c>
      <c r="I4863">
        <v>46.984744811325697</v>
      </c>
      <c r="J4863">
        <v>20.138172253623601</v>
      </c>
      <c r="K4863">
        <v>2.43298364745216</v>
      </c>
      <c r="L4863">
        <v>1.51628746042034</v>
      </c>
      <c r="M4863">
        <v>99.860850631693793</v>
      </c>
      <c r="N4863">
        <v>0.37173935359778698</v>
      </c>
      <c r="O4863">
        <v>0</v>
      </c>
      <c r="P4863">
        <v>92.424242424242394</v>
      </c>
    </row>
    <row r="4864" spans="1:17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252</v>
      </c>
      <c r="E4864">
        <v>2.4054000000000002</v>
      </c>
      <c r="F4864">
        <v>3.99</v>
      </c>
      <c r="G4864">
        <v>-71.202706393199506</v>
      </c>
      <c r="H4864">
        <v>0.53072865567634597</v>
      </c>
      <c r="I4864">
        <v>-6.6992888021196402</v>
      </c>
      <c r="J4864">
        <v>-0.86182774637639603</v>
      </c>
      <c r="K4864">
        <v>3.8418725828253701</v>
      </c>
      <c r="L4864">
        <v>4.4453624717642599</v>
      </c>
      <c r="M4864">
        <v>12.9715163768309</v>
      </c>
      <c r="N4864">
        <v>0</v>
      </c>
      <c r="O4864">
        <v>82.957393483709197</v>
      </c>
      <c r="P4864">
        <v>19.461077844311301</v>
      </c>
    </row>
    <row r="4865" spans="1:17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E4865">
        <v>2.3771036799999998</v>
      </c>
      <c r="F4865">
        <v>3.16</v>
      </c>
      <c r="G4865">
        <v>-25.860240639774801</v>
      </c>
      <c r="H4865">
        <v>-2.8299270820285698</v>
      </c>
      <c r="I4865">
        <v>3.5058772495408701</v>
      </c>
      <c r="J4865">
        <v>0.115370950692015</v>
      </c>
      <c r="K4865">
        <v>3.2918024836236399</v>
      </c>
      <c r="M4865">
        <v>84.284720125475502</v>
      </c>
      <c r="N4865">
        <v>0.88196892329654597</v>
      </c>
      <c r="O4865">
        <v>1.26582278481013</v>
      </c>
      <c r="P4865">
        <v>21.072796934865899</v>
      </c>
    </row>
    <row r="4866" spans="1:17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629</v>
      </c>
      <c r="E4866">
        <v>2.3485</v>
      </c>
      <c r="F4866">
        <v>7.7</v>
      </c>
      <c r="G4866">
        <v>42.262030102583203</v>
      </c>
      <c r="H4866">
        <v>64.280728655676299</v>
      </c>
      <c r="I4866">
        <v>34.1282446586834</v>
      </c>
      <c r="J4866">
        <v>14.6873876601856</v>
      </c>
      <c r="K4866">
        <v>5.3275449367304297</v>
      </c>
      <c r="L4866">
        <v>4.92714158480808</v>
      </c>
      <c r="M4866">
        <v>77.549325755653996</v>
      </c>
      <c r="N4866">
        <v>1.2839099902608999</v>
      </c>
      <c r="O4866">
        <v>5.1948051948051903</v>
      </c>
      <c r="P4866">
        <v>129.166666666666</v>
      </c>
      <c r="Q4866">
        <v>4.2909021110281997E-2</v>
      </c>
    </row>
    <row r="4867" spans="1:17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46</v>
      </c>
      <c r="E4867">
        <v>2.34178631999999</v>
      </c>
      <c r="F4867">
        <v>2.4</v>
      </c>
      <c r="G4867">
        <v>-5.5931859894901201</v>
      </c>
      <c r="H4867">
        <v>-1.87035303188851</v>
      </c>
      <c r="I4867">
        <v>-12.2495918825592</v>
      </c>
      <c r="J4867">
        <v>1.0670674632677399</v>
      </c>
      <c r="K4867">
        <v>1.7400020759405499</v>
      </c>
      <c r="L4867">
        <v>1.26157303085244</v>
      </c>
      <c r="M4867">
        <v>79.607056726233907</v>
      </c>
      <c r="N4867">
        <v>1</v>
      </c>
      <c r="Q4867">
        <v>-3.5149089750809E-2</v>
      </c>
    </row>
    <row r="4868" spans="1:17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46</v>
      </c>
      <c r="E4868">
        <v>2.2983612181383499</v>
      </c>
      <c r="F4868">
        <v>24.48</v>
      </c>
      <c r="G4868">
        <v>1.6397593602251199</v>
      </c>
      <c r="H4868">
        <v>-4.4692713443236602</v>
      </c>
      <c r="I4868">
        <v>-8.1250177901127802</v>
      </c>
      <c r="J4868">
        <v>-0.86182774637639603</v>
      </c>
      <c r="K4868">
        <v>24.40911934691</v>
      </c>
      <c r="L4868">
        <v>23.208437740526701</v>
      </c>
      <c r="M4868">
        <v>100</v>
      </c>
      <c r="O4868">
        <v>0</v>
      </c>
      <c r="P4868">
        <v>27.5</v>
      </c>
    </row>
    <row r="4869" spans="1:17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239</v>
      </c>
      <c r="E4869">
        <v>2.2678451000000002</v>
      </c>
      <c r="F4869">
        <v>3.31</v>
      </c>
      <c r="G4869">
        <v>-21.113405196736899</v>
      </c>
      <c r="H4869">
        <v>0.27756409871430698</v>
      </c>
      <c r="I4869">
        <v>-8.3524533590816699</v>
      </c>
      <c r="J4869">
        <v>-0.86182774637639603</v>
      </c>
      <c r="K4869">
        <v>3.23091288706877</v>
      </c>
      <c r="L4869">
        <v>3.1821786020862701</v>
      </c>
      <c r="M4869">
        <v>50</v>
      </c>
      <c r="O4869">
        <v>0</v>
      </c>
      <c r="P4869">
        <v>4.7468354430379698</v>
      </c>
    </row>
    <row r="4870" spans="1:17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484</v>
      </c>
      <c r="E4870">
        <v>2.2530000000000001</v>
      </c>
      <c r="F4870">
        <v>45.06</v>
      </c>
      <c r="G4870">
        <v>21.732291296025899</v>
      </c>
      <c r="H4870">
        <v>-4.4692713443236602</v>
      </c>
      <c r="I4870">
        <v>8.3889829692472908</v>
      </c>
      <c r="J4870">
        <v>-0.86182774637639603</v>
      </c>
      <c r="K4870">
        <v>33.4596900725263</v>
      </c>
      <c r="L4870">
        <v>23.013235581668901</v>
      </c>
      <c r="M4870">
        <v>100</v>
      </c>
      <c r="N4870">
        <v>1.8151815181518101</v>
      </c>
      <c r="O4870">
        <v>0</v>
      </c>
      <c r="P4870">
        <v>47.5925319358008</v>
      </c>
    </row>
    <row r="4871" spans="1:17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E4871">
        <v>2.2430983119999999</v>
      </c>
      <c r="F4871">
        <v>3.76</v>
      </c>
      <c r="G4871">
        <v>286.52685613441798</v>
      </c>
      <c r="H4871">
        <v>7.10342895241223</v>
      </c>
      <c r="I4871">
        <v>182.963703323864</v>
      </c>
      <c r="J4871">
        <v>-0.86182774637639603</v>
      </c>
      <c r="K4871">
        <v>3.2848724441025898</v>
      </c>
      <c r="L4871">
        <v>2.1376708332578702</v>
      </c>
      <c r="M4871">
        <v>99.999999987781294</v>
      </c>
      <c r="N4871">
        <v>2.0797773654916498</v>
      </c>
      <c r="O4871">
        <v>0</v>
      </c>
      <c r="P4871">
        <v>362.07228915662603</v>
      </c>
    </row>
    <row r="4872" spans="1:17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713</v>
      </c>
      <c r="E4872">
        <v>2.2099980540000002</v>
      </c>
      <c r="F4872">
        <v>73.67</v>
      </c>
      <c r="G4872">
        <v>46.3112280882644</v>
      </c>
      <c r="H4872">
        <v>-0.695155022678835</v>
      </c>
      <c r="I4872">
        <v>18.5247955287719</v>
      </c>
      <c r="J4872">
        <v>1.7133392914855099</v>
      </c>
      <c r="K4872">
        <v>69.622601240346199</v>
      </c>
      <c r="L4872">
        <v>60.154618453531803</v>
      </c>
      <c r="M4872">
        <v>42.618677459081702</v>
      </c>
      <c r="N4872">
        <v>0.75112116663678996</v>
      </c>
      <c r="O4872">
        <v>1.80534817429074</v>
      </c>
      <c r="P4872">
        <v>73.627150600989793</v>
      </c>
    </row>
    <row r="4873" spans="1:17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414</v>
      </c>
      <c r="E4873">
        <v>2.2056615000000002</v>
      </c>
      <c r="F4873">
        <v>7.35</v>
      </c>
      <c r="G4873">
        <v>-3.3602406397748799</v>
      </c>
      <c r="H4873">
        <v>-1.83404249550257</v>
      </c>
      <c r="I4873">
        <v>-12.8264375060759</v>
      </c>
      <c r="J4873">
        <v>-5.2545926042575299</v>
      </c>
      <c r="K4873">
        <v>7.4324114133536296</v>
      </c>
      <c r="L4873">
        <v>7.3298920025494496</v>
      </c>
      <c r="M4873">
        <v>51.197251742616999</v>
      </c>
      <c r="N4873">
        <v>1.00833446416117</v>
      </c>
      <c r="O4873">
        <v>27.210884353741498</v>
      </c>
      <c r="P4873">
        <v>39.7338403041825</v>
      </c>
      <c r="Q4873">
        <v>5.2917249097743001E-2</v>
      </c>
    </row>
    <row r="4874" spans="1:17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214</v>
      </c>
      <c r="E4874">
        <v>2.1842478000000001</v>
      </c>
      <c r="F4874">
        <v>1.26</v>
      </c>
      <c r="G4874">
        <v>-11.314786094320301</v>
      </c>
      <c r="H4874">
        <v>-9.7324292390605098</v>
      </c>
      <c r="I4874">
        <v>-14.661788802119601</v>
      </c>
      <c r="J4874">
        <v>-4.6786216395061704</v>
      </c>
      <c r="K4874">
        <v>1.18940717841277</v>
      </c>
      <c r="L4874">
        <v>0.96683445403689605</v>
      </c>
      <c r="M4874">
        <v>1.93617448515496</v>
      </c>
      <c r="N4874">
        <v>0.84820952133719796</v>
      </c>
      <c r="O4874">
        <v>5.55555555555555</v>
      </c>
      <c r="P4874">
        <v>17.757009345794302</v>
      </c>
    </row>
    <row r="4875" spans="1:17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117</v>
      </c>
      <c r="E4875">
        <v>2.1664189</v>
      </c>
      <c r="F4875">
        <v>6.48</v>
      </c>
      <c r="G4875">
        <v>25.8961996412555</v>
      </c>
      <c r="H4875">
        <v>-18.527626781989401</v>
      </c>
      <c r="I4875">
        <v>-4.1917257769095499</v>
      </c>
      <c r="J4875">
        <v>-0.86182774637639603</v>
      </c>
      <c r="K4875">
        <v>5.3731286362755002</v>
      </c>
      <c r="L4875">
        <v>4.7969327011031</v>
      </c>
      <c r="M4875">
        <v>9.4433438980589397</v>
      </c>
      <c r="N4875">
        <v>2.2537517053206</v>
      </c>
      <c r="O4875">
        <v>16.6666666666666</v>
      </c>
      <c r="P4875">
        <v>70.526315789473699</v>
      </c>
      <c r="Q4875">
        <v>1.4781719434193E-2</v>
      </c>
    </row>
    <row r="4876" spans="1:17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539</v>
      </c>
      <c r="E4876">
        <v>2.1650564000000001</v>
      </c>
      <c r="F4876">
        <v>6.98</v>
      </c>
      <c r="G4876">
        <v>-25.860240639774801</v>
      </c>
      <c r="H4876">
        <v>-4.4692713443236602</v>
      </c>
      <c r="I4876">
        <v>-13.099288802119601</v>
      </c>
      <c r="J4876">
        <v>-0.86182774637639603</v>
      </c>
      <c r="K4876">
        <v>6.9799943759304401</v>
      </c>
      <c r="L4876">
        <v>6.9484631735229199</v>
      </c>
      <c r="M4876">
        <v>99.999996303717197</v>
      </c>
      <c r="O4876">
        <v>0</v>
      </c>
      <c r="P4876">
        <v>0</v>
      </c>
    </row>
    <row r="4877" spans="1:17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120</v>
      </c>
      <c r="E4877">
        <v>2.1067733</v>
      </c>
      <c r="F4877">
        <v>145.4</v>
      </c>
      <c r="G4877">
        <v>70.972032272097294</v>
      </c>
      <c r="H4877">
        <v>0.25397588814866501</v>
      </c>
      <c r="I4877">
        <v>7.4145943309097699</v>
      </c>
      <c r="J4877">
        <v>-12.998050656593101</v>
      </c>
      <c r="K4877">
        <v>148.69776571472701</v>
      </c>
      <c r="L4877">
        <v>129.29800321666301</v>
      </c>
      <c r="M4877">
        <v>39.410640483733097</v>
      </c>
      <c r="N4877">
        <v>1.4835371181147201</v>
      </c>
      <c r="O4877">
        <v>26.547455295735901</v>
      </c>
      <c r="P4877">
        <v>142.29295117480399</v>
      </c>
      <c r="Q4877">
        <v>2.4325757596312999E-2</v>
      </c>
    </row>
    <row r="4878" spans="1:17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21</v>
      </c>
      <c r="E4878">
        <v>2.08</v>
      </c>
      <c r="F4878">
        <v>16.64</v>
      </c>
      <c r="G4878">
        <v>-20.8760135104373</v>
      </c>
      <c r="H4878">
        <v>0.51495578501388095</v>
      </c>
      <c r="I4878">
        <v>-8.1150616727820992</v>
      </c>
      <c r="J4878">
        <v>4.1223993829611398</v>
      </c>
      <c r="K4878">
        <v>15.966820513491101</v>
      </c>
      <c r="L4878">
        <v>15.875858336452101</v>
      </c>
      <c r="M4878">
        <v>100</v>
      </c>
      <c r="N4878">
        <v>5.3636363636363598</v>
      </c>
      <c r="O4878">
        <v>0</v>
      </c>
      <c r="P4878">
        <v>4.9842271293375404</v>
      </c>
    </row>
    <row r="4879" spans="1:17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403</v>
      </c>
      <c r="E4879">
        <v>2.0541</v>
      </c>
      <c r="F4879">
        <v>4.0999999999999996</v>
      </c>
      <c r="G4879">
        <v>-21.000905601411699</v>
      </c>
      <c r="H4879">
        <v>-4.4692713443236602</v>
      </c>
      <c r="I4879">
        <v>-13.099288802119601</v>
      </c>
      <c r="J4879">
        <v>-0.86182774637639603</v>
      </c>
      <c r="K4879">
        <v>4.0999855274326702</v>
      </c>
      <c r="L4879">
        <v>4.0876715340873302</v>
      </c>
      <c r="M4879">
        <v>99.806682354411805</v>
      </c>
      <c r="O4879">
        <v>0</v>
      </c>
      <c r="P4879">
        <v>4.8593350383631497</v>
      </c>
    </row>
    <row r="4880" spans="1:17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21</v>
      </c>
      <c r="E4880">
        <v>2.0306000000000002</v>
      </c>
      <c r="F4880">
        <v>5.72</v>
      </c>
      <c r="G4880">
        <v>52.889759360225</v>
      </c>
      <c r="H4880">
        <v>-5.3783622534145596</v>
      </c>
      <c r="I4880">
        <v>1.76014894888435</v>
      </c>
      <c r="J4880">
        <v>-0.86182774637639603</v>
      </c>
      <c r="K4880">
        <v>4.4964354722912603</v>
      </c>
      <c r="L4880">
        <v>3.76397068679197</v>
      </c>
      <c r="M4880">
        <v>97.564839478015102</v>
      </c>
      <c r="N4880">
        <v>1.32463220562138</v>
      </c>
      <c r="O4880">
        <v>0</v>
      </c>
      <c r="P4880">
        <v>84.516129032257993</v>
      </c>
    </row>
    <row r="4881" spans="1:17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297</v>
      </c>
      <c r="E4881">
        <v>1.976</v>
      </c>
      <c r="F4881">
        <v>61.75</v>
      </c>
      <c r="G4881">
        <v>-25.860240639774801</v>
      </c>
      <c r="H4881">
        <v>-4.4692713443236602</v>
      </c>
      <c r="I4881">
        <v>-13.099288802119601</v>
      </c>
      <c r="J4881">
        <v>-0.86182774637639603</v>
      </c>
      <c r="K4881">
        <v>61.75</v>
      </c>
      <c r="L4881">
        <v>61.75</v>
      </c>
      <c r="M4881">
        <v>50</v>
      </c>
      <c r="O4881">
        <v>0</v>
      </c>
      <c r="P4881">
        <v>0</v>
      </c>
    </row>
    <row r="4882" spans="1:17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89</v>
      </c>
      <c r="E4882">
        <v>1.95423462</v>
      </c>
      <c r="F4882">
        <v>7.9</v>
      </c>
      <c r="K4882">
        <v>7.7408079907778697</v>
      </c>
      <c r="M4882">
        <v>57.238046106161903</v>
      </c>
      <c r="N4882">
        <v>1</v>
      </c>
    </row>
    <row r="4883" spans="1:17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934</v>
      </c>
      <c r="E4883">
        <v>1.9468433999999999</v>
      </c>
      <c r="F4883">
        <v>3.93</v>
      </c>
      <c r="G4883">
        <v>21.8841202624807</v>
      </c>
      <c r="H4883">
        <v>5.3072649685254998</v>
      </c>
      <c r="I4883">
        <v>9.3306177399364305</v>
      </c>
      <c r="J4883">
        <v>3.9381722536236001</v>
      </c>
      <c r="K4883">
        <v>3.6881427975882999</v>
      </c>
      <c r="L4883">
        <v>3.32078042954377</v>
      </c>
      <c r="M4883">
        <v>99.758189427494898</v>
      </c>
      <c r="N4883">
        <v>4.0404040404040398</v>
      </c>
      <c r="O4883">
        <v>0</v>
      </c>
      <c r="P4883">
        <v>47.7443609022556</v>
      </c>
    </row>
    <row r="4884" spans="1:17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403</v>
      </c>
      <c r="E4884">
        <v>1.9411</v>
      </c>
      <c r="F4884">
        <v>4.13</v>
      </c>
      <c r="G4884">
        <v>313.501461487884</v>
      </c>
      <c r="H4884">
        <v>314.67966482588901</v>
      </c>
      <c r="I4884">
        <v>326.262413325539</v>
      </c>
      <c r="J4884">
        <v>19.997067959144999</v>
      </c>
      <c r="M4884">
        <v>100</v>
      </c>
      <c r="O4884">
        <v>0</v>
      </c>
      <c r="P4884">
        <v>339.36170212765899</v>
      </c>
    </row>
    <row r="4885" spans="1:17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49</v>
      </c>
      <c r="E4885">
        <v>1.9311904</v>
      </c>
      <c r="F4885">
        <v>4.37</v>
      </c>
      <c r="G4885">
        <v>114.249649470115</v>
      </c>
      <c r="H4885">
        <v>-16.850223725275999</v>
      </c>
      <c r="I4885">
        <v>63.823788120957197</v>
      </c>
      <c r="J4885">
        <v>-6.0164669216341196</v>
      </c>
      <c r="K4885">
        <v>3.1068110129506898</v>
      </c>
      <c r="M4885">
        <v>0.34982492812525801</v>
      </c>
      <c r="N4885">
        <v>6.57266660717295E-2</v>
      </c>
      <c r="O4885">
        <v>26.315789473684202</v>
      </c>
      <c r="P4885">
        <v>164.84848484848399</v>
      </c>
      <c r="Q4885">
        <v>0.18970997937704101</v>
      </c>
    </row>
    <row r="4886" spans="1:17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6723</v>
      </c>
      <c r="E4886">
        <v>1.8997286</v>
      </c>
      <c r="F4886">
        <v>6.49</v>
      </c>
      <c r="G4886">
        <v>7.4046464238801502</v>
      </c>
      <c r="H4886">
        <v>0.37725531157294001</v>
      </c>
      <c r="I4886">
        <v>2.3811382441436999</v>
      </c>
      <c r="J4886">
        <v>-0.86182774637639603</v>
      </c>
      <c r="K4886">
        <v>4.91524112646115</v>
      </c>
      <c r="M4886">
        <v>100</v>
      </c>
      <c r="N4886">
        <v>0.33068783068782998</v>
      </c>
      <c r="O4886">
        <v>0</v>
      </c>
      <c r="P4886">
        <v>33.264887063655003</v>
      </c>
    </row>
    <row r="4887" spans="1:17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336</v>
      </c>
      <c r="E4887">
        <v>1.79775</v>
      </c>
      <c r="F4887">
        <v>8.5</v>
      </c>
      <c r="G4887">
        <v>-53.519815107859898</v>
      </c>
      <c r="H4887">
        <v>-2.58247889149348</v>
      </c>
      <c r="I4887">
        <v>-62.7736523308348</v>
      </c>
      <c r="J4887">
        <v>-0.86182774637639603</v>
      </c>
      <c r="K4887">
        <v>9.2492704031258999</v>
      </c>
      <c r="L4887">
        <v>5.6101305596260698</v>
      </c>
      <c r="M4887">
        <v>92.196463899075496</v>
      </c>
      <c r="N4887">
        <v>1.8743467176545501</v>
      </c>
      <c r="O4887">
        <v>129.41176470588201</v>
      </c>
      <c r="P4887">
        <v>18.219749652294801</v>
      </c>
    </row>
    <row r="4888" spans="1:17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713</v>
      </c>
      <c r="E4888">
        <v>1.7649299939999901</v>
      </c>
      <c r="F4888">
        <v>4531.74</v>
      </c>
      <c r="G4888">
        <v>-22.866383807631301</v>
      </c>
      <c r="K4888">
        <v>4523.2196314963803</v>
      </c>
      <c r="L4888">
        <v>4345.2923176734603</v>
      </c>
      <c r="M4888">
        <v>66.2688689774686</v>
      </c>
      <c r="N4888">
        <v>1</v>
      </c>
      <c r="O4888">
        <v>4.3749200086500899</v>
      </c>
      <c r="P4888">
        <v>2.9938568321435399</v>
      </c>
      <c r="Q4888">
        <v>7.1969087878504007E-2</v>
      </c>
    </row>
    <row r="4889" spans="1:17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539</v>
      </c>
      <c r="E4889">
        <v>1.7184999999999999</v>
      </c>
      <c r="F4889">
        <v>37.880000000000003</v>
      </c>
      <c r="G4889">
        <v>14.6442103988007</v>
      </c>
      <c r="H4889">
        <v>0.51964218117523897</v>
      </c>
      <c r="I4889">
        <v>8.3498936281464609</v>
      </c>
      <c r="J4889">
        <v>-0.86182774637639603</v>
      </c>
      <c r="K4889">
        <v>30.264159596154901</v>
      </c>
      <c r="M4889">
        <v>100</v>
      </c>
      <c r="N4889">
        <v>0</v>
      </c>
      <c r="O4889">
        <v>0</v>
      </c>
      <c r="P4889">
        <v>40.504451038575603</v>
      </c>
    </row>
    <row r="4890" spans="1:17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21</v>
      </c>
      <c r="E4890">
        <v>1.6015999999999999</v>
      </c>
      <c r="F4890">
        <v>0.44</v>
      </c>
      <c r="G4890">
        <v>-25.860240639774801</v>
      </c>
      <c r="H4890">
        <v>-4.4692713443236602</v>
      </c>
      <c r="I4890">
        <v>-13.099288802119601</v>
      </c>
      <c r="J4890">
        <v>-0.86182774637639603</v>
      </c>
      <c r="K4890">
        <v>0.43999996414699499</v>
      </c>
      <c r="L4890">
        <v>0.43917355907491201</v>
      </c>
      <c r="M4890">
        <v>100</v>
      </c>
      <c r="O4890">
        <v>0</v>
      </c>
      <c r="P4890">
        <v>0</v>
      </c>
    </row>
    <row r="4891" spans="1:17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629</v>
      </c>
      <c r="E4891">
        <v>1.5193308000000001</v>
      </c>
      <c r="F4891">
        <v>4.42</v>
      </c>
      <c r="G4891">
        <v>51.649799520867603</v>
      </c>
      <c r="H4891">
        <v>-4.4692713443236602</v>
      </c>
      <c r="I4891">
        <v>48.214579811019</v>
      </c>
      <c r="J4891">
        <v>-0.86182774637639603</v>
      </c>
      <c r="K4891">
        <v>4.2710029893227999</v>
      </c>
      <c r="L4891">
        <v>3.432025655655</v>
      </c>
      <c r="M4891">
        <v>100</v>
      </c>
      <c r="N4891">
        <v>0</v>
      </c>
      <c r="O4891">
        <v>0</v>
      </c>
      <c r="P4891">
        <v>77.510040160642504</v>
      </c>
    </row>
    <row r="4892" spans="1:17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539</v>
      </c>
      <c r="E4892">
        <v>1.4979910400000001</v>
      </c>
      <c r="F4892">
        <v>20.23</v>
      </c>
      <c r="G4892">
        <v>36.629719199582503</v>
      </c>
      <c r="H4892">
        <v>16.9547992290852</v>
      </c>
      <c r="I4892">
        <v>27.386822308991398</v>
      </c>
      <c r="J4892">
        <v>9.3154163931318994</v>
      </c>
      <c r="K4892">
        <v>13.761355099444399</v>
      </c>
      <c r="M4892">
        <v>100</v>
      </c>
      <c r="N4892">
        <v>0.19206145966709301</v>
      </c>
      <c r="O4892">
        <v>0</v>
      </c>
      <c r="P4892">
        <v>62.489959839357397</v>
      </c>
    </row>
    <row r="4893" spans="1:17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539</v>
      </c>
      <c r="E4893">
        <v>1.4750832</v>
      </c>
      <c r="F4893">
        <v>2.04</v>
      </c>
      <c r="G4893">
        <v>-6.5619950257397797</v>
      </c>
      <c r="H4893">
        <v>-4.4692713443236602</v>
      </c>
      <c r="I4893">
        <v>6.9007111978803497</v>
      </c>
      <c r="J4893">
        <v>-0.86182774637639603</v>
      </c>
      <c r="K4893">
        <v>1.7410494065058899</v>
      </c>
      <c r="L4893">
        <v>1.3388901462456899</v>
      </c>
      <c r="M4893">
        <v>99.999999859055706</v>
      </c>
      <c r="N4893">
        <v>0.97823428711176297</v>
      </c>
      <c r="O4893">
        <v>0</v>
      </c>
      <c r="P4893">
        <v>36</v>
      </c>
    </row>
    <row r="4894" spans="1:17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E4894">
        <v>1.4592000000000001</v>
      </c>
      <c r="F4894">
        <v>7.68</v>
      </c>
      <c r="G4894">
        <v>132.72561794608299</v>
      </c>
      <c r="H4894">
        <v>0.40178882759610401</v>
      </c>
      <c r="I4894">
        <v>14.053029078674999</v>
      </c>
      <c r="J4894">
        <v>-0.86182774637639603</v>
      </c>
      <c r="K4894">
        <v>4.8312998378672702</v>
      </c>
      <c r="L4894">
        <v>3.0377351036403502</v>
      </c>
      <c r="M4894">
        <v>99.999969111859201</v>
      </c>
      <c r="N4894">
        <v>0.48782454442831802</v>
      </c>
      <c r="O4894">
        <v>0</v>
      </c>
      <c r="P4894">
        <v>158.58585858585801</v>
      </c>
      <c r="Q4894">
        <v>7.3052523331323005E-2</v>
      </c>
    </row>
    <row r="4895" spans="1:17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140</v>
      </c>
      <c r="E4895">
        <v>1.3824000000000001</v>
      </c>
      <c r="F4895">
        <v>11.52</v>
      </c>
      <c r="G4895">
        <v>-25.860240639774801</v>
      </c>
      <c r="H4895">
        <v>-4.4692713443236602</v>
      </c>
      <c r="I4895">
        <v>-13.099288802119601</v>
      </c>
      <c r="J4895">
        <v>-0.86182774637639603</v>
      </c>
      <c r="K4895">
        <v>11.5199999999999</v>
      </c>
      <c r="L4895">
        <v>11.52</v>
      </c>
      <c r="M4895">
        <v>50</v>
      </c>
      <c r="O4895">
        <v>0</v>
      </c>
      <c r="P4895">
        <v>0</v>
      </c>
    </row>
    <row r="4896" spans="1:17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109</v>
      </c>
      <c r="E4896">
        <v>1.37832452449136</v>
      </c>
      <c r="F4896">
        <v>13.12</v>
      </c>
      <c r="G4896">
        <v>-25.860240639774801</v>
      </c>
      <c r="H4896">
        <v>-4.4692713443236602</v>
      </c>
      <c r="I4896">
        <v>-13.099288802119601</v>
      </c>
      <c r="J4896">
        <v>-0.86182774637639603</v>
      </c>
      <c r="K4896">
        <v>13.12</v>
      </c>
      <c r="L4896">
        <v>13.1199999999999</v>
      </c>
      <c r="M4896">
        <v>50</v>
      </c>
      <c r="O4896">
        <v>0</v>
      </c>
      <c r="P4896">
        <v>0</v>
      </c>
    </row>
    <row r="4897" spans="1:17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624</v>
      </c>
      <c r="E4897">
        <v>1.3188</v>
      </c>
      <c r="F4897">
        <v>18.84</v>
      </c>
      <c r="G4897">
        <v>-25.860240639774801</v>
      </c>
      <c r="H4897">
        <v>-4.4692713443236602</v>
      </c>
      <c r="I4897">
        <v>-13.099288802119601</v>
      </c>
      <c r="J4897">
        <v>-0.86182774637639603</v>
      </c>
      <c r="K4897">
        <v>18.839958910186098</v>
      </c>
      <c r="L4897">
        <v>18.730017078801001</v>
      </c>
      <c r="M4897">
        <v>100</v>
      </c>
      <c r="O4897">
        <v>0</v>
      </c>
      <c r="P4897">
        <v>0</v>
      </c>
    </row>
    <row r="4898" spans="1:17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1151</v>
      </c>
      <c r="E4898">
        <v>1.2757499999999999</v>
      </c>
      <c r="F4898">
        <v>85.05</v>
      </c>
      <c r="G4898">
        <v>-46.8542025533838</v>
      </c>
      <c r="H4898">
        <v>-4.4692713443236602</v>
      </c>
      <c r="I4898">
        <v>-26.754111137144999</v>
      </c>
      <c r="J4898">
        <v>-0.86182774637639603</v>
      </c>
      <c r="K4898">
        <v>85.410050725949105</v>
      </c>
      <c r="L4898">
        <v>90.604283601134398</v>
      </c>
      <c r="M4898">
        <v>3.8134211653962402</v>
      </c>
      <c r="O4898">
        <v>26.5726043503821</v>
      </c>
      <c r="P4898">
        <v>0</v>
      </c>
    </row>
    <row r="4899" spans="1:17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E4899">
        <v>1.2705</v>
      </c>
      <c r="F4899">
        <v>10.5</v>
      </c>
      <c r="G4899">
        <v>-25.860240639774801</v>
      </c>
      <c r="H4899">
        <v>-4.4692713443236602</v>
      </c>
      <c r="I4899">
        <v>-13.099288802119601</v>
      </c>
      <c r="J4899">
        <v>-0.86182774637639603</v>
      </c>
      <c r="K4899">
        <v>10.4999999713144</v>
      </c>
      <c r="L4899">
        <v>10.4995387076867</v>
      </c>
      <c r="M4899">
        <v>100</v>
      </c>
      <c r="O4899">
        <v>0</v>
      </c>
      <c r="P4899">
        <v>0</v>
      </c>
    </row>
    <row r="4900" spans="1:17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75</v>
      </c>
      <c r="E4900">
        <v>1.2510239999999999</v>
      </c>
      <c r="F4900">
        <v>10.050000000000001</v>
      </c>
      <c r="G4900">
        <v>-25.860240639774801</v>
      </c>
      <c r="H4900">
        <v>-4.4692713443236602</v>
      </c>
      <c r="I4900">
        <v>-13.099288802119601</v>
      </c>
      <c r="J4900">
        <v>-0.86182774637639603</v>
      </c>
      <c r="K4900">
        <v>10.050000000000001</v>
      </c>
      <c r="L4900">
        <v>10.049999999999899</v>
      </c>
      <c r="M4900">
        <v>50</v>
      </c>
      <c r="O4900">
        <v>0</v>
      </c>
      <c r="P4900">
        <v>0</v>
      </c>
    </row>
    <row r="4901" spans="1:17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75</v>
      </c>
      <c r="E4901">
        <v>1.143</v>
      </c>
      <c r="F4901">
        <v>3.81</v>
      </c>
      <c r="G4901">
        <v>-25.860240639774801</v>
      </c>
      <c r="H4901">
        <v>-4.4692713443236602</v>
      </c>
      <c r="I4901">
        <v>-13.099288802119601</v>
      </c>
      <c r="J4901">
        <v>-0.86182774637639603</v>
      </c>
      <c r="K4901">
        <v>3.8099999470818799</v>
      </c>
      <c r="L4901">
        <v>3.80906886937737</v>
      </c>
      <c r="M4901">
        <v>100</v>
      </c>
      <c r="O4901">
        <v>0</v>
      </c>
      <c r="P4901">
        <v>0</v>
      </c>
    </row>
    <row r="4902" spans="1:17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75</v>
      </c>
      <c r="E4902">
        <v>1.132288</v>
      </c>
      <c r="F4902">
        <v>46.44</v>
      </c>
      <c r="G4902">
        <v>-5.9531918403945401</v>
      </c>
      <c r="H4902">
        <v>-4.4692713443236602</v>
      </c>
      <c r="I4902">
        <v>2.62460853154592</v>
      </c>
      <c r="J4902">
        <v>-0.86182774637639603</v>
      </c>
      <c r="K4902">
        <v>38.708986425845197</v>
      </c>
      <c r="M4902">
        <v>99.998347797893004</v>
      </c>
      <c r="N4902">
        <v>1.7254901960784299</v>
      </c>
      <c r="O4902">
        <v>0</v>
      </c>
      <c r="P4902">
        <v>47.898089171974497</v>
      </c>
    </row>
    <row r="4903" spans="1:17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49</v>
      </c>
      <c r="E4903">
        <v>1.129</v>
      </c>
      <c r="F4903">
        <v>11.29</v>
      </c>
      <c r="G4903">
        <v>44.169879842152802</v>
      </c>
      <c r="H4903">
        <v>0.45637921329714798</v>
      </c>
      <c r="I4903">
        <v>56.930831679808001</v>
      </c>
      <c r="J4903">
        <v>-0.86182774637639603</v>
      </c>
      <c r="K4903">
        <v>10.4796095485764</v>
      </c>
      <c r="L4903">
        <v>8.1643761642748292</v>
      </c>
      <c r="M4903">
        <v>100</v>
      </c>
      <c r="N4903">
        <v>3.28723645431874</v>
      </c>
      <c r="O4903">
        <v>0</v>
      </c>
      <c r="P4903">
        <v>70.030120481927696</v>
      </c>
    </row>
    <row r="4904" spans="1:17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629</v>
      </c>
      <c r="E4904">
        <v>1.0733211024003799</v>
      </c>
      <c r="F4904">
        <v>1.95</v>
      </c>
      <c r="K4904">
        <v>2.2159995707425302</v>
      </c>
      <c r="M4904" s="1">
        <v>2.4459774300000002E-7</v>
      </c>
      <c r="N4904">
        <v>1</v>
      </c>
    </row>
    <row r="4905" spans="1:17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65</v>
      </c>
      <c r="E4905">
        <v>1.0683750000000001</v>
      </c>
      <c r="F4905">
        <v>2.5</v>
      </c>
      <c r="G4905">
        <v>-14.253097782632</v>
      </c>
      <c r="H4905">
        <v>0.35529005918512202</v>
      </c>
      <c r="I4905">
        <v>-11.473272541957</v>
      </c>
      <c r="J4905">
        <v>-0.86182774637639603</v>
      </c>
      <c r="K4905">
        <v>2.1296452391916798</v>
      </c>
      <c r="M4905">
        <v>98.542049079298295</v>
      </c>
      <c r="N4905">
        <v>5.4206952288026096E-4</v>
      </c>
      <c r="O4905">
        <v>0</v>
      </c>
      <c r="P4905">
        <v>14.678899082568799</v>
      </c>
    </row>
    <row r="4906" spans="1:17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214</v>
      </c>
      <c r="E4906">
        <v>1.054478136</v>
      </c>
      <c r="F4906">
        <v>61.98</v>
      </c>
      <c r="G4906">
        <v>347.99297036939902</v>
      </c>
      <c r="H4906">
        <v>43.142631631420201</v>
      </c>
      <c r="I4906">
        <v>296.55041377553999</v>
      </c>
      <c r="J4906">
        <v>0.91403432258912198</v>
      </c>
      <c r="K4906">
        <v>33.614735425295798</v>
      </c>
      <c r="L4906">
        <v>16.5174496325495</v>
      </c>
      <c r="M4906">
        <v>100</v>
      </c>
      <c r="N4906">
        <v>0.40608663181478699</v>
      </c>
      <c r="O4906">
        <v>0</v>
      </c>
      <c r="P4906">
        <v>373.853211009174</v>
      </c>
    </row>
    <row r="4907" spans="1:17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629</v>
      </c>
      <c r="E4907">
        <v>0.97151521500000004</v>
      </c>
      <c r="F4907">
        <v>4.95</v>
      </c>
      <c r="G4907">
        <v>7.9235431440089004</v>
      </c>
      <c r="H4907">
        <v>0.41961754456521899</v>
      </c>
      <c r="I4907">
        <v>13.8237881209572</v>
      </c>
      <c r="J4907">
        <v>-0.86182774637639603</v>
      </c>
      <c r="K4907">
        <v>3.7052973288600701</v>
      </c>
      <c r="L4907">
        <v>2.6773250215452302</v>
      </c>
      <c r="M4907">
        <v>99.999999999501</v>
      </c>
      <c r="N4907">
        <v>0.90490602451915603</v>
      </c>
      <c r="O4907">
        <v>0</v>
      </c>
      <c r="P4907">
        <v>40.625</v>
      </c>
      <c r="Q4907">
        <v>0.122168175798199</v>
      </c>
    </row>
    <row r="4908" spans="1:17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46</v>
      </c>
      <c r="E4908">
        <v>0.93283125</v>
      </c>
      <c r="F4908">
        <v>57.85</v>
      </c>
      <c r="G4908">
        <v>-25.860240639774801</v>
      </c>
      <c r="H4908">
        <v>-4.4692713443236602</v>
      </c>
      <c r="I4908">
        <v>-13.099288802119601</v>
      </c>
      <c r="J4908">
        <v>-0.86182774637639603</v>
      </c>
      <c r="K4908">
        <v>57.849889417503903</v>
      </c>
      <c r="L4908">
        <v>57.554926831136299</v>
      </c>
      <c r="M4908">
        <v>100</v>
      </c>
      <c r="O4908">
        <v>0</v>
      </c>
      <c r="P4908">
        <v>0</v>
      </c>
    </row>
    <row r="4909" spans="1:17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168</v>
      </c>
      <c r="E4909">
        <v>0.92903103284561495</v>
      </c>
      <c r="F4909">
        <v>9.5</v>
      </c>
      <c r="G4909">
        <v>-25.860240639774801</v>
      </c>
      <c r="H4909">
        <v>-4.4692713443236602</v>
      </c>
      <c r="I4909">
        <v>-13.099288802119601</v>
      </c>
      <c r="K4909">
        <v>9.5</v>
      </c>
      <c r="L4909">
        <v>9.5</v>
      </c>
      <c r="M4909">
        <v>50</v>
      </c>
      <c r="O4909">
        <v>0</v>
      </c>
      <c r="P4909">
        <v>0</v>
      </c>
    </row>
    <row r="4910" spans="1:17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539</v>
      </c>
      <c r="E4910">
        <v>0.86460657346542202</v>
      </c>
      <c r="F4910">
        <v>11.02</v>
      </c>
      <c r="G4910">
        <v>-25.860240639774801</v>
      </c>
      <c r="H4910">
        <v>-4.4692713443236602</v>
      </c>
      <c r="I4910">
        <v>-13.099288802119601</v>
      </c>
      <c r="J4910">
        <v>-0.86182774637639603</v>
      </c>
      <c r="K4910">
        <v>11.0199999184421</v>
      </c>
      <c r="L4910">
        <v>11.0186073532425</v>
      </c>
      <c r="M4910">
        <v>100</v>
      </c>
      <c r="O4910">
        <v>0</v>
      </c>
      <c r="P4910">
        <v>0</v>
      </c>
    </row>
    <row r="4911" spans="1:17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297</v>
      </c>
      <c r="E4911">
        <v>0.82620000000000005</v>
      </c>
      <c r="F4911">
        <v>0.88</v>
      </c>
      <c r="G4911">
        <v>-3.63801841755265</v>
      </c>
      <c r="H4911">
        <v>0.29263341758110201</v>
      </c>
      <c r="I4911">
        <v>-0.27877598160682898</v>
      </c>
      <c r="J4911">
        <v>-0.86182774637639603</v>
      </c>
      <c r="K4911">
        <v>0.74531069757980895</v>
      </c>
      <c r="L4911">
        <v>0.50023837828766204</v>
      </c>
      <c r="M4911">
        <v>99.845956101112407</v>
      </c>
      <c r="N4911">
        <v>0.140587656403767</v>
      </c>
      <c r="O4911">
        <v>0</v>
      </c>
      <c r="P4911">
        <v>33.3333333333333</v>
      </c>
    </row>
    <row r="4912" spans="1:17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46</v>
      </c>
      <c r="E4912">
        <v>0.82499999999999996</v>
      </c>
      <c r="F4912">
        <v>3.55</v>
      </c>
      <c r="G4912">
        <v>29.84151374619</v>
      </c>
      <c r="H4912">
        <v>15.4631610881087</v>
      </c>
      <c r="I4912">
        <v>-11.3800910943832</v>
      </c>
      <c r="J4912">
        <v>-0.57934187067018805</v>
      </c>
      <c r="K4912">
        <v>3.1533281833316802</v>
      </c>
      <c r="L4912">
        <v>2.9617263085554502</v>
      </c>
      <c r="M4912">
        <v>42.2549945228117</v>
      </c>
      <c r="N4912">
        <v>0.69228125466088197</v>
      </c>
      <c r="O4912">
        <v>31.267605633802798</v>
      </c>
      <c r="P4912">
        <v>77.499999999999901</v>
      </c>
      <c r="Q4912">
        <v>3.3290301373539999E-2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624</v>
      </c>
      <c r="E4913">
        <v>0.73349999999999704</v>
      </c>
      <c r="F4913">
        <v>4.8899999999999997</v>
      </c>
      <c r="G4913">
        <v>-25.860240639774801</v>
      </c>
      <c r="H4913">
        <v>-4.4692713443236602</v>
      </c>
      <c r="I4913">
        <v>-13.099288802119601</v>
      </c>
      <c r="K4913">
        <v>4.8899999999999899</v>
      </c>
      <c r="L4913">
        <v>4.8899999999999801</v>
      </c>
      <c r="M4913">
        <v>50</v>
      </c>
      <c r="O4913">
        <v>0</v>
      </c>
      <c r="P4913">
        <v>0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100</v>
      </c>
      <c r="E4914">
        <v>0.72519999999999996</v>
      </c>
      <c r="F4914">
        <v>29.6</v>
      </c>
      <c r="G4914">
        <v>-25.860240639774801</v>
      </c>
      <c r="H4914">
        <v>-4.4692713443236602</v>
      </c>
      <c r="I4914">
        <v>-13.099288802119601</v>
      </c>
      <c r="J4914">
        <v>-0.86182774637639603</v>
      </c>
      <c r="K4914">
        <v>29.599999999999898</v>
      </c>
      <c r="M4914">
        <v>50</v>
      </c>
      <c r="O4914">
        <v>0</v>
      </c>
      <c r="P4914">
        <v>0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189</v>
      </c>
      <c r="E4915">
        <v>0.69120000000000004</v>
      </c>
      <c r="F4915">
        <v>7.68</v>
      </c>
      <c r="G4915">
        <v>46.7240290231464</v>
      </c>
      <c r="H4915">
        <v>-4.4692713443236602</v>
      </c>
      <c r="I4915">
        <v>36.317053610331698</v>
      </c>
      <c r="J4915">
        <v>-0.86182774637639603</v>
      </c>
      <c r="K4915">
        <v>7.0000461889828598</v>
      </c>
      <c r="L4915">
        <v>5.6577778235027498</v>
      </c>
      <c r="M4915">
        <v>100</v>
      </c>
      <c r="N4915">
        <v>0</v>
      </c>
      <c r="O4915">
        <v>0</v>
      </c>
      <c r="P4915">
        <v>72.584269662921301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E4916">
        <v>0.66086999999999996</v>
      </c>
      <c r="F4916">
        <v>10.5</v>
      </c>
      <c r="G4916">
        <v>-25.860240639774801</v>
      </c>
      <c r="H4916">
        <v>-4.4692713443236602</v>
      </c>
      <c r="I4916">
        <v>-13.099288802119601</v>
      </c>
      <c r="J4916">
        <v>-0.86182774637639603</v>
      </c>
      <c r="K4916">
        <v>9.7275561976419898</v>
      </c>
      <c r="M4916">
        <v>50</v>
      </c>
      <c r="O4916">
        <v>0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713</v>
      </c>
      <c r="E4917">
        <v>0.62861604399999904</v>
      </c>
      <c r="F4917">
        <v>37</v>
      </c>
      <c r="G4917">
        <v>46.006054624849099</v>
      </c>
      <c r="H4917">
        <v>-0.73331628814389305</v>
      </c>
      <c r="I4917">
        <v>18.339432334647601</v>
      </c>
      <c r="J4917">
        <v>1.6360906549558201</v>
      </c>
      <c r="K4917">
        <v>35.019501961571898</v>
      </c>
      <c r="L4917">
        <v>30.3683159484928</v>
      </c>
      <c r="M4917">
        <v>21.949362773198501</v>
      </c>
      <c r="N4917">
        <v>0.89784131462248196</v>
      </c>
      <c r="O4917">
        <v>5.3783783783783701</v>
      </c>
      <c r="P4917">
        <v>72.3334885887284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21</v>
      </c>
      <c r="E4918">
        <v>0.56000000000000005</v>
      </c>
      <c r="F4918">
        <v>1.6</v>
      </c>
      <c r="G4918">
        <v>-7.3417221212563604</v>
      </c>
      <c r="H4918">
        <v>-3.8403405267136002</v>
      </c>
      <c r="I4918">
        <v>2.0086248669451101</v>
      </c>
      <c r="J4918">
        <v>-0.86182774637639603</v>
      </c>
      <c r="K4918">
        <v>1.41513615001299</v>
      </c>
      <c r="M4918">
        <v>99.999999907895202</v>
      </c>
      <c r="N4918">
        <v>2.3000667598785701E-2</v>
      </c>
      <c r="O4918">
        <v>0</v>
      </c>
      <c r="P4918">
        <v>37.931034482758598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117</v>
      </c>
      <c r="E4919">
        <v>0.49906499999999998</v>
      </c>
      <c r="F4919">
        <v>20.37</v>
      </c>
      <c r="G4919">
        <v>-15.632967912502099</v>
      </c>
      <c r="H4919">
        <v>0.53072865567634797</v>
      </c>
      <c r="I4919">
        <v>-8.0992888021196308</v>
      </c>
      <c r="J4919">
        <v>-0.86182774637639603</v>
      </c>
      <c r="K4919">
        <v>19.604853630989901</v>
      </c>
      <c r="L4919">
        <v>19.159509399454699</v>
      </c>
      <c r="M4919">
        <v>100</v>
      </c>
      <c r="N4919">
        <v>5.3636363636363598</v>
      </c>
      <c r="O4919">
        <v>0</v>
      </c>
      <c r="P4919">
        <v>10.2272727272727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140</v>
      </c>
      <c r="E4920">
        <v>0.49402200000000002</v>
      </c>
      <c r="F4920">
        <v>4.1100000000000003</v>
      </c>
      <c r="G4920">
        <v>-25.860240639774801</v>
      </c>
      <c r="H4920">
        <v>-4.4692713443236602</v>
      </c>
      <c r="I4920">
        <v>-13.099288802119601</v>
      </c>
      <c r="J4920">
        <v>-0.86182774637639603</v>
      </c>
      <c r="K4920">
        <v>4.1099999417443804</v>
      </c>
      <c r="L4920">
        <v>4.1090052523161003</v>
      </c>
      <c r="M4920">
        <v>100</v>
      </c>
      <c r="O4920">
        <v>0</v>
      </c>
      <c r="P4920">
        <v>0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E4921">
        <v>0.38200000000000001</v>
      </c>
      <c r="F4921">
        <v>9.5500000000000007</v>
      </c>
      <c r="G4921">
        <v>-25.860240639774801</v>
      </c>
      <c r="H4921">
        <v>-4.4692713443236602</v>
      </c>
      <c r="I4921">
        <v>-13.099288802119601</v>
      </c>
      <c r="J4921">
        <v>-0.86182774637639603</v>
      </c>
      <c r="K4921">
        <v>9.54999816476675</v>
      </c>
      <c r="L4921">
        <v>9.5235881217616907</v>
      </c>
      <c r="M4921">
        <v>100</v>
      </c>
      <c r="O4921">
        <v>0</v>
      </c>
      <c r="P4921">
        <v>0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46</v>
      </c>
      <c r="E4922">
        <v>0.36780000000000002</v>
      </c>
      <c r="F4922">
        <v>12.26</v>
      </c>
      <c r="G4922">
        <v>166.044521264987</v>
      </c>
      <c r="H4922">
        <v>5.6834689970959102</v>
      </c>
      <c r="I4922">
        <v>178.805473102642</v>
      </c>
      <c r="J4922">
        <v>-0.86182774637639603</v>
      </c>
      <c r="K4922">
        <v>10.8102655853509</v>
      </c>
      <c r="M4922">
        <v>100</v>
      </c>
      <c r="N4922">
        <v>0.16761363636363599</v>
      </c>
      <c r="O4922">
        <v>0</v>
      </c>
      <c r="P4922">
        <v>191.90476190476099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539</v>
      </c>
      <c r="E4923">
        <v>0.36536371200000001</v>
      </c>
      <c r="F4923">
        <v>3.84</v>
      </c>
      <c r="G4923">
        <v>-25.860240639774801</v>
      </c>
      <c r="H4923">
        <v>-4.4692713443236602</v>
      </c>
      <c r="I4923">
        <v>-13.099288802119601</v>
      </c>
      <c r="J4923">
        <v>-0.86182774637639603</v>
      </c>
      <c r="K4923">
        <v>3.8399886787270998</v>
      </c>
      <c r="L4923">
        <v>3.8176080991613599</v>
      </c>
      <c r="M4923">
        <v>100</v>
      </c>
      <c r="O4923">
        <v>0</v>
      </c>
      <c r="P4923">
        <v>0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403</v>
      </c>
      <c r="E4924">
        <v>0.35678500000000002</v>
      </c>
      <c r="F4924">
        <v>7.15</v>
      </c>
      <c r="G4924">
        <v>-25.860240639774801</v>
      </c>
      <c r="H4924">
        <v>-4.4692713443236602</v>
      </c>
      <c r="I4924">
        <v>-13.099288802119601</v>
      </c>
      <c r="J4924">
        <v>-0.86182774637639603</v>
      </c>
      <c r="K4924">
        <v>7.1499998919622998</v>
      </c>
      <c r="L4924">
        <v>7.1482097268270897</v>
      </c>
      <c r="M4924">
        <v>100</v>
      </c>
      <c r="O4924">
        <v>0</v>
      </c>
      <c r="P4924">
        <v>0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117</v>
      </c>
      <c r="E4925">
        <v>0.34499999999999997</v>
      </c>
      <c r="F4925">
        <v>3.45</v>
      </c>
      <c r="G4925">
        <v>-15.987629174806701</v>
      </c>
      <c r="H4925">
        <v>-4.4692713443236602</v>
      </c>
      <c r="I4925">
        <v>-13.099288802119601</v>
      </c>
      <c r="J4925">
        <v>-0.86182774637639603</v>
      </c>
      <c r="K4925">
        <v>3.4497356133397301</v>
      </c>
      <c r="L4925">
        <v>3.4026652676964999</v>
      </c>
      <c r="M4925">
        <v>100</v>
      </c>
      <c r="O4925">
        <v>0</v>
      </c>
      <c r="P4925">
        <v>9.8726114649681591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629</v>
      </c>
      <c r="E4926">
        <v>0.33499999999999802</v>
      </c>
      <c r="F4926">
        <v>1</v>
      </c>
      <c r="G4926">
        <v>-14.8449732899431</v>
      </c>
      <c r="H4926">
        <v>-4.2627840798750798</v>
      </c>
      <c r="I4926">
        <v>-17.738252227332602</v>
      </c>
      <c r="J4926">
        <v>-0.68487498968562099</v>
      </c>
      <c r="M4926">
        <v>50</v>
      </c>
      <c r="N4926">
        <v>1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403</v>
      </c>
      <c r="E4927">
        <v>0.28151999999999999</v>
      </c>
      <c r="F4927">
        <v>11.73</v>
      </c>
      <c r="G4927">
        <v>105.045271171248</v>
      </c>
      <c r="H4927">
        <v>-4.4692713443236602</v>
      </c>
      <c r="I4927">
        <v>-11.099288802119601</v>
      </c>
      <c r="J4927">
        <v>-0.86182774637639603</v>
      </c>
      <c r="K4927">
        <v>11.707389029606301</v>
      </c>
      <c r="L4927">
        <v>10.199057389542199</v>
      </c>
      <c r="M4927">
        <v>99.999262565895194</v>
      </c>
      <c r="O4927">
        <v>0</v>
      </c>
      <c r="P4927">
        <v>263.15789473684202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336</v>
      </c>
      <c r="E4928">
        <v>0.22970760000000001</v>
      </c>
      <c r="F4928">
        <v>2.14</v>
      </c>
      <c r="G4928">
        <v>-20.9582798554611</v>
      </c>
      <c r="H4928">
        <v>0.43268943999006498</v>
      </c>
      <c r="I4928">
        <v>-8.1973280178059102</v>
      </c>
      <c r="J4928">
        <v>-0.86182774637639603</v>
      </c>
      <c r="K4928">
        <v>2.0805520626845602</v>
      </c>
      <c r="L4928">
        <v>2.0521066849212701</v>
      </c>
      <c r="M4928">
        <v>100</v>
      </c>
      <c r="N4928">
        <v>0</v>
      </c>
      <c r="O4928">
        <v>0</v>
      </c>
      <c r="P4928">
        <v>4.9019607843137303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E4929">
        <v>0.21</v>
      </c>
      <c r="F4929">
        <v>0.63</v>
      </c>
      <c r="G4929">
        <v>0.13975936022512001</v>
      </c>
      <c r="H4929">
        <v>0.53072865567633998</v>
      </c>
      <c r="I4929">
        <v>-0.59928880211965696</v>
      </c>
      <c r="J4929">
        <v>-0.86182774637639603</v>
      </c>
      <c r="K4929">
        <v>0.500286074879573</v>
      </c>
      <c r="M4929">
        <v>100</v>
      </c>
      <c r="N4929">
        <v>0</v>
      </c>
      <c r="O4929">
        <v>0</v>
      </c>
      <c r="P4929">
        <v>26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75</v>
      </c>
      <c r="E4930">
        <v>0.205176</v>
      </c>
      <c r="F4930">
        <v>1.03</v>
      </c>
      <c r="G4930">
        <v>-25.860240639774801</v>
      </c>
      <c r="H4930">
        <v>-4.4692713443236602</v>
      </c>
      <c r="I4930">
        <v>-13.099288802119601</v>
      </c>
      <c r="J4930">
        <v>-0.86182774637639603</v>
      </c>
      <c r="K4930">
        <v>1.02999999338544</v>
      </c>
      <c r="L4930">
        <v>1.0298903914383899</v>
      </c>
      <c r="M4930">
        <v>100</v>
      </c>
      <c r="O4930">
        <v>0</v>
      </c>
      <c r="P4930">
        <v>0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934</v>
      </c>
      <c r="E4931">
        <v>0.20382</v>
      </c>
      <c r="F4931">
        <v>2.58</v>
      </c>
      <c r="G4931">
        <v>-25.860240639774801</v>
      </c>
      <c r="H4931">
        <v>-4.4692713443236602</v>
      </c>
      <c r="I4931">
        <v>-13.099288802119601</v>
      </c>
      <c r="K4931">
        <v>2.5799999999999899</v>
      </c>
      <c r="L4931">
        <v>2.5799999999999899</v>
      </c>
      <c r="M4931">
        <v>50</v>
      </c>
      <c r="O4931">
        <v>0</v>
      </c>
      <c r="P4931">
        <v>0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E4932">
        <v>0.20249999999999899</v>
      </c>
      <c r="F4932">
        <v>0.6</v>
      </c>
      <c r="G4932">
        <v>-14.749129528663699</v>
      </c>
      <c r="H4932">
        <v>-4.4692713443236602</v>
      </c>
      <c r="I4932">
        <v>-9.6510129400506699</v>
      </c>
      <c r="J4932">
        <v>-0.86182774637639603</v>
      </c>
      <c r="K4932">
        <v>0.50506430320022599</v>
      </c>
      <c r="M4932">
        <v>100</v>
      </c>
      <c r="N4932">
        <v>0</v>
      </c>
      <c r="O4932">
        <v>0</v>
      </c>
      <c r="P4932">
        <v>11.111111111111001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E4933">
        <v>0.20069999999999999</v>
      </c>
      <c r="F4933">
        <v>21.07</v>
      </c>
      <c r="G4933">
        <v>-25.860240639774801</v>
      </c>
      <c r="H4933">
        <v>0.51328969204903097</v>
      </c>
      <c r="I4933">
        <v>27.367377864546999</v>
      </c>
      <c r="J4933">
        <v>-0.86182774637639603</v>
      </c>
      <c r="K4933">
        <v>18.678966908304599</v>
      </c>
      <c r="M4933">
        <v>100</v>
      </c>
      <c r="N4933">
        <v>0</v>
      </c>
      <c r="O4933">
        <v>0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100</v>
      </c>
      <c r="E4934">
        <v>0.17280000000000001</v>
      </c>
      <c r="F4934">
        <v>1.44</v>
      </c>
      <c r="G4934">
        <v>-91.410479874224606</v>
      </c>
      <c r="H4934">
        <v>-4.4692713443236602</v>
      </c>
      <c r="I4934">
        <v>-78.649528036569393</v>
      </c>
      <c r="J4934">
        <v>-0.86182774637639603</v>
      </c>
      <c r="K4934">
        <v>1.5190974797724099</v>
      </c>
      <c r="L4934">
        <v>2.5787044902035898</v>
      </c>
      <c r="M4934">
        <v>100</v>
      </c>
      <c r="O4934">
        <v>190.277777777777</v>
      </c>
      <c r="P4934">
        <v>71.428571428571402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214</v>
      </c>
      <c r="E4935">
        <v>0.124319999999998</v>
      </c>
      <c r="F4935">
        <v>5.18</v>
      </c>
      <c r="G4935">
        <v>-25.860240639774801</v>
      </c>
      <c r="H4935">
        <v>-4.4692713443236602</v>
      </c>
      <c r="I4935">
        <v>-13.099288802119601</v>
      </c>
      <c r="J4935">
        <v>-0.86182774637639603</v>
      </c>
      <c r="K4935">
        <v>5.18</v>
      </c>
      <c r="L4935">
        <v>5.1799999999999899</v>
      </c>
      <c r="M4935">
        <v>100</v>
      </c>
      <c r="O4935">
        <v>0</v>
      </c>
      <c r="P4935">
        <v>0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214</v>
      </c>
      <c r="E4936">
        <v>0.114264</v>
      </c>
      <c r="F4936">
        <v>12</v>
      </c>
      <c r="G4936">
        <v>-25.860240639774801</v>
      </c>
      <c r="H4936">
        <v>-4.4692713443236602</v>
      </c>
      <c r="I4936">
        <v>-13.099288802119601</v>
      </c>
      <c r="J4936">
        <v>-0.86182774637639603</v>
      </c>
      <c r="K4936">
        <v>12</v>
      </c>
      <c r="L4936">
        <v>12</v>
      </c>
      <c r="M4936">
        <v>50</v>
      </c>
      <c r="O4936">
        <v>0</v>
      </c>
      <c r="P4936">
        <v>0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130</v>
      </c>
      <c r="E4937">
        <v>0.105825</v>
      </c>
      <c r="F4937">
        <v>4.25</v>
      </c>
      <c r="G4937">
        <v>-25.860240639774801</v>
      </c>
      <c r="H4937">
        <v>-4.4692713443236602</v>
      </c>
      <c r="I4937">
        <v>-13.099288802119601</v>
      </c>
      <c r="J4937">
        <v>-0.86182774637639603</v>
      </c>
      <c r="K4937">
        <v>4.2499999841121099</v>
      </c>
      <c r="L4937">
        <v>4.2497287051771098</v>
      </c>
      <c r="M4937">
        <v>100</v>
      </c>
      <c r="O4937">
        <v>0</v>
      </c>
      <c r="P4937">
        <v>0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168</v>
      </c>
      <c r="E4938">
        <v>9.7919999999999993E-2</v>
      </c>
      <c r="F4938">
        <v>2.04</v>
      </c>
      <c r="G4938">
        <v>-5.8602406397748696</v>
      </c>
      <c r="H4938">
        <v>5.2081480105150399</v>
      </c>
      <c r="I4938">
        <v>6.9007111978803497</v>
      </c>
      <c r="J4938">
        <v>-0.86182774637639603</v>
      </c>
      <c r="K4938">
        <v>1.91949279446162</v>
      </c>
      <c r="L4938">
        <v>1.78398591875589</v>
      </c>
      <c r="M4938">
        <v>100</v>
      </c>
      <c r="N4938">
        <v>0</v>
      </c>
      <c r="O4938">
        <v>0</v>
      </c>
      <c r="P4938">
        <v>19.999999999999901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403</v>
      </c>
      <c r="E4939">
        <v>9.7884604062407093E-2</v>
      </c>
      <c r="F4939">
        <v>4.63</v>
      </c>
      <c r="G4939">
        <v>-10.110240639774799</v>
      </c>
      <c r="H4939">
        <v>11.280728655676301</v>
      </c>
      <c r="I4939">
        <v>2.6507111978803399</v>
      </c>
      <c r="J4939">
        <v>-0.86182774637639603</v>
      </c>
      <c r="K4939">
        <v>4.2972349329431498</v>
      </c>
      <c r="L4939">
        <v>4.0929618005278696</v>
      </c>
      <c r="M4939">
        <v>50</v>
      </c>
      <c r="N4939">
        <v>0</v>
      </c>
      <c r="O4939">
        <v>0</v>
      </c>
      <c r="P4939">
        <v>15.749999999999901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539</v>
      </c>
      <c r="E4940">
        <v>9.1329431639917899E-2</v>
      </c>
      <c r="F4940">
        <v>4.55</v>
      </c>
      <c r="G4940">
        <v>-25.860240639774801</v>
      </c>
      <c r="H4940">
        <v>-4.4692713443236602</v>
      </c>
      <c r="I4940">
        <v>-13.099288802119601</v>
      </c>
      <c r="J4940">
        <v>-0.86182774637639603</v>
      </c>
      <c r="K4940">
        <v>4.55</v>
      </c>
      <c r="L4940">
        <v>4.5499999999999803</v>
      </c>
      <c r="M4940">
        <v>50</v>
      </c>
      <c r="O4940">
        <v>0</v>
      </c>
      <c r="P4940">
        <v>0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130</v>
      </c>
      <c r="E4941">
        <v>9.0601812000000004E-2</v>
      </c>
      <c r="F4941">
        <v>0.44</v>
      </c>
      <c r="G4941">
        <v>-15.860240639774799</v>
      </c>
      <c r="H4941">
        <v>-4.4692713443236602</v>
      </c>
      <c r="I4941">
        <v>-13.099288802119601</v>
      </c>
      <c r="J4941">
        <v>-0.86182774637639603</v>
      </c>
      <c r="K4941">
        <v>0.43998277887732201</v>
      </c>
      <c r="L4941">
        <v>0.43359726269131499</v>
      </c>
      <c r="M4941">
        <v>50</v>
      </c>
      <c r="O4941">
        <v>0</v>
      </c>
      <c r="P4941">
        <v>9.9999999999999805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624</v>
      </c>
      <c r="E4942">
        <v>8.9298000000000002E-2</v>
      </c>
      <c r="F4942">
        <v>38.74</v>
      </c>
      <c r="G4942">
        <v>-20.873790775276198</v>
      </c>
      <c r="H4942">
        <v>-4.4692713443236602</v>
      </c>
      <c r="I4942">
        <v>-13.099288802119601</v>
      </c>
      <c r="J4942">
        <v>-0.86182774637639603</v>
      </c>
      <c r="K4942">
        <v>38.739042189017603</v>
      </c>
      <c r="L4942">
        <v>38.432082265636701</v>
      </c>
      <c r="M4942">
        <v>50</v>
      </c>
      <c r="O4942">
        <v>0</v>
      </c>
      <c r="P4942">
        <v>4.9864498644986499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E4943">
        <v>8.1900000000000001E-2</v>
      </c>
      <c r="F4943">
        <v>0.13</v>
      </c>
      <c r="G4943">
        <v>-25.860240639774801</v>
      </c>
      <c r="H4943">
        <v>-4.4692713443236602</v>
      </c>
      <c r="I4943">
        <v>-13.099288802119601</v>
      </c>
      <c r="J4943">
        <v>-0.86182774637639603</v>
      </c>
      <c r="K4943">
        <v>0.12999999999999901</v>
      </c>
      <c r="L4943">
        <v>0.12999999999999901</v>
      </c>
      <c r="M4943">
        <v>50</v>
      </c>
      <c r="O4943">
        <v>0</v>
      </c>
      <c r="P4943">
        <v>0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539</v>
      </c>
      <c r="E4944">
        <v>7.0599999999999996E-2</v>
      </c>
      <c r="F4944">
        <v>3.53</v>
      </c>
      <c r="G4944">
        <v>-15.891393287749899</v>
      </c>
      <c r="H4944">
        <v>0.278503136388493</v>
      </c>
      <c r="I4944">
        <v>-8.3515143214074801</v>
      </c>
      <c r="J4944">
        <v>-0.86182774637639603</v>
      </c>
      <c r="K4944">
        <v>3.4306812423515698</v>
      </c>
      <c r="L4944">
        <v>3.4479758247570702</v>
      </c>
      <c r="M4944">
        <v>100</v>
      </c>
      <c r="N4944">
        <v>0</v>
      </c>
      <c r="O4944">
        <v>0</v>
      </c>
      <c r="P4944">
        <v>9.9688473520249197</v>
      </c>
    </row>
    <row r="4945" spans="1:17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414</v>
      </c>
      <c r="E4945">
        <v>5.2079951999999999E-2</v>
      </c>
      <c r="F4945">
        <v>1.78</v>
      </c>
      <c r="G4945">
        <v>165.943038048749</v>
      </c>
      <c r="H4945">
        <v>0.23661100861751699</v>
      </c>
      <c r="I4945">
        <v>24.885207321911299</v>
      </c>
      <c r="J4945">
        <v>3.84405460656478</v>
      </c>
      <c r="K4945">
        <v>1.62956692514307</v>
      </c>
      <c r="L4945">
        <v>1.31102870226307</v>
      </c>
      <c r="M4945">
        <v>100</v>
      </c>
      <c r="N4945">
        <v>2.2527272727272698</v>
      </c>
      <c r="O4945">
        <v>0</v>
      </c>
      <c r="P4945">
        <v>191.80327868852399</v>
      </c>
    </row>
    <row r="4946" spans="1:17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179</v>
      </c>
      <c r="E4946">
        <v>5.1029999999999999E-2</v>
      </c>
      <c r="F4946">
        <v>22.68</v>
      </c>
      <c r="G4946">
        <v>-94.184262986143494</v>
      </c>
      <c r="H4946">
        <v>-4.4692713443236602</v>
      </c>
      <c r="I4946">
        <v>-13.099288802119601</v>
      </c>
      <c r="J4946">
        <v>-0.86182774637639603</v>
      </c>
      <c r="K4946">
        <v>22.9279280198704</v>
      </c>
      <c r="L4946">
        <v>35.734962192562101</v>
      </c>
      <c r="M4946">
        <v>0</v>
      </c>
      <c r="O4946">
        <v>215.69664902998201</v>
      </c>
      <c r="P4946">
        <v>4.9999999999999796</v>
      </c>
    </row>
    <row r="4947" spans="1:17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140</v>
      </c>
      <c r="E4947">
        <v>2.6800000000000001E-2</v>
      </c>
      <c r="F4947">
        <v>1.34</v>
      </c>
      <c r="G4947">
        <v>-25.860240639774801</v>
      </c>
      <c r="H4947">
        <v>-4.4692713443236602</v>
      </c>
      <c r="I4947">
        <v>-13.099288802119601</v>
      </c>
      <c r="J4947">
        <v>-0.86182774637639603</v>
      </c>
      <c r="K4947">
        <v>1.3399999904672599</v>
      </c>
      <c r="L4947">
        <v>1.3398372231062701</v>
      </c>
      <c r="M4947">
        <v>100</v>
      </c>
      <c r="O4947">
        <v>0</v>
      </c>
      <c r="P4947">
        <v>0</v>
      </c>
    </row>
    <row r="4948" spans="1:17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130</v>
      </c>
      <c r="E4948">
        <v>2.4500000000000001E-2</v>
      </c>
      <c r="F4948">
        <v>0.05</v>
      </c>
      <c r="G4948">
        <v>-25.860240639774801</v>
      </c>
      <c r="H4948">
        <v>-4.4692713443236602</v>
      </c>
      <c r="I4948">
        <v>136.90071119788001</v>
      </c>
      <c r="J4948">
        <v>-0.86182774637639603</v>
      </c>
      <c r="K4948">
        <v>4.0175493016306803E-2</v>
      </c>
      <c r="M4948">
        <v>100</v>
      </c>
      <c r="N4948">
        <v>0</v>
      </c>
      <c r="O4948">
        <v>0</v>
      </c>
    </row>
    <row r="4949" spans="1:17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E4949">
        <v>4.9799999999999996E-4</v>
      </c>
      <c r="F4949">
        <v>0.02</v>
      </c>
      <c r="G4949">
        <v>-25.860240639774801</v>
      </c>
      <c r="H4949">
        <v>-4.4692713443236602</v>
      </c>
      <c r="I4949">
        <v>-13.099288802119601</v>
      </c>
      <c r="J4949">
        <v>-0.86182774637639603</v>
      </c>
      <c r="K4949">
        <v>0.02</v>
      </c>
      <c r="L4949">
        <v>0.02</v>
      </c>
      <c r="M4949">
        <v>50</v>
      </c>
      <c r="O4949">
        <v>0</v>
      </c>
      <c r="P4949">
        <v>0</v>
      </c>
    </row>
    <row r="4950" spans="1:17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D4950" t="s">
        <v>1308</v>
      </c>
      <c r="E4950">
        <v>0</v>
      </c>
      <c r="F4950">
        <v>1230.97</v>
      </c>
      <c r="G4950">
        <v>-18.732737528563099</v>
      </c>
      <c r="H4950">
        <v>-4.5510374931380504</v>
      </c>
      <c r="I4950">
        <v>-8.6257430651855191</v>
      </c>
      <c r="J4950">
        <v>-1.50900326427942</v>
      </c>
      <c r="K4950">
        <v>1222.71021253655</v>
      </c>
      <c r="L4950">
        <v>1195.01237087042</v>
      </c>
      <c r="M4950">
        <v>36.382996971611497</v>
      </c>
      <c r="N4950">
        <v>1.07657724026639</v>
      </c>
      <c r="O4950">
        <v>2.6020130466217699</v>
      </c>
      <c r="P4950">
        <v>7.4144851657940603</v>
      </c>
      <c r="Q4950">
        <v>-0.13193077695746</v>
      </c>
    </row>
    <row r="4951" spans="1:17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1308</v>
      </c>
      <c r="E4951">
        <v>0</v>
      </c>
      <c r="F4951">
        <v>1220.75</v>
      </c>
      <c r="G4951">
        <v>-18.715816187236101</v>
      </c>
      <c r="H4951">
        <v>-3.4799885743318999</v>
      </c>
      <c r="I4951">
        <v>-9.2940166932761095</v>
      </c>
      <c r="J4951">
        <v>-0.30857967125285901</v>
      </c>
      <c r="K4951">
        <v>1211.9258417358899</v>
      </c>
      <c r="L4951">
        <v>1186.2154969701501</v>
      </c>
      <c r="M4951">
        <v>36.058663394519002</v>
      </c>
      <c r="N4951">
        <v>1.1653782629895499</v>
      </c>
      <c r="O4951">
        <v>3.0186360843743598</v>
      </c>
      <c r="P4951">
        <v>8.8497547926883602</v>
      </c>
      <c r="Q4951">
        <v>-0.13333261542483699</v>
      </c>
    </row>
    <row r="4952" spans="1:17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713</v>
      </c>
      <c r="E4952">
        <v>0</v>
      </c>
      <c r="F4952">
        <v>53.4</v>
      </c>
      <c r="G4952">
        <v>-8.4046713981771095</v>
      </c>
      <c r="H4952">
        <v>1.57099711205218</v>
      </c>
      <c r="I4952">
        <v>-2.0990393633568498</v>
      </c>
      <c r="J4952">
        <v>-0.16829447552354301</v>
      </c>
      <c r="K4952">
        <v>51.1043498737059</v>
      </c>
      <c r="L4952">
        <v>48.059364113401998</v>
      </c>
      <c r="M4952">
        <v>37.853305265548997</v>
      </c>
      <c r="N4952">
        <v>0.27549568831763799</v>
      </c>
      <c r="O4952">
        <v>3.9325842696629199</v>
      </c>
      <c r="P4952">
        <v>25.181677528247899</v>
      </c>
      <c r="Q4952">
        <v>7.2054511565187995E-2</v>
      </c>
    </row>
    <row r="4953" spans="1:17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713</v>
      </c>
      <c r="E4953">
        <v>0</v>
      </c>
      <c r="F4953">
        <v>26.18</v>
      </c>
      <c r="G4953">
        <v>-10.8420221051596</v>
      </c>
      <c r="H4953">
        <v>3.09916665889694</v>
      </c>
      <c r="I4953">
        <v>-6.1329966672881904</v>
      </c>
      <c r="J4953">
        <v>1.3961133175348099</v>
      </c>
      <c r="K4953">
        <v>25.0426496479771</v>
      </c>
      <c r="L4953">
        <v>23.860887606649602</v>
      </c>
      <c r="M4953">
        <v>42.1652590342811</v>
      </c>
      <c r="N4953">
        <v>1.8706429978038199</v>
      </c>
      <c r="O4953">
        <v>2.6737967914438299</v>
      </c>
      <c r="P4953">
        <v>19.816933638443899</v>
      </c>
      <c r="Q4953">
        <v>-2.5629607369169999E-2</v>
      </c>
    </row>
    <row r="4954" spans="1:17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713</v>
      </c>
      <c r="E4954">
        <v>0</v>
      </c>
      <c r="F4954">
        <v>21.84</v>
      </c>
      <c r="G4954">
        <v>33.760750613869398</v>
      </c>
      <c r="H4954">
        <v>3.0491561741038402</v>
      </c>
      <c r="I4954">
        <v>10.0053839897184</v>
      </c>
      <c r="J4954">
        <v>1.57262918246255</v>
      </c>
      <c r="K4954">
        <v>20.420615045522801</v>
      </c>
      <c r="L4954">
        <v>18.105603451478402</v>
      </c>
      <c r="M4954">
        <v>39.917065374287702</v>
      </c>
      <c r="N4954">
        <v>1.3531499072640101</v>
      </c>
      <c r="O4954">
        <v>4.7161172161172198</v>
      </c>
      <c r="P4954">
        <v>59.532505478451398</v>
      </c>
      <c r="Q4954">
        <v>8.1438948753974005E-2</v>
      </c>
    </row>
    <row r="4955" spans="1:17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713</v>
      </c>
      <c r="E4955">
        <v>0</v>
      </c>
      <c r="F4955">
        <v>29.35</v>
      </c>
      <c r="G4955">
        <v>23.945802643197698</v>
      </c>
      <c r="H4955">
        <v>-0.26580967000363098</v>
      </c>
      <c r="I4955">
        <v>8.8468637656051303</v>
      </c>
      <c r="J4955">
        <v>1.2849866580557301</v>
      </c>
      <c r="K4955">
        <v>28.064224355131699</v>
      </c>
      <c r="L4955">
        <v>25.2083640191955</v>
      </c>
      <c r="M4955">
        <v>46.770192321881197</v>
      </c>
      <c r="N4955">
        <v>1.5313278441596201</v>
      </c>
      <c r="O4955">
        <v>10.562180579216299</v>
      </c>
      <c r="P4955">
        <v>53.504184100418399</v>
      </c>
      <c r="Q4955">
        <v>-1.7638996257211999E-2</v>
      </c>
    </row>
    <row r="4956" spans="1:17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713</v>
      </c>
      <c r="E4956">
        <v>0</v>
      </c>
      <c r="F4956">
        <v>40.159999999999997</v>
      </c>
      <c r="G4956">
        <v>5.6757070726434096</v>
      </c>
      <c r="H4956">
        <v>3.4198544552498702</v>
      </c>
      <c r="I4956">
        <v>-2.5266015774500499</v>
      </c>
      <c r="J4956">
        <v>4.30834632481091</v>
      </c>
      <c r="K4956">
        <v>37.371267933697801</v>
      </c>
      <c r="L4956">
        <v>36.128729616607401</v>
      </c>
      <c r="M4956">
        <v>42.372329352446798</v>
      </c>
      <c r="N4956">
        <v>0.97123539586279295</v>
      </c>
      <c r="O4956">
        <v>2.9631474103585602</v>
      </c>
      <c r="P4956">
        <v>42.411347517730398</v>
      </c>
      <c r="Q4956">
        <v>2.6969867049001998E-2</v>
      </c>
    </row>
    <row r="4957" spans="1:17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713</v>
      </c>
      <c r="E4957">
        <v>0</v>
      </c>
      <c r="F4957">
        <v>38.67</v>
      </c>
      <c r="G4957">
        <v>13.3611003840174</v>
      </c>
      <c r="H4957">
        <v>0.90589918773636002</v>
      </c>
      <c r="I4957">
        <v>5.52034309972084</v>
      </c>
      <c r="J4957">
        <v>0.290608083901229</v>
      </c>
      <c r="K4957">
        <v>36.5463534040911</v>
      </c>
      <c r="L4957">
        <v>33.3331390510589</v>
      </c>
      <c r="M4957">
        <v>37.855201331873801</v>
      </c>
      <c r="N4957">
        <v>0.77044151443222997</v>
      </c>
      <c r="O4957">
        <v>0.85337470907680402</v>
      </c>
      <c r="P4957">
        <v>59.793388429752</v>
      </c>
      <c r="Q4957">
        <v>5.8879591037521002E-2</v>
      </c>
    </row>
    <row r="4958" spans="1:17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713</v>
      </c>
      <c r="E4958">
        <v>0</v>
      </c>
      <c r="F4958">
        <v>53.17</v>
      </c>
      <c r="G4958">
        <v>-8.0023074687193301</v>
      </c>
      <c r="H4958">
        <v>-1.29623232185618</v>
      </c>
      <c r="I4958">
        <v>-2.0508343326125398</v>
      </c>
      <c r="J4958">
        <v>-2.2928200265496099</v>
      </c>
      <c r="K4958">
        <v>50.945732006511598</v>
      </c>
      <c r="L4958">
        <v>47.9084597883014</v>
      </c>
      <c r="M4958">
        <v>38.548106434567202</v>
      </c>
      <c r="N4958">
        <v>0.69948135352515295</v>
      </c>
      <c r="O4958">
        <v>2.50141056987023</v>
      </c>
      <c r="P4958">
        <v>25.846153846153801</v>
      </c>
      <c r="Q4958">
        <v>-3.9160773297699998E-4</v>
      </c>
    </row>
    <row r="4959" spans="1:17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D4959" t="s">
        <v>713</v>
      </c>
      <c r="E4959">
        <v>0</v>
      </c>
      <c r="F4959">
        <v>152.87</v>
      </c>
      <c r="G4959">
        <v>11.612722590217899</v>
      </c>
      <c r="H4959">
        <v>2.0038499225189601</v>
      </c>
      <c r="I4959">
        <v>5.0839350092448701</v>
      </c>
      <c r="J4959">
        <v>2.2108542949064698</v>
      </c>
      <c r="K4959">
        <v>144.50406418688701</v>
      </c>
      <c r="L4959">
        <v>133.71709897285501</v>
      </c>
      <c r="M4959">
        <v>34.574083232051997</v>
      </c>
      <c r="N4959">
        <v>0.65761842747843002</v>
      </c>
      <c r="O4959">
        <v>0.50369595080785801</v>
      </c>
      <c r="P4959">
        <v>39.479927007299203</v>
      </c>
      <c r="Q4959">
        <v>3.8010026247456002E-2</v>
      </c>
    </row>
    <row r="4960" spans="1:17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542</v>
      </c>
      <c r="E4960">
        <v>0</v>
      </c>
      <c r="F4960">
        <v>90</v>
      </c>
      <c r="G4960">
        <v>-33.0767354851357</v>
      </c>
      <c r="H4960">
        <v>-22.698720305479899</v>
      </c>
      <c r="I4960">
        <v>-20.6018581751926</v>
      </c>
      <c r="J4960">
        <v>-5.0633305509059703</v>
      </c>
      <c r="K4960">
        <v>94.134657934626603</v>
      </c>
      <c r="L4960">
        <v>98.375621998338801</v>
      </c>
      <c r="M4960">
        <v>70.236447926634199</v>
      </c>
      <c r="N4960">
        <v>0.76416732130269105</v>
      </c>
      <c r="O4960">
        <v>47</v>
      </c>
      <c r="P4960">
        <v>36.281041792852797</v>
      </c>
      <c r="Q4960">
        <v>0.14567341613641299</v>
      </c>
    </row>
    <row r="4961" spans="1:17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713</v>
      </c>
      <c r="E4961">
        <v>0</v>
      </c>
      <c r="F4961">
        <v>271.05</v>
      </c>
      <c r="G4961">
        <v>4.8418521367705996</v>
      </c>
      <c r="H4961">
        <v>-1.14905399375219</v>
      </c>
      <c r="I4961">
        <v>1.5823274449715301</v>
      </c>
      <c r="J4961">
        <v>1.5070134521532801</v>
      </c>
      <c r="K4961">
        <v>259.034466513285</v>
      </c>
      <c r="L4961">
        <v>238.75451976516001</v>
      </c>
      <c r="M4961">
        <v>38.8935273072047</v>
      </c>
      <c r="N4961">
        <v>0.772475360958507</v>
      </c>
      <c r="O4961">
        <v>2.5308983582364899</v>
      </c>
      <c r="P4961">
        <v>35.018679950186801</v>
      </c>
      <c r="Q4961">
        <v>1.8802390589823002E-2</v>
      </c>
    </row>
    <row r="4962" spans="1:17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214</v>
      </c>
      <c r="E4962">
        <v>0</v>
      </c>
      <c r="F4962">
        <v>1530.2</v>
      </c>
      <c r="G4962">
        <v>-8.81878431424329</v>
      </c>
      <c r="H4962">
        <v>-1.6207864958388101</v>
      </c>
      <c r="I4962">
        <v>-8.0824745820935497</v>
      </c>
      <c r="J4962">
        <v>0.28386761786200998</v>
      </c>
      <c r="K4962">
        <v>1554.48202654134</v>
      </c>
      <c r="L4962">
        <v>1507.58207188602</v>
      </c>
      <c r="M4962">
        <v>62.226032105996701</v>
      </c>
      <c r="N4962">
        <v>0.83205265523805305</v>
      </c>
      <c r="O4962">
        <v>42.138282577440798</v>
      </c>
      <c r="P4962">
        <v>31.285659130882401</v>
      </c>
      <c r="Q4962">
        <v>6.3467078324692006E-2</v>
      </c>
    </row>
    <row r="4963" spans="1:17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D4963" t="s">
        <v>713</v>
      </c>
      <c r="E4963">
        <v>0</v>
      </c>
      <c r="F4963">
        <v>264.55</v>
      </c>
      <c r="G4963">
        <v>0.59769435066490195</v>
      </c>
      <c r="H4963">
        <v>-0.57573161916175597</v>
      </c>
      <c r="I4963">
        <v>0.217767652947603</v>
      </c>
      <c r="J4963">
        <v>-0.49943980054384002</v>
      </c>
      <c r="K4963">
        <v>253.01925035940599</v>
      </c>
      <c r="L4963">
        <v>236.63170431522201</v>
      </c>
      <c r="M4963">
        <v>30.520322535784199</v>
      </c>
      <c r="N4963">
        <v>2.3945380261183402</v>
      </c>
      <c r="O4963">
        <v>10.376110376110301</v>
      </c>
      <c r="P4963">
        <v>30</v>
      </c>
      <c r="Q4963">
        <v>1.6721317295981999E-2</v>
      </c>
    </row>
    <row r="4964" spans="1:17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713</v>
      </c>
      <c r="E4964">
        <v>0</v>
      </c>
      <c r="F4964">
        <v>746.84</v>
      </c>
      <c r="G4964">
        <v>42.992589890977897</v>
      </c>
      <c r="H4964">
        <v>1.64084694348163</v>
      </c>
      <c r="I4964">
        <v>23.9883963609707</v>
      </c>
      <c r="J4964">
        <v>2.0106370181474902</v>
      </c>
      <c r="K4964">
        <v>696.95451650411496</v>
      </c>
      <c r="L4964">
        <v>598.42874928750405</v>
      </c>
      <c r="M4964">
        <v>33.773001793398997</v>
      </c>
      <c r="N4964">
        <v>0.57586143506853704</v>
      </c>
      <c r="O4964">
        <v>0.36554014246692401</v>
      </c>
      <c r="P4964">
        <v>73.280742459396706</v>
      </c>
      <c r="Q4964">
        <v>3.7138248543373997E-2</v>
      </c>
    </row>
    <row r="4965" spans="1:17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713</v>
      </c>
      <c r="E4965">
        <v>0</v>
      </c>
      <c r="F4965">
        <v>258.63</v>
      </c>
      <c r="G4965">
        <v>1.42675597571538</v>
      </c>
      <c r="H4965">
        <v>0.996315700210749</v>
      </c>
      <c r="I4965">
        <v>-0.719867580254689</v>
      </c>
      <c r="J4965">
        <v>0.111078180209901</v>
      </c>
      <c r="K4965">
        <v>246.974598933274</v>
      </c>
      <c r="L4965">
        <v>230.70134115302699</v>
      </c>
      <c r="M4965">
        <v>38.590708796903002</v>
      </c>
      <c r="N4965">
        <v>0.50331276786539902</v>
      </c>
      <c r="O4965">
        <v>6.32563894366469</v>
      </c>
      <c r="P4965">
        <v>29.964824120603001</v>
      </c>
      <c r="Q4965">
        <v>1.5258138167479E-2</v>
      </c>
    </row>
    <row r="4966" spans="1:17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713</v>
      </c>
      <c r="E4966">
        <v>0</v>
      </c>
      <c r="F4966">
        <v>270.61</v>
      </c>
      <c r="G4966">
        <v>-10.0417086474787</v>
      </c>
      <c r="H4966">
        <v>2.1157088928304901</v>
      </c>
      <c r="I4966">
        <v>-5.1187612892510401</v>
      </c>
      <c r="J4966">
        <v>5.1277560112637399E-2</v>
      </c>
      <c r="K4966">
        <v>256.56120816060701</v>
      </c>
      <c r="L4966">
        <v>244.443564159565</v>
      </c>
      <c r="M4966">
        <v>43.6990592984979</v>
      </c>
      <c r="N4966">
        <v>1.1133007141039299</v>
      </c>
      <c r="O4966">
        <v>1.5890026237020001</v>
      </c>
      <c r="P4966">
        <v>20.619567639848398</v>
      </c>
      <c r="Q4966">
        <v>-2.6504851824225999E-2</v>
      </c>
    </row>
    <row r="4967" spans="1:17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D4967" t="s">
        <v>713</v>
      </c>
      <c r="E4967">
        <v>0</v>
      </c>
      <c r="F4967">
        <v>263.76</v>
      </c>
      <c r="G4967">
        <v>1.5519913210302601</v>
      </c>
      <c r="H4967">
        <v>0.25670165011635798</v>
      </c>
      <c r="I4967">
        <v>0.74248253026413702</v>
      </c>
      <c r="J4967">
        <v>0.230754197269363</v>
      </c>
      <c r="K4967">
        <v>250.71262434532099</v>
      </c>
      <c r="L4967">
        <v>233.37514348031601</v>
      </c>
      <c r="M4967">
        <v>39.772223044646402</v>
      </c>
      <c r="N4967">
        <v>0.66293241909153799</v>
      </c>
      <c r="O4967">
        <v>0.58386411889597101</v>
      </c>
      <c r="P4967">
        <v>1149.8696867743899</v>
      </c>
      <c r="Q4967">
        <v>-4.0451341168239998E-3</v>
      </c>
    </row>
    <row r="4968" spans="1:17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D4968" t="s">
        <v>263</v>
      </c>
      <c r="E4968">
        <v>0</v>
      </c>
      <c r="F4968">
        <v>162</v>
      </c>
      <c r="G4968">
        <v>9.1397593602251206</v>
      </c>
      <c r="H4968">
        <v>4.9901881151357896</v>
      </c>
      <c r="I4968">
        <v>-6.1685957328127099</v>
      </c>
      <c r="J4968">
        <v>8.5976317130830608</v>
      </c>
      <c r="K4968">
        <v>143.693768817235</v>
      </c>
      <c r="L4968">
        <v>143.477090737852</v>
      </c>
      <c r="M4968">
        <v>50</v>
      </c>
      <c r="N4968">
        <v>1.0727272727272701</v>
      </c>
      <c r="O4968">
        <v>0</v>
      </c>
      <c r="P4968">
        <v>62</v>
      </c>
    </row>
    <row r="4969" spans="1:17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D4969" t="s">
        <v>713</v>
      </c>
      <c r="E4969">
        <v>0</v>
      </c>
      <c r="F4969">
        <v>889.57</v>
      </c>
      <c r="G4969">
        <v>32.145087957027897</v>
      </c>
      <c r="H4969">
        <v>2.87568057875326</v>
      </c>
      <c r="I4969">
        <v>14.565751381577201</v>
      </c>
      <c r="J4969">
        <v>1.2078865393378899</v>
      </c>
      <c r="K4969">
        <v>835.60540313208605</v>
      </c>
      <c r="L4969">
        <v>735.527365676915</v>
      </c>
      <c r="M4969">
        <v>37.3388535311583</v>
      </c>
      <c r="N4969">
        <v>0.58235357334766202</v>
      </c>
      <c r="O4969">
        <v>3.98282316175229</v>
      </c>
      <c r="P4969">
        <v>90.266073491038199</v>
      </c>
      <c r="Q4969">
        <v>2.6632969630870001E-2</v>
      </c>
    </row>
    <row r="4970" spans="1:17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D4970" t="s">
        <v>713</v>
      </c>
      <c r="E4970">
        <v>0</v>
      </c>
      <c r="F4970">
        <v>988.86</v>
      </c>
      <c r="G4970">
        <v>16.339931922779002</v>
      </c>
      <c r="H4970">
        <v>-0.18373197858349</v>
      </c>
      <c r="I4970">
        <v>15.9947059759482</v>
      </c>
      <c r="J4970">
        <v>-0.66182774637639097</v>
      </c>
      <c r="K4970">
        <v>820.58067953545697</v>
      </c>
      <c r="L4970">
        <v>767.83596126404598</v>
      </c>
      <c r="M4970">
        <v>43.617668529781398</v>
      </c>
      <c r="N4970">
        <v>0.36265289814985502</v>
      </c>
      <c r="O4970">
        <v>0.115284266731396</v>
      </c>
      <c r="P4970">
        <v>60.790243902439002</v>
      </c>
      <c r="Q4970">
        <v>3.5665262196414999E-2</v>
      </c>
    </row>
    <row r="4971" spans="1:17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D4971" t="s">
        <v>713</v>
      </c>
      <c r="E4971">
        <v>0</v>
      </c>
      <c r="F4971">
        <v>279.26</v>
      </c>
      <c r="G4971">
        <v>5.9967875485248499</v>
      </c>
      <c r="H4971">
        <v>0.69420103448127801</v>
      </c>
      <c r="I4971">
        <v>2.9351151535042401</v>
      </c>
      <c r="J4971">
        <v>-0.19995724277928301</v>
      </c>
      <c r="K4971">
        <v>266.73951155357503</v>
      </c>
      <c r="L4971">
        <v>245.84719868196601</v>
      </c>
      <c r="M4971">
        <v>36.174903309900898</v>
      </c>
      <c r="N4971">
        <v>0.64990507322256996</v>
      </c>
      <c r="O4971">
        <v>4.5978657881544196</v>
      </c>
      <c r="P4971">
        <v>59.113440829582302</v>
      </c>
      <c r="Q4971">
        <v>1.2902501101542001E-2</v>
      </c>
    </row>
    <row r="4972" spans="1:17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  <c r="D4972" t="s">
        <v>713</v>
      </c>
      <c r="E4972">
        <v>0</v>
      </c>
      <c r="F4972">
        <v>896.53</v>
      </c>
      <c r="G4972">
        <v>-1.8542319022988301</v>
      </c>
      <c r="H4972">
        <v>1.00858413353181</v>
      </c>
      <c r="I4972">
        <v>-0.79861113749475199</v>
      </c>
      <c r="J4972">
        <v>-7.1093811639786605E-2</v>
      </c>
      <c r="K4972">
        <v>858.35105671589804</v>
      </c>
      <c r="L4972">
        <v>804.83281380765595</v>
      </c>
      <c r="M4972">
        <v>36.216852662223999</v>
      </c>
      <c r="N4972">
        <v>0.80024924534247799</v>
      </c>
      <c r="O4972">
        <v>1.8259288590454199</v>
      </c>
      <c r="P4972">
        <v>27.167375886524798</v>
      </c>
      <c r="Q4972">
        <v>1.1367808071405999E-2</v>
      </c>
    </row>
    <row r="4973" spans="1:17" hidden="1" x14ac:dyDescent="0.3">
      <c r="A4973" t="s">
        <v>10101</v>
      </c>
      <c r="B4973" t="s">
        <v>10102</v>
      </c>
      <c r="C4973" t="str">
        <f>IFERROR(VLOOKUP(Table1[[#This Row],[Ticker]],[1]!Table1[[Symbol]:[Industry]],2,FALSE),"-")</f>
        <v>-</v>
      </c>
      <c r="D4973" t="s">
        <v>713</v>
      </c>
      <c r="E4973">
        <v>0</v>
      </c>
      <c r="F4973">
        <v>871.42</v>
      </c>
      <c r="G4973">
        <v>-1.70005600860983</v>
      </c>
      <c r="H4973">
        <v>0.123422588088008</v>
      </c>
      <c r="I4973">
        <v>-0.54326395098107605</v>
      </c>
      <c r="J4973">
        <v>-0.90196996452068201</v>
      </c>
      <c r="K4973">
        <v>832.48629589818995</v>
      </c>
      <c r="L4973">
        <v>780.55821155057595</v>
      </c>
      <c r="M4973">
        <v>37.423081017166801</v>
      </c>
      <c r="N4973">
        <v>0.53507293880636497</v>
      </c>
      <c r="O4973">
        <v>0.78951596245209199</v>
      </c>
      <c r="P4973">
        <v>27.747969625003599</v>
      </c>
      <c r="Q4973">
        <v>2.5475784075280001E-3</v>
      </c>
    </row>
    <row r="4974" spans="1:17" hidden="1" x14ac:dyDescent="0.3">
      <c r="A4974" t="s">
        <v>10103</v>
      </c>
      <c r="B4974" t="s">
        <v>10104</v>
      </c>
      <c r="C4974" t="str">
        <f>IFERROR(VLOOKUP(Table1[[#This Row],[Ticker]],[1]!Table1[[Symbol]:[Industry]],2,FALSE),"-")</f>
        <v>-</v>
      </c>
      <c r="D4974" t="s">
        <v>713</v>
      </c>
      <c r="E4974">
        <v>0</v>
      </c>
      <c r="F4974">
        <v>265.27999999999997</v>
      </c>
      <c r="G4974">
        <v>-10.243385730999901</v>
      </c>
      <c r="H4974">
        <v>1.6661868230070001</v>
      </c>
      <c r="I4974">
        <v>-7.3384149034631996</v>
      </c>
      <c r="J4974">
        <v>-1.0790724838099199</v>
      </c>
      <c r="K4974">
        <v>253.43759132198801</v>
      </c>
      <c r="L4974">
        <v>241.45767063177499</v>
      </c>
      <c r="M4974">
        <v>45.289626408737497</v>
      </c>
      <c r="N4974">
        <v>0.60925907949969504</v>
      </c>
      <c r="O4974">
        <v>1.5983112183353501</v>
      </c>
      <c r="P4974">
        <v>20.036199095022599</v>
      </c>
    </row>
    <row r="4975" spans="1:17" hidden="1" x14ac:dyDescent="0.3">
      <c r="A4975" t="s">
        <v>10105</v>
      </c>
      <c r="B4975" t="s">
        <v>10106</v>
      </c>
      <c r="C4975" t="str">
        <f>IFERROR(VLOOKUP(Table1[[#This Row],[Ticker]],[1]!Table1[[Symbol]:[Industry]],2,FALSE),"-")</f>
        <v>-</v>
      </c>
      <c r="D4975" t="s">
        <v>713</v>
      </c>
      <c r="E4975">
        <v>0</v>
      </c>
      <c r="F4975">
        <v>401.7</v>
      </c>
      <c r="G4975">
        <v>5.2621916779155997</v>
      </c>
      <c r="H4975">
        <v>4.1256284442824702</v>
      </c>
      <c r="I4975">
        <v>-2.9901939060064899</v>
      </c>
      <c r="J4975">
        <v>5.3485883750577701</v>
      </c>
      <c r="K4975">
        <v>373.79836614555597</v>
      </c>
      <c r="L4975">
        <v>361.51700318138199</v>
      </c>
      <c r="M4975">
        <v>43.691570787736502</v>
      </c>
      <c r="N4975">
        <v>1.2593045795391899</v>
      </c>
      <c r="O4975">
        <v>2.7632561613144002</v>
      </c>
      <c r="P4975">
        <v>32.395108928512499</v>
      </c>
    </row>
    <row r="4976" spans="1:17" hidden="1" x14ac:dyDescent="0.3">
      <c r="A4976" t="s">
        <v>10107</v>
      </c>
      <c r="B4976" t="s">
        <v>10108</v>
      </c>
      <c r="C4976" t="str">
        <f>IFERROR(VLOOKUP(Table1[[#This Row],[Ticker]],[1]!Table1[[Symbol]:[Industry]],2,FALSE),"-")</f>
        <v>-</v>
      </c>
      <c r="D4976" t="s">
        <v>713</v>
      </c>
      <c r="E4976">
        <v>0</v>
      </c>
      <c r="F4976">
        <v>535.44000000000005</v>
      </c>
      <c r="G4976">
        <v>-8.1552505320588793</v>
      </c>
      <c r="H4976">
        <v>5.03652389070532</v>
      </c>
      <c r="I4976">
        <v>-2.0697398130061</v>
      </c>
      <c r="J4976">
        <v>1.0578276520691501</v>
      </c>
      <c r="K4976">
        <v>511.95158606698101</v>
      </c>
      <c r="L4976">
        <v>481.43848099220497</v>
      </c>
      <c r="M4976">
        <v>38.951823625668403</v>
      </c>
      <c r="N4976">
        <v>3.3442149954643599</v>
      </c>
      <c r="O4976">
        <v>1.6360376512774399</v>
      </c>
      <c r="P4976">
        <v>25.219831618334801</v>
      </c>
    </row>
    <row r="4977" spans="1:16" hidden="1" x14ac:dyDescent="0.3">
      <c r="A4977" t="s">
        <v>10109</v>
      </c>
      <c r="B4977" t="s">
        <v>10110</v>
      </c>
      <c r="C4977" t="str">
        <f>IFERROR(VLOOKUP(Table1[[#This Row],[Ticker]],[1]!Table1[[Symbol]:[Industry]],2,FALSE),"-")</f>
        <v>-</v>
      </c>
      <c r="D4977" t="s">
        <v>1308</v>
      </c>
      <c r="E4977">
        <v>0</v>
      </c>
      <c r="F4977">
        <v>122.84</v>
      </c>
      <c r="G4977">
        <v>-18.532089709562602</v>
      </c>
      <c r="H4977">
        <v>-3.3087775171631701</v>
      </c>
      <c r="I4977">
        <v>-9.2966861318475402</v>
      </c>
      <c r="J4977">
        <v>-0.64984242228345601</v>
      </c>
      <c r="K4977">
        <v>121.606256366921</v>
      </c>
      <c r="L4977">
        <v>119.123210897224</v>
      </c>
      <c r="M4977">
        <v>42.831285615245399</v>
      </c>
      <c r="N4977">
        <v>0.55057917420049696</v>
      </c>
      <c r="O4977">
        <v>2.5724519700423198</v>
      </c>
      <c r="P4977">
        <v>7.4997812199177396</v>
      </c>
    </row>
    <row r="4978" spans="1:16" hidden="1" x14ac:dyDescent="0.3">
      <c r="A4978" t="s">
        <v>10111</v>
      </c>
      <c r="B4978" t="s">
        <v>10112</v>
      </c>
      <c r="C4978" t="str">
        <f>IFERROR(VLOOKUP(Table1[[#This Row],[Ticker]],[1]!Table1[[Symbol]:[Industry]],2,FALSE),"-")</f>
        <v>-</v>
      </c>
      <c r="D4978" t="s">
        <v>713</v>
      </c>
      <c r="E4978">
        <v>0</v>
      </c>
      <c r="F4978">
        <v>40.9</v>
      </c>
      <c r="G4978">
        <v>6.8693841985174799</v>
      </c>
      <c r="H4978">
        <v>-0.166827352470309</v>
      </c>
      <c r="I4978">
        <v>2.3721962345827698</v>
      </c>
      <c r="J4978">
        <v>0.34864656192400301</v>
      </c>
      <c r="K4978">
        <v>39.0190689727727</v>
      </c>
      <c r="L4978">
        <v>36.220158455316003</v>
      </c>
      <c r="M4978">
        <v>40.246772189485696</v>
      </c>
      <c r="N4978">
        <v>1.0165897382913001</v>
      </c>
      <c r="O4978">
        <v>2.1515892420537801</v>
      </c>
      <c r="P4978">
        <v>32.276843467011602</v>
      </c>
    </row>
    <row r="4979" spans="1:16" hidden="1" x14ac:dyDescent="0.3">
      <c r="A4979" t="s">
        <v>10113</v>
      </c>
      <c r="B4979" t="s">
        <v>10114</v>
      </c>
      <c r="C4979" t="str">
        <f>IFERROR(VLOOKUP(Table1[[#This Row],[Ticker]],[1]!Table1[[Symbol]:[Industry]],2,FALSE),"-")</f>
        <v>-</v>
      </c>
      <c r="D4979" t="s">
        <v>1308</v>
      </c>
      <c r="E4979">
        <v>0</v>
      </c>
      <c r="F4979">
        <v>56.09</v>
      </c>
      <c r="G4979">
        <v>-18.3477837597442</v>
      </c>
      <c r="H4979">
        <v>0.98461522933099299</v>
      </c>
      <c r="I4979">
        <v>-9.3442018616830893</v>
      </c>
      <c r="J4979">
        <v>3.1596199748032201</v>
      </c>
      <c r="K4979">
        <v>55.554396781358598</v>
      </c>
      <c r="L4979">
        <v>54.411868385851697</v>
      </c>
      <c r="M4979">
        <v>51.453169897924603</v>
      </c>
      <c r="N4979">
        <v>1.9192816667132</v>
      </c>
      <c r="O4979">
        <v>3.7618113745765598</v>
      </c>
      <c r="P4979">
        <v>7.5345092024539904</v>
      </c>
    </row>
    <row r="4980" spans="1:16" hidden="1" x14ac:dyDescent="0.3">
      <c r="A4980" t="s">
        <v>10115</v>
      </c>
      <c r="B4980" t="s">
        <v>10116</v>
      </c>
      <c r="C4980" t="str">
        <f>IFERROR(VLOOKUP(Table1[[#This Row],[Ticker]],[1]!Table1[[Symbol]:[Industry]],2,FALSE),"-")</f>
        <v>-</v>
      </c>
      <c r="D4980" t="s">
        <v>629</v>
      </c>
      <c r="M4980">
        <v>50</v>
      </c>
    </row>
    <row r="4981" spans="1:16" hidden="1" x14ac:dyDescent="0.3">
      <c r="A4981" t="s">
        <v>10117</v>
      </c>
      <c r="B4981" t="s">
        <v>10118</v>
      </c>
      <c r="C4981" t="str">
        <f>IFERROR(VLOOKUP(Table1[[#This Row],[Ticker]],[1]!Table1[[Symbol]:[Industry]],2,FALSE),"-")</f>
        <v>-</v>
      </c>
    </row>
    <row r="4982" spans="1:16" hidden="1" x14ac:dyDescent="0.3">
      <c r="A4982" t="s">
        <v>10119</v>
      </c>
      <c r="B4982" t="s">
        <v>10120</v>
      </c>
      <c r="C4982" t="str">
        <f>IFERROR(VLOOKUP(Table1[[#This Row],[Ticker]],[1]!Table1[[Symbol]:[Industry]],2,FALSE),"-")</f>
        <v>-</v>
      </c>
      <c r="D4982" t="s">
        <v>624</v>
      </c>
      <c r="F4982">
        <v>250</v>
      </c>
      <c r="G4982">
        <v>-5.5931859894901201</v>
      </c>
      <c r="H4982">
        <v>-1.87035303188851</v>
      </c>
      <c r="I4982">
        <v>-12.2495918825592</v>
      </c>
      <c r="J4982">
        <v>1.0670674632677399</v>
      </c>
      <c r="N4982">
        <v>1</v>
      </c>
    </row>
    <row r="4983" spans="1:16" hidden="1" x14ac:dyDescent="0.3">
      <c r="A4983" t="s">
        <v>10121</v>
      </c>
      <c r="B4983" t="s">
        <v>10122</v>
      </c>
      <c r="C4983" t="str">
        <f>IFERROR(VLOOKUP(Table1[[#This Row],[Ticker]],[1]!Table1[[Symbol]:[Industry]],2,FALSE),"-")</f>
        <v>-</v>
      </c>
      <c r="F4983">
        <v>10.28</v>
      </c>
      <c r="G4983">
        <v>-5.5931859894901201</v>
      </c>
      <c r="H4983">
        <v>-1.87035303188851</v>
      </c>
      <c r="I4983">
        <v>-12.2495918825592</v>
      </c>
      <c r="J4983">
        <v>1.0670674632677399</v>
      </c>
    </row>
    <row r="4984" spans="1:16" hidden="1" x14ac:dyDescent="0.3">
      <c r="A4984" t="s">
        <v>10123</v>
      </c>
      <c r="B4984" t="s">
        <v>10124</v>
      </c>
      <c r="C4984" t="str">
        <f>IFERROR(VLOOKUP(Table1[[#This Row],[Ticker]],[1]!Table1[[Symbol]:[Industry]],2,FALSE),"-")</f>
        <v>-</v>
      </c>
      <c r="F4984">
        <v>1.1499999999999999</v>
      </c>
      <c r="G4984">
        <v>-5.5931859894901201</v>
      </c>
      <c r="H4984">
        <v>-1.87035303188851</v>
      </c>
      <c r="I4984">
        <v>-12.2495918825592</v>
      </c>
      <c r="J4984">
        <v>1.0670674632677399</v>
      </c>
    </row>
    <row r="4985" spans="1:16" hidden="1" x14ac:dyDescent="0.3">
      <c r="A4985" t="s">
        <v>10125</v>
      </c>
      <c r="B4985" t="s">
        <v>10126</v>
      </c>
      <c r="C4985" t="str">
        <f>IFERROR(VLOOKUP(Table1[[#This Row],[Ticker]],[1]!Table1[[Symbol]:[Industry]],2,FALSE),"-")</f>
        <v>-</v>
      </c>
      <c r="D4985" t="s">
        <v>130</v>
      </c>
      <c r="F4985">
        <v>75.430000000000007</v>
      </c>
      <c r="G4985">
        <v>-18.897676828090201</v>
      </c>
      <c r="H4985">
        <v>-10.1867324458302</v>
      </c>
      <c r="I4985">
        <v>-44.464165963175098</v>
      </c>
      <c r="J4985">
        <v>-5.4243277463763997</v>
      </c>
      <c r="K4985">
        <v>85.094700764406198</v>
      </c>
      <c r="L4985">
        <v>86.238077900036103</v>
      </c>
      <c r="N4985">
        <v>1.0153307773221001</v>
      </c>
      <c r="O4985">
        <v>66.710857748906193</v>
      </c>
      <c r="P4985">
        <v>32.869473313369703</v>
      </c>
    </row>
    <row r="4986" spans="1:16" hidden="1" x14ac:dyDescent="0.3">
      <c r="A4986" t="s">
        <v>10127</v>
      </c>
      <c r="B4986" t="s">
        <v>10128</v>
      </c>
      <c r="C4986" t="str">
        <f>IFERROR(VLOOKUP(Table1[[#This Row],[Ticker]],[1]!Table1[[Symbol]:[Industry]],2,FALSE),"-")</f>
        <v>-</v>
      </c>
    </row>
    <row r="4987" spans="1:16" hidden="1" x14ac:dyDescent="0.3">
      <c r="A4987" t="s">
        <v>10129</v>
      </c>
      <c r="B4987" t="s">
        <v>10130</v>
      </c>
      <c r="C4987" t="str">
        <f>IFERROR(VLOOKUP(Table1[[#This Row],[Ticker]],[1]!Table1[[Symbol]:[Industry]],2,FALSE),"-")</f>
        <v>-</v>
      </c>
    </row>
    <row r="4988" spans="1:16" hidden="1" x14ac:dyDescent="0.3">
      <c r="A4988" t="s">
        <v>10131</v>
      </c>
      <c r="B4988" t="s">
        <v>10132</v>
      </c>
      <c r="C4988" t="str">
        <f>IFERROR(VLOOKUP(Table1[[#This Row],[Ticker]],[1]!Table1[[Symbol]:[Industry]],2,FALSE),"-")</f>
        <v>-</v>
      </c>
    </row>
    <row r="4989" spans="1:16" hidden="1" x14ac:dyDescent="0.3">
      <c r="A4989" t="s">
        <v>10133</v>
      </c>
      <c r="B4989" t="s">
        <v>10134</v>
      </c>
      <c r="C4989" t="str">
        <f>IFERROR(VLOOKUP(Table1[[#This Row],[Ticker]],[1]!Table1[[Symbol]:[Industry]],2,FALSE),"-")</f>
        <v>-</v>
      </c>
    </row>
    <row r="4990" spans="1:16" hidden="1" x14ac:dyDescent="0.3">
      <c r="A4990" t="s">
        <v>10135</v>
      </c>
      <c r="B4990" t="s">
        <v>10136</v>
      </c>
      <c r="C4990" t="str">
        <f>IFERROR(VLOOKUP(Table1[[#This Row],[Ticker]],[1]!Table1[[Symbol]:[Industry]],2,FALSE),"-")</f>
        <v>-</v>
      </c>
    </row>
    <row r="4991" spans="1:16" hidden="1" x14ac:dyDescent="0.3">
      <c r="A4991" t="s">
        <v>10137</v>
      </c>
      <c r="B4991" t="s">
        <v>10138</v>
      </c>
      <c r="C4991" t="str">
        <f>IFERROR(VLOOKUP(Table1[[#This Row],[Ticker]],[1]!Table1[[Symbol]:[Industry]],2,FALSE),"-")</f>
        <v>-</v>
      </c>
    </row>
    <row r="4992" spans="1:16" hidden="1" x14ac:dyDescent="0.3">
      <c r="A4992" t="s">
        <v>10139</v>
      </c>
      <c r="B4992" t="s">
        <v>10140</v>
      </c>
      <c r="C4992" t="str">
        <f>IFERROR(VLOOKUP(Table1[[#This Row],[Ticker]],[1]!Table1[[Symbol]:[Industry]],2,FALSE),"-")</f>
        <v>-</v>
      </c>
    </row>
    <row r="4993" spans="1:16" hidden="1" x14ac:dyDescent="0.3">
      <c r="A4993" t="s">
        <v>10141</v>
      </c>
      <c r="B4993" t="s">
        <v>10142</v>
      </c>
      <c r="C4993" t="str">
        <f>IFERROR(VLOOKUP(Table1[[#This Row],[Ticker]],[1]!Table1[[Symbol]:[Industry]],2,FALSE),"-")</f>
        <v>-</v>
      </c>
    </row>
    <row r="4994" spans="1:16" hidden="1" x14ac:dyDescent="0.3">
      <c r="A4994" t="s">
        <v>10143</v>
      </c>
      <c r="B4994" t="s">
        <v>10144</v>
      </c>
      <c r="C4994" t="str">
        <f>IFERROR(VLOOKUP(Table1[[#This Row],[Ticker]],[1]!Table1[[Symbol]:[Industry]],2,FALSE),"-")</f>
        <v>-</v>
      </c>
      <c r="D4994" t="s">
        <v>539</v>
      </c>
      <c r="F4994">
        <v>0</v>
      </c>
      <c r="G4994">
        <v>-25.860240639774801</v>
      </c>
      <c r="M4994">
        <v>50</v>
      </c>
    </row>
    <row r="4995" spans="1:16" hidden="1" x14ac:dyDescent="0.3">
      <c r="A4995" t="s">
        <v>10145</v>
      </c>
      <c r="B4995" t="s">
        <v>10146</v>
      </c>
      <c r="C4995" t="str">
        <f>IFERROR(VLOOKUP(Table1[[#This Row],[Ticker]],[1]!Table1[[Symbol]:[Industry]],2,FALSE),"-")</f>
        <v>-</v>
      </c>
    </row>
    <row r="4996" spans="1:16" hidden="1" x14ac:dyDescent="0.3">
      <c r="A4996" t="s">
        <v>10147</v>
      </c>
      <c r="B4996" t="s">
        <v>10148</v>
      </c>
      <c r="C4996" t="str">
        <f>IFERROR(VLOOKUP(Table1[[#This Row],[Ticker]],[1]!Table1[[Symbol]:[Industry]],2,FALSE),"-")</f>
        <v>-</v>
      </c>
      <c r="F4996">
        <v>0.91</v>
      </c>
      <c r="G4996">
        <v>-10.670367222053301</v>
      </c>
      <c r="H4996">
        <v>2.84780182640805</v>
      </c>
      <c r="I4996">
        <v>-15.249826436528201</v>
      </c>
      <c r="J4996">
        <v>9.1381722536235905</v>
      </c>
      <c r="K4996">
        <v>0.78650732984150795</v>
      </c>
      <c r="L4996">
        <v>0.82729854852025497</v>
      </c>
      <c r="N4996">
        <v>2.0444072451699</v>
      </c>
      <c r="O4996">
        <v>6.5934065934065904</v>
      </c>
      <c r="P4996">
        <v>85.714285714285694</v>
      </c>
    </row>
    <row r="4997" spans="1:16" hidden="1" x14ac:dyDescent="0.3">
      <c r="A4997" t="s">
        <v>10149</v>
      </c>
      <c r="B4997" t="s">
        <v>10150</v>
      </c>
      <c r="C4997" t="str">
        <f>IFERROR(VLOOKUP(Table1[[#This Row],[Ticker]],[1]!Table1[[Symbol]:[Industry]],2,FALSE),"-")</f>
        <v>-</v>
      </c>
      <c r="D4997" t="s">
        <v>130</v>
      </c>
      <c r="F4997">
        <v>0</v>
      </c>
      <c r="G4997">
        <v>-25.860240639774801</v>
      </c>
      <c r="M4997">
        <v>50</v>
      </c>
    </row>
    <row r="4998" spans="1:16" hidden="1" x14ac:dyDescent="0.3">
      <c r="A4998" t="s">
        <v>10151</v>
      </c>
      <c r="B4998" t="s">
        <v>10152</v>
      </c>
      <c r="C4998" t="str">
        <f>IFERROR(VLOOKUP(Table1[[#This Row],[Ticker]],[1]!Table1[[Symbol]:[Industry]],2,FALSE),"-")</f>
        <v>-</v>
      </c>
      <c r="F4998">
        <v>0</v>
      </c>
      <c r="G4998">
        <v>-25.860240639774801</v>
      </c>
      <c r="M4998">
        <v>50</v>
      </c>
    </row>
    <row r="4999" spans="1:16" hidden="1" x14ac:dyDescent="0.3">
      <c r="A4999" t="s">
        <v>10153</v>
      </c>
      <c r="B4999" t="s">
        <v>10154</v>
      </c>
      <c r="C4999" t="str">
        <f>IFERROR(VLOOKUP(Table1[[#This Row],[Ticker]],[1]!Table1[[Symbol]:[Industry]],2,FALSE),"-")</f>
        <v>-</v>
      </c>
      <c r="D4999" t="s">
        <v>403</v>
      </c>
      <c r="F4999">
        <v>0</v>
      </c>
      <c r="G4999">
        <v>-25.860240639774801</v>
      </c>
      <c r="M4999">
        <v>50</v>
      </c>
    </row>
    <row r="5000" spans="1:16" hidden="1" x14ac:dyDescent="0.3">
      <c r="A5000" t="s">
        <v>10155</v>
      </c>
      <c r="B5000" t="s">
        <v>10156</v>
      </c>
      <c r="C5000" t="str">
        <f>IFERROR(VLOOKUP(Table1[[#This Row],[Ticker]],[1]!Table1[[Symbol]:[Industry]],2,FALSE),"-")</f>
        <v>-</v>
      </c>
      <c r="D5000" t="s">
        <v>539</v>
      </c>
    </row>
    <row r="5001" spans="1:16" hidden="1" x14ac:dyDescent="0.3">
      <c r="A5001" t="s">
        <v>10157</v>
      </c>
      <c r="B5001" t="s">
        <v>10158</v>
      </c>
      <c r="C5001" t="str">
        <f>IFERROR(VLOOKUP(Table1[[#This Row],[Ticker]],[1]!Table1[[Symbol]:[Industry]],2,FALSE),"-")</f>
        <v>-</v>
      </c>
      <c r="D5001" t="s">
        <v>239</v>
      </c>
    </row>
    <row r="5002" spans="1:16" hidden="1" x14ac:dyDescent="0.3">
      <c r="A5002" t="s">
        <v>10159</v>
      </c>
      <c r="B5002" t="s">
        <v>10160</v>
      </c>
      <c r="C5002" t="str">
        <f>IFERROR(VLOOKUP(Table1[[#This Row],[Ticker]],[1]!Table1[[Symbol]:[Industry]],2,FALSE),"-")</f>
        <v>-</v>
      </c>
      <c r="D5002" t="s">
        <v>140</v>
      </c>
      <c r="F5002">
        <v>0</v>
      </c>
      <c r="G5002">
        <v>-25.860240639774801</v>
      </c>
    </row>
    <row r="5003" spans="1:16" hidden="1" x14ac:dyDescent="0.3">
      <c r="A5003" t="s">
        <v>10161</v>
      </c>
      <c r="B5003" t="s">
        <v>10162</v>
      </c>
      <c r="C5003" t="str">
        <f>IFERROR(VLOOKUP(Table1[[#This Row],[Ticker]],[1]!Table1[[Symbol]:[Industry]],2,FALSE),"-")</f>
        <v>-</v>
      </c>
      <c r="D5003" t="s">
        <v>629</v>
      </c>
      <c r="F5003">
        <v>0</v>
      </c>
      <c r="G5003">
        <v>-25.860240639774801</v>
      </c>
      <c r="M5003">
        <v>50</v>
      </c>
    </row>
    <row r="5004" spans="1:16" hidden="1" x14ac:dyDescent="0.3">
      <c r="A5004" t="s">
        <v>10163</v>
      </c>
      <c r="B5004" t="s">
        <v>10164</v>
      </c>
      <c r="C5004" t="str">
        <f>IFERROR(VLOOKUP(Table1[[#This Row],[Ticker]],[1]!Table1[[Symbol]:[Industry]],2,FALSE),"-")</f>
        <v>-</v>
      </c>
      <c r="F5004">
        <v>0</v>
      </c>
      <c r="G5004">
        <v>-25.860240639774801</v>
      </c>
      <c r="M5004">
        <v>50</v>
      </c>
    </row>
    <row r="5005" spans="1:16" hidden="1" x14ac:dyDescent="0.3">
      <c r="A5005" t="s">
        <v>10165</v>
      </c>
      <c r="B5005" t="s">
        <v>10166</v>
      </c>
      <c r="C5005" t="str">
        <f>IFERROR(VLOOKUP(Table1[[#This Row],[Ticker]],[1]!Table1[[Symbol]:[Industry]],2,FALSE),"-")</f>
        <v>-</v>
      </c>
      <c r="D5005" t="s">
        <v>629</v>
      </c>
      <c r="F5005">
        <v>0</v>
      </c>
      <c r="G5005">
        <v>-25.860240639774801</v>
      </c>
      <c r="M5005">
        <v>50</v>
      </c>
    </row>
    <row r="5006" spans="1:16" hidden="1" x14ac:dyDescent="0.3">
      <c r="A5006" t="s">
        <v>10167</v>
      </c>
      <c r="B5006" t="s">
        <v>10168</v>
      </c>
      <c r="C5006" t="str">
        <f>IFERROR(VLOOKUP(Table1[[#This Row],[Ticker]],[1]!Table1[[Symbol]:[Industry]],2,FALSE),"-")</f>
        <v>-</v>
      </c>
      <c r="D5006" t="s">
        <v>117</v>
      </c>
      <c r="F5006">
        <v>0</v>
      </c>
      <c r="G5006">
        <v>-25.860240639774801</v>
      </c>
      <c r="M5006">
        <v>50</v>
      </c>
    </row>
    <row r="5007" spans="1:16" hidden="1" x14ac:dyDescent="0.3">
      <c r="A5007" t="s">
        <v>10169</v>
      </c>
      <c r="B5007" t="s">
        <v>10170</v>
      </c>
      <c r="C5007" t="str">
        <f>IFERROR(VLOOKUP(Table1[[#This Row],[Ticker]],[1]!Table1[[Symbol]:[Industry]],2,FALSE),"-")</f>
        <v>-</v>
      </c>
      <c r="D5007" t="s">
        <v>629</v>
      </c>
      <c r="F5007">
        <v>0</v>
      </c>
      <c r="G5007">
        <v>-25.860240639774801</v>
      </c>
      <c r="M5007">
        <v>50</v>
      </c>
    </row>
    <row r="5008" spans="1:16" hidden="1" x14ac:dyDescent="0.3">
      <c r="A5008" t="s">
        <v>10171</v>
      </c>
      <c r="B5008" t="s">
        <v>10172</v>
      </c>
      <c r="C5008" t="str">
        <f>IFERROR(VLOOKUP(Table1[[#This Row],[Ticker]],[1]!Table1[[Symbol]:[Industry]],2,FALSE),"-")</f>
        <v>-</v>
      </c>
      <c r="F5008">
        <v>0</v>
      </c>
      <c r="G5008">
        <v>-25.860240639774801</v>
      </c>
      <c r="M5008">
        <v>50</v>
      </c>
    </row>
    <row r="5009" spans="1:16" hidden="1" x14ac:dyDescent="0.3">
      <c r="A5009" t="s">
        <v>10173</v>
      </c>
      <c r="B5009" t="s">
        <v>10174</v>
      </c>
      <c r="C5009" t="str">
        <f>IFERROR(VLOOKUP(Table1[[#This Row],[Ticker]],[1]!Table1[[Symbol]:[Industry]],2,FALSE),"-")</f>
        <v>-</v>
      </c>
      <c r="F5009">
        <v>0</v>
      </c>
      <c r="G5009">
        <v>-25.860240639774801</v>
      </c>
      <c r="M5009">
        <v>50</v>
      </c>
    </row>
    <row r="5010" spans="1:16" hidden="1" x14ac:dyDescent="0.3">
      <c r="A5010" t="s">
        <v>10175</v>
      </c>
      <c r="B5010" t="s">
        <v>10176</v>
      </c>
      <c r="C5010" t="str">
        <f>IFERROR(VLOOKUP(Table1[[#This Row],[Ticker]],[1]!Table1[[Symbol]:[Industry]],2,FALSE),"-")</f>
        <v>-</v>
      </c>
      <c r="D5010" t="s">
        <v>46</v>
      </c>
      <c r="F5010">
        <v>0</v>
      </c>
      <c r="G5010">
        <v>-25.860240639774801</v>
      </c>
      <c r="M5010">
        <v>50</v>
      </c>
    </row>
    <row r="5011" spans="1:16" hidden="1" x14ac:dyDescent="0.3">
      <c r="A5011" t="s">
        <v>10177</v>
      </c>
      <c r="B5011" t="s">
        <v>10178</v>
      </c>
      <c r="C5011" t="str">
        <f>IFERROR(VLOOKUP(Table1[[#This Row],[Ticker]],[1]!Table1[[Symbol]:[Industry]],2,FALSE),"-")</f>
        <v>-</v>
      </c>
      <c r="F5011">
        <v>9</v>
      </c>
      <c r="G5011">
        <v>-9.9502246723883392</v>
      </c>
      <c r="H5011">
        <v>1.7306277852290901</v>
      </c>
      <c r="I5011">
        <v>-11.570190621216501</v>
      </c>
      <c r="J5011">
        <v>0.45143758765778003</v>
      </c>
      <c r="N5011">
        <v>1</v>
      </c>
    </row>
    <row r="5012" spans="1:16" hidden="1" x14ac:dyDescent="0.3">
      <c r="A5012" t="s">
        <v>10179</v>
      </c>
      <c r="B5012" t="s">
        <v>10180</v>
      </c>
      <c r="C5012" t="str">
        <f>IFERROR(VLOOKUP(Table1[[#This Row],[Ticker]],[1]!Table1[[Symbol]:[Industry]],2,FALSE),"-")</f>
        <v>-</v>
      </c>
      <c r="D5012" t="s">
        <v>692</v>
      </c>
    </row>
    <row r="5013" spans="1:16" hidden="1" x14ac:dyDescent="0.3">
      <c r="A5013" t="s">
        <v>10181</v>
      </c>
      <c r="B5013" t="s">
        <v>10182</v>
      </c>
      <c r="C5013" t="str">
        <f>IFERROR(VLOOKUP(Table1[[#This Row],[Ticker]],[1]!Table1[[Symbol]:[Industry]],2,FALSE),"-")</f>
        <v>-</v>
      </c>
      <c r="F5013">
        <v>0</v>
      </c>
      <c r="G5013">
        <v>-25.860240639774801</v>
      </c>
      <c r="M5013">
        <v>50</v>
      </c>
    </row>
    <row r="5014" spans="1:16" hidden="1" x14ac:dyDescent="0.3">
      <c r="A5014" t="s">
        <v>10183</v>
      </c>
      <c r="B5014" t="s">
        <v>10184</v>
      </c>
      <c r="C5014" t="str">
        <f>IFERROR(VLOOKUP(Table1[[#This Row],[Ticker]],[1]!Table1[[Symbol]:[Industry]],2,FALSE),"-")</f>
        <v>-</v>
      </c>
      <c r="D5014" t="s">
        <v>75</v>
      </c>
      <c r="F5014">
        <v>0</v>
      </c>
      <c r="G5014">
        <v>-25.860240639774801</v>
      </c>
      <c r="M5014">
        <v>50</v>
      </c>
    </row>
    <row r="5015" spans="1:16" hidden="1" x14ac:dyDescent="0.3">
      <c r="A5015" t="s">
        <v>10185</v>
      </c>
      <c r="B5015" t="s">
        <v>10186</v>
      </c>
      <c r="C5015" t="str">
        <f>IFERROR(VLOOKUP(Table1[[#This Row],[Ticker]],[1]!Table1[[Symbol]:[Industry]],2,FALSE),"-")</f>
        <v>-</v>
      </c>
      <c r="D5015" t="s">
        <v>252</v>
      </c>
      <c r="F5015">
        <v>0</v>
      </c>
      <c r="G5015">
        <v>-25.860240639774801</v>
      </c>
      <c r="M5015">
        <v>50</v>
      </c>
    </row>
    <row r="5016" spans="1:16" hidden="1" x14ac:dyDescent="0.3">
      <c r="A5016" t="s">
        <v>10187</v>
      </c>
      <c r="B5016" t="s">
        <v>10188</v>
      </c>
      <c r="C5016" t="str">
        <f>IFERROR(VLOOKUP(Table1[[#This Row],[Ticker]],[1]!Table1[[Symbol]:[Industry]],2,FALSE),"-")</f>
        <v>-</v>
      </c>
      <c r="D5016" t="s">
        <v>403</v>
      </c>
      <c r="F5016">
        <v>0</v>
      </c>
      <c r="G5016">
        <v>-25.860240639774801</v>
      </c>
      <c r="M5016">
        <v>50</v>
      </c>
    </row>
    <row r="5017" spans="1:16" hidden="1" x14ac:dyDescent="0.3">
      <c r="A5017" t="s">
        <v>10189</v>
      </c>
      <c r="B5017" t="s">
        <v>10190</v>
      </c>
      <c r="C5017" t="str">
        <f>IFERROR(VLOOKUP(Table1[[#This Row],[Ticker]],[1]!Table1[[Symbol]:[Industry]],2,FALSE),"-")</f>
        <v>-</v>
      </c>
      <c r="D5017" t="s">
        <v>117</v>
      </c>
      <c r="F5017">
        <v>0</v>
      </c>
      <c r="G5017">
        <v>-25.860240639774801</v>
      </c>
      <c r="M5017">
        <v>50</v>
      </c>
    </row>
    <row r="5018" spans="1:16" hidden="1" x14ac:dyDescent="0.3">
      <c r="A5018" t="s">
        <v>10191</v>
      </c>
      <c r="B5018" t="s">
        <v>10192</v>
      </c>
      <c r="C5018" t="str">
        <f>IFERROR(VLOOKUP(Table1[[#This Row],[Ticker]],[1]!Table1[[Symbol]:[Industry]],2,FALSE),"-")</f>
        <v>-</v>
      </c>
      <c r="F5018">
        <v>26.04</v>
      </c>
      <c r="G5018">
        <v>-15.6146860250416</v>
      </c>
      <c r="H5018">
        <v>5.7529508778985603</v>
      </c>
      <c r="I5018">
        <v>-2.8537341873863702</v>
      </c>
      <c r="J5018">
        <v>9.3603944758458208</v>
      </c>
      <c r="M5018">
        <v>100</v>
      </c>
      <c r="O5018">
        <v>0</v>
      </c>
      <c r="P5018">
        <v>15.733333333333301</v>
      </c>
    </row>
    <row r="5019" spans="1:16" hidden="1" x14ac:dyDescent="0.3">
      <c r="A5019" t="s">
        <v>10193</v>
      </c>
      <c r="B5019" t="s">
        <v>10194</v>
      </c>
      <c r="C5019" t="str">
        <f>IFERROR(VLOOKUP(Table1[[#This Row],[Ticker]],[1]!Table1[[Symbol]:[Industry]],2,FALSE),"-")</f>
        <v>-</v>
      </c>
      <c r="F5019">
        <v>20.21</v>
      </c>
      <c r="G5019">
        <v>-31.9039412441449</v>
      </c>
      <c r="H5019">
        <v>6.34738630846162</v>
      </c>
      <c r="I5019">
        <v>-26.952656236049702</v>
      </c>
      <c r="J5019">
        <v>-1.7326550322980301</v>
      </c>
      <c r="K5019">
        <v>19.542288401090499</v>
      </c>
      <c r="L5019">
        <v>20.318538750747202</v>
      </c>
      <c r="N5019">
        <v>2.0109734571342099</v>
      </c>
      <c r="O5019">
        <v>40.969816922315601</v>
      </c>
      <c r="P5019">
        <v>27.1069182389937</v>
      </c>
    </row>
    <row r="5020" spans="1:16" hidden="1" x14ac:dyDescent="0.3">
      <c r="A5020" t="s">
        <v>10195</v>
      </c>
      <c r="B5020" t="s">
        <v>10196</v>
      </c>
      <c r="C5020" t="str">
        <f>IFERROR(VLOOKUP(Table1[[#This Row],[Ticker]],[1]!Table1[[Symbol]:[Industry]],2,FALSE),"-")</f>
        <v>-</v>
      </c>
      <c r="D5020" t="s">
        <v>1151</v>
      </c>
    </row>
    <row r="5021" spans="1:16" hidden="1" x14ac:dyDescent="0.3">
      <c r="A5021" t="s">
        <v>10197</v>
      </c>
      <c r="B5021" t="s">
        <v>10198</v>
      </c>
      <c r="C5021" t="str">
        <f>IFERROR(VLOOKUP(Table1[[#This Row],[Ticker]],[1]!Table1[[Symbol]:[Industry]],2,FALSE),"-")</f>
        <v>-</v>
      </c>
      <c r="F5021">
        <v>0</v>
      </c>
      <c r="G5021">
        <v>-25.860240639774801</v>
      </c>
      <c r="M5021">
        <v>50</v>
      </c>
    </row>
    <row r="5022" spans="1:16" hidden="1" x14ac:dyDescent="0.3">
      <c r="A5022" t="s">
        <v>10199</v>
      </c>
      <c r="B5022" t="s">
        <v>10200</v>
      </c>
      <c r="C5022" t="str">
        <f>IFERROR(VLOOKUP(Table1[[#This Row],[Ticker]],[1]!Table1[[Symbol]:[Industry]],2,FALSE),"-")</f>
        <v>-</v>
      </c>
      <c r="D5022" t="s">
        <v>539</v>
      </c>
      <c r="F5022">
        <v>0</v>
      </c>
      <c r="G5022">
        <v>-25.860240639774801</v>
      </c>
      <c r="M5022">
        <v>50</v>
      </c>
    </row>
    <row r="5023" spans="1:16" hidden="1" x14ac:dyDescent="0.3">
      <c r="A5023" t="s">
        <v>10201</v>
      </c>
      <c r="B5023" t="s">
        <v>10202</v>
      </c>
      <c r="C5023" t="str">
        <f>IFERROR(VLOOKUP(Table1[[#This Row],[Ticker]],[1]!Table1[[Symbol]:[Industry]],2,FALSE),"-")</f>
        <v>-</v>
      </c>
      <c r="D5023" t="s">
        <v>539</v>
      </c>
      <c r="F5023">
        <v>0</v>
      </c>
      <c r="G5023">
        <v>-25.860240639774801</v>
      </c>
      <c r="M5023">
        <v>50</v>
      </c>
    </row>
    <row r="5024" spans="1:16" hidden="1" x14ac:dyDescent="0.3">
      <c r="A5024" t="s">
        <v>10203</v>
      </c>
      <c r="B5024" t="s">
        <v>10204</v>
      </c>
      <c r="C5024" t="str">
        <f>IFERROR(VLOOKUP(Table1[[#This Row],[Ticker]],[1]!Table1[[Symbol]:[Industry]],2,FALSE),"-")</f>
        <v>-</v>
      </c>
      <c r="F5024">
        <v>0</v>
      </c>
      <c r="G5024">
        <v>-25.860240639774801</v>
      </c>
      <c r="M5024">
        <v>50</v>
      </c>
    </row>
    <row r="5025" spans="1:13" hidden="1" x14ac:dyDescent="0.3">
      <c r="A5025" t="s">
        <v>10205</v>
      </c>
      <c r="B5025" t="s">
        <v>10206</v>
      </c>
      <c r="C5025" t="str">
        <f>IFERROR(VLOOKUP(Table1[[#This Row],[Ticker]],[1]!Table1[[Symbol]:[Industry]],2,FALSE),"-")</f>
        <v>-</v>
      </c>
      <c r="F5025">
        <v>0</v>
      </c>
      <c r="G5025">
        <v>-25.860240639774801</v>
      </c>
      <c r="M5025">
        <v>50</v>
      </c>
    </row>
    <row r="5026" spans="1:13" hidden="1" x14ac:dyDescent="0.3">
      <c r="A5026" t="s">
        <v>10207</v>
      </c>
      <c r="B5026" t="s">
        <v>10208</v>
      </c>
      <c r="C5026" t="str">
        <f>IFERROR(VLOOKUP(Table1[[#This Row],[Ticker]],[1]!Table1[[Symbol]:[Industry]],2,FALSE),"-")</f>
        <v>-</v>
      </c>
      <c r="D5026" t="s">
        <v>75</v>
      </c>
      <c r="F5026">
        <v>0</v>
      </c>
      <c r="G5026">
        <v>-25.860240639774801</v>
      </c>
      <c r="M5026">
        <v>50</v>
      </c>
    </row>
    <row r="5027" spans="1:13" hidden="1" x14ac:dyDescent="0.3">
      <c r="A5027" t="s">
        <v>10209</v>
      </c>
      <c r="B5027" t="s">
        <v>10210</v>
      </c>
      <c r="C5027" t="str">
        <f>IFERROR(VLOOKUP(Table1[[#This Row],[Ticker]],[1]!Table1[[Symbol]:[Industry]],2,FALSE),"-")</f>
        <v>-</v>
      </c>
      <c r="D5027" t="s">
        <v>21</v>
      </c>
      <c r="F5027">
        <v>0</v>
      </c>
      <c r="G5027">
        <v>-25.860240639774801</v>
      </c>
      <c r="M5027">
        <v>50</v>
      </c>
    </row>
    <row r="5028" spans="1:13" hidden="1" x14ac:dyDescent="0.3">
      <c r="A5028" t="s">
        <v>10211</v>
      </c>
      <c r="B5028" t="s">
        <v>10212</v>
      </c>
      <c r="C5028" t="str">
        <f>IFERROR(VLOOKUP(Table1[[#This Row],[Ticker]],[1]!Table1[[Symbol]:[Industry]],2,FALSE),"-")</f>
        <v>-</v>
      </c>
      <c r="D5028" t="s">
        <v>49</v>
      </c>
      <c r="F5028">
        <v>0</v>
      </c>
      <c r="G5028">
        <v>-25.860240639774801</v>
      </c>
      <c r="M5028">
        <v>50</v>
      </c>
    </row>
    <row r="5029" spans="1:13" hidden="1" x14ac:dyDescent="0.3">
      <c r="A5029" t="s">
        <v>10213</v>
      </c>
      <c r="B5029" t="s">
        <v>10214</v>
      </c>
      <c r="C5029" t="str">
        <f>IFERROR(VLOOKUP(Table1[[#This Row],[Ticker]],[1]!Table1[[Symbol]:[Industry]],2,FALSE),"-")</f>
        <v>-</v>
      </c>
      <c r="F5029">
        <v>0</v>
      </c>
      <c r="G5029">
        <v>-25.860240639774801</v>
      </c>
      <c r="M5029">
        <v>50</v>
      </c>
    </row>
    <row r="5030" spans="1:13" hidden="1" x14ac:dyDescent="0.3">
      <c r="A5030" t="s">
        <v>10215</v>
      </c>
      <c r="B5030" t="s">
        <v>10216</v>
      </c>
      <c r="C5030" t="str">
        <f>IFERROR(VLOOKUP(Table1[[#This Row],[Ticker]],[1]!Table1[[Symbol]:[Industry]],2,FALSE),"-")</f>
        <v>-</v>
      </c>
      <c r="D5030" t="s">
        <v>539</v>
      </c>
      <c r="F5030">
        <v>0</v>
      </c>
      <c r="G5030">
        <v>-25.860240639774801</v>
      </c>
      <c r="M5030">
        <v>50</v>
      </c>
    </row>
    <row r="5031" spans="1:13" hidden="1" x14ac:dyDescent="0.3">
      <c r="A5031" t="s">
        <v>10217</v>
      </c>
      <c r="B5031" t="s">
        <v>10218</v>
      </c>
      <c r="C5031" t="str">
        <f>IFERROR(VLOOKUP(Table1[[#This Row],[Ticker]],[1]!Table1[[Symbol]:[Industry]],2,FALSE),"-")</f>
        <v>-</v>
      </c>
      <c r="D5031" t="s">
        <v>117</v>
      </c>
      <c r="F5031">
        <v>0</v>
      </c>
      <c r="G5031">
        <v>-25.860240639774801</v>
      </c>
    </row>
    <row r="5032" spans="1:13" hidden="1" x14ac:dyDescent="0.3">
      <c r="A5032" t="s">
        <v>10219</v>
      </c>
      <c r="B5032" t="s">
        <v>10220</v>
      </c>
      <c r="C5032" t="str">
        <f>IFERROR(VLOOKUP(Table1[[#This Row],[Ticker]],[1]!Table1[[Symbol]:[Industry]],2,FALSE),"-")</f>
        <v>-</v>
      </c>
      <c r="D5032" t="s">
        <v>539</v>
      </c>
      <c r="F5032">
        <v>0</v>
      </c>
      <c r="G5032">
        <v>-25.860240639774801</v>
      </c>
      <c r="M5032">
        <v>50</v>
      </c>
    </row>
    <row r="5033" spans="1:13" hidden="1" x14ac:dyDescent="0.3">
      <c r="A5033" t="s">
        <v>10221</v>
      </c>
      <c r="B5033" t="s">
        <v>10222</v>
      </c>
      <c r="C5033" t="str">
        <f>IFERROR(VLOOKUP(Table1[[#This Row],[Ticker]],[1]!Table1[[Symbol]:[Industry]],2,FALSE),"-")</f>
        <v>-</v>
      </c>
      <c r="D5033" t="s">
        <v>140</v>
      </c>
      <c r="F5033">
        <v>0</v>
      </c>
      <c r="G5033">
        <v>-25.860240639774801</v>
      </c>
      <c r="M5033">
        <v>50</v>
      </c>
    </row>
    <row r="5034" spans="1:13" hidden="1" x14ac:dyDescent="0.3">
      <c r="A5034" t="s">
        <v>10223</v>
      </c>
      <c r="B5034" t="s">
        <v>10224</v>
      </c>
      <c r="C5034" t="str">
        <f>IFERROR(VLOOKUP(Table1[[#This Row],[Ticker]],[1]!Table1[[Symbol]:[Industry]],2,FALSE),"-")</f>
        <v>-</v>
      </c>
      <c r="D5034" t="s">
        <v>140</v>
      </c>
      <c r="F5034">
        <v>0</v>
      </c>
      <c r="G5034">
        <v>-25.860240639774801</v>
      </c>
      <c r="M5034">
        <v>50</v>
      </c>
    </row>
    <row r="5035" spans="1:13" hidden="1" x14ac:dyDescent="0.3">
      <c r="A5035" t="s">
        <v>10225</v>
      </c>
      <c r="B5035" t="s">
        <v>10226</v>
      </c>
      <c r="C5035" t="str">
        <f>IFERROR(VLOOKUP(Table1[[#This Row],[Ticker]],[1]!Table1[[Symbol]:[Industry]],2,FALSE),"-")</f>
        <v>-</v>
      </c>
      <c r="D5035" t="s">
        <v>539</v>
      </c>
      <c r="F5035">
        <v>0</v>
      </c>
      <c r="G5035">
        <v>-25.860240639774801</v>
      </c>
      <c r="M5035">
        <v>50</v>
      </c>
    </row>
    <row r="5036" spans="1:13" hidden="1" x14ac:dyDescent="0.3">
      <c r="A5036" t="s">
        <v>10227</v>
      </c>
      <c r="B5036" t="s">
        <v>10228</v>
      </c>
      <c r="C5036" t="str">
        <f>IFERROR(VLOOKUP(Table1[[#This Row],[Ticker]],[1]!Table1[[Symbol]:[Industry]],2,FALSE),"-")</f>
        <v>-</v>
      </c>
      <c r="F5036">
        <v>0</v>
      </c>
      <c r="G5036">
        <v>-25.860240639774801</v>
      </c>
      <c r="M5036">
        <v>50</v>
      </c>
    </row>
    <row r="5037" spans="1:13" hidden="1" x14ac:dyDescent="0.3">
      <c r="A5037" t="s">
        <v>10229</v>
      </c>
      <c r="B5037" t="s">
        <v>10230</v>
      </c>
      <c r="C5037" t="str">
        <f>IFERROR(VLOOKUP(Table1[[#This Row],[Ticker]],[1]!Table1[[Symbol]:[Industry]],2,FALSE),"-")</f>
        <v>-</v>
      </c>
      <c r="D5037" t="s">
        <v>403</v>
      </c>
      <c r="F5037">
        <v>0</v>
      </c>
      <c r="G5037">
        <v>-25.860240639774801</v>
      </c>
      <c r="M5037">
        <v>50</v>
      </c>
    </row>
    <row r="5038" spans="1:13" hidden="1" x14ac:dyDescent="0.3">
      <c r="A5038" t="s">
        <v>10231</v>
      </c>
      <c r="B5038" t="s">
        <v>10232</v>
      </c>
      <c r="C5038" t="str">
        <f>IFERROR(VLOOKUP(Table1[[#This Row],[Ticker]],[1]!Table1[[Symbol]:[Industry]],2,FALSE),"-")</f>
        <v>-</v>
      </c>
      <c r="D5038" t="s">
        <v>539</v>
      </c>
      <c r="F5038">
        <v>0</v>
      </c>
      <c r="G5038">
        <v>-25.860240639774801</v>
      </c>
    </row>
    <row r="5039" spans="1:13" hidden="1" x14ac:dyDescent="0.3">
      <c r="A5039" t="s">
        <v>10233</v>
      </c>
      <c r="B5039" t="s">
        <v>10234</v>
      </c>
      <c r="C5039" t="str">
        <f>IFERROR(VLOOKUP(Table1[[#This Row],[Ticker]],[1]!Table1[[Symbol]:[Industry]],2,FALSE),"-")</f>
        <v>-</v>
      </c>
      <c r="F5039">
        <v>0</v>
      </c>
      <c r="G5039">
        <v>-25.860240639774801</v>
      </c>
      <c r="M5039">
        <v>50</v>
      </c>
    </row>
    <row r="5040" spans="1:13" hidden="1" x14ac:dyDescent="0.3">
      <c r="A5040" t="s">
        <v>10235</v>
      </c>
      <c r="B5040" t="s">
        <v>10236</v>
      </c>
      <c r="C5040" t="str">
        <f>IFERROR(VLOOKUP(Table1[[#This Row],[Ticker]],[1]!Table1[[Symbol]:[Industry]],2,FALSE),"-")</f>
        <v>-</v>
      </c>
      <c r="D5040" t="s">
        <v>539</v>
      </c>
      <c r="F5040">
        <v>0</v>
      </c>
      <c r="G5040">
        <v>-25.860240639774801</v>
      </c>
      <c r="M5040">
        <v>50</v>
      </c>
    </row>
    <row r="5041" spans="1:16" hidden="1" x14ac:dyDescent="0.3">
      <c r="A5041" t="s">
        <v>10237</v>
      </c>
      <c r="B5041" t="s">
        <v>10238</v>
      </c>
      <c r="C5041" t="str">
        <f>IFERROR(VLOOKUP(Table1[[#This Row],[Ticker]],[1]!Table1[[Symbol]:[Industry]],2,FALSE),"-")</f>
        <v>-</v>
      </c>
      <c r="D5041" t="s">
        <v>117</v>
      </c>
      <c r="F5041">
        <v>0</v>
      </c>
      <c r="G5041">
        <v>-25.860240639774801</v>
      </c>
      <c r="M5041">
        <v>50</v>
      </c>
    </row>
    <row r="5042" spans="1:16" hidden="1" x14ac:dyDescent="0.3">
      <c r="A5042" t="s">
        <v>10239</v>
      </c>
      <c r="B5042" t="s">
        <v>10240</v>
      </c>
      <c r="C5042" t="str">
        <f>IFERROR(VLOOKUP(Table1[[#This Row],[Ticker]],[1]!Table1[[Symbol]:[Industry]],2,FALSE),"-")</f>
        <v>-</v>
      </c>
      <c r="D5042" t="s">
        <v>65</v>
      </c>
      <c r="F5042">
        <v>0</v>
      </c>
      <c r="G5042">
        <v>-25.860240639774801</v>
      </c>
      <c r="M5042">
        <v>50</v>
      </c>
    </row>
    <row r="5043" spans="1:16" hidden="1" x14ac:dyDescent="0.3">
      <c r="A5043" t="s">
        <v>10241</v>
      </c>
      <c r="B5043" t="s">
        <v>10242</v>
      </c>
      <c r="C5043" t="str">
        <f>IFERROR(VLOOKUP(Table1[[#This Row],[Ticker]],[1]!Table1[[Symbol]:[Industry]],2,FALSE),"-")</f>
        <v>-</v>
      </c>
      <c r="D5043" t="s">
        <v>624</v>
      </c>
      <c r="F5043">
        <v>0</v>
      </c>
      <c r="G5043">
        <v>-25.860240639774801</v>
      </c>
      <c r="M5043">
        <v>50</v>
      </c>
    </row>
    <row r="5044" spans="1:16" hidden="1" x14ac:dyDescent="0.3">
      <c r="A5044" t="s">
        <v>10243</v>
      </c>
      <c r="B5044" t="s">
        <v>10244</v>
      </c>
      <c r="C5044" t="str">
        <f>IFERROR(VLOOKUP(Table1[[#This Row],[Ticker]],[1]!Table1[[Symbol]:[Industry]],2,FALSE),"-")</f>
        <v>-</v>
      </c>
      <c r="D5044" t="s">
        <v>214</v>
      </c>
      <c r="F5044">
        <v>0</v>
      </c>
      <c r="G5044">
        <v>-25.860240639774801</v>
      </c>
      <c r="M5044">
        <v>50</v>
      </c>
    </row>
    <row r="5045" spans="1:16" hidden="1" x14ac:dyDescent="0.3">
      <c r="A5045" t="s">
        <v>10245</v>
      </c>
      <c r="B5045" t="s">
        <v>10246</v>
      </c>
      <c r="C5045" t="str">
        <f>IFERROR(VLOOKUP(Table1[[#This Row],[Ticker]],[1]!Table1[[Symbol]:[Industry]],2,FALSE),"-")</f>
        <v>-</v>
      </c>
      <c r="D5045" t="s">
        <v>214</v>
      </c>
      <c r="F5045">
        <v>0</v>
      </c>
      <c r="G5045">
        <v>-25.860240639774801</v>
      </c>
      <c r="M5045">
        <v>50</v>
      </c>
    </row>
    <row r="5046" spans="1:16" hidden="1" x14ac:dyDescent="0.3">
      <c r="A5046" t="s">
        <v>10247</v>
      </c>
      <c r="B5046" t="s">
        <v>10248</v>
      </c>
      <c r="C5046" t="str">
        <f>IFERROR(VLOOKUP(Table1[[#This Row],[Ticker]],[1]!Table1[[Symbol]:[Industry]],2,FALSE),"-")</f>
        <v>-</v>
      </c>
      <c r="F5046">
        <v>0</v>
      </c>
      <c r="G5046">
        <v>-25.860240639774801</v>
      </c>
      <c r="M5046">
        <v>50</v>
      </c>
    </row>
    <row r="5047" spans="1:16" hidden="1" x14ac:dyDescent="0.3">
      <c r="A5047" t="s">
        <v>10249</v>
      </c>
      <c r="B5047" t="s">
        <v>10250</v>
      </c>
      <c r="C5047" t="str">
        <f>IFERROR(VLOOKUP(Table1[[#This Row],[Ticker]],[1]!Table1[[Symbol]:[Industry]],2,FALSE),"-")</f>
        <v>-</v>
      </c>
      <c r="F5047">
        <v>25.5</v>
      </c>
      <c r="G5047">
        <v>-9.9502246723883392</v>
      </c>
      <c r="H5047">
        <v>1.7306277852290901</v>
      </c>
      <c r="I5047">
        <v>-11.570190621216501</v>
      </c>
      <c r="J5047">
        <v>0.45143758765778003</v>
      </c>
      <c r="N5047">
        <v>1</v>
      </c>
    </row>
    <row r="5048" spans="1:16" hidden="1" x14ac:dyDescent="0.3">
      <c r="A5048" t="s">
        <v>10251</v>
      </c>
      <c r="B5048" t="s">
        <v>10252</v>
      </c>
      <c r="C5048" t="str">
        <f>IFERROR(VLOOKUP(Table1[[#This Row],[Ticker]],[1]!Table1[[Symbol]:[Industry]],2,FALSE),"-")</f>
        <v>-</v>
      </c>
      <c r="F5048">
        <v>0</v>
      </c>
      <c r="G5048">
        <v>-25.860240639774801</v>
      </c>
      <c r="M5048">
        <v>50</v>
      </c>
    </row>
    <row r="5049" spans="1:16" hidden="1" x14ac:dyDescent="0.3">
      <c r="A5049" t="s">
        <v>10253</v>
      </c>
      <c r="B5049" t="s">
        <v>10254</v>
      </c>
      <c r="C5049" t="str">
        <f>IFERROR(VLOOKUP(Table1[[#This Row],[Ticker]],[1]!Table1[[Symbol]:[Industry]],2,FALSE),"-")</f>
        <v>-</v>
      </c>
      <c r="D5049" t="s">
        <v>336</v>
      </c>
      <c r="F5049">
        <v>0</v>
      </c>
      <c r="G5049">
        <v>-25.860240639774801</v>
      </c>
      <c r="M5049">
        <v>50</v>
      </c>
    </row>
    <row r="5050" spans="1:16" hidden="1" x14ac:dyDescent="0.3">
      <c r="A5050" t="s">
        <v>10255</v>
      </c>
      <c r="B5050" t="s">
        <v>10256</v>
      </c>
      <c r="C5050" t="str">
        <f>IFERROR(VLOOKUP(Table1[[#This Row],[Ticker]],[1]!Table1[[Symbol]:[Industry]],2,FALSE),"-")</f>
        <v>-</v>
      </c>
      <c r="D5050" t="s">
        <v>242</v>
      </c>
      <c r="F5050">
        <v>0</v>
      </c>
      <c r="G5050">
        <v>-25.860240639774801</v>
      </c>
      <c r="M5050">
        <v>50</v>
      </c>
    </row>
    <row r="5051" spans="1:16" hidden="1" x14ac:dyDescent="0.3">
      <c r="A5051" t="s">
        <v>10257</v>
      </c>
      <c r="B5051" t="s">
        <v>10258</v>
      </c>
      <c r="C5051" t="str">
        <f>IFERROR(VLOOKUP(Table1[[#This Row],[Ticker]],[1]!Table1[[Symbol]:[Industry]],2,FALSE),"-")</f>
        <v>-</v>
      </c>
      <c r="D5051" t="s">
        <v>46</v>
      </c>
    </row>
    <row r="5052" spans="1:16" hidden="1" x14ac:dyDescent="0.3">
      <c r="A5052" t="s">
        <v>27</v>
      </c>
      <c r="B5052" t="s">
        <v>10259</v>
      </c>
      <c r="C5052" t="str">
        <f>IFERROR(VLOOKUP(Table1[[#This Row],[Ticker]],[1]!Table1[[Symbol]:[Industry]],2,FALSE),"-")</f>
        <v>-</v>
      </c>
      <c r="D5052" t="s">
        <v>29</v>
      </c>
      <c r="F5052">
        <v>1030.25</v>
      </c>
      <c r="G5052">
        <v>86.422446326586595</v>
      </c>
      <c r="H5052">
        <v>-4.7023036775599003</v>
      </c>
      <c r="I5052">
        <v>43.604643055816297</v>
      </c>
      <c r="J5052">
        <v>-3.8363319956681798</v>
      </c>
      <c r="K5052">
        <v>983.76206855251598</v>
      </c>
      <c r="L5052">
        <v>788.53884106683404</v>
      </c>
      <c r="N5052">
        <v>1.27889780616426</v>
      </c>
      <c r="O5052">
        <v>14.214996360106699</v>
      </c>
      <c r="P5052">
        <v>125.437636761487</v>
      </c>
    </row>
    <row r="5053" spans="1:16" hidden="1" x14ac:dyDescent="0.3">
      <c r="A5053" t="s">
        <v>10260</v>
      </c>
      <c r="B5053" t="s">
        <v>10261</v>
      </c>
      <c r="C5053" t="str">
        <f>IFERROR(VLOOKUP(Table1[[#This Row],[Ticker]],[1]!Table1[[Symbol]:[Industry]],2,FALSE),"-")</f>
        <v>-</v>
      </c>
      <c r="F5053">
        <v>125.6</v>
      </c>
      <c r="G5053">
        <v>67.073707132882504</v>
      </c>
      <c r="H5053">
        <v>10.9800425113646</v>
      </c>
      <c r="I5053">
        <v>45.087109182766902</v>
      </c>
      <c r="J5053">
        <v>9.6466468298947898</v>
      </c>
      <c r="K5053">
        <v>111.361318489105</v>
      </c>
      <c r="L5053">
        <v>89.488285172511397</v>
      </c>
      <c r="N5053">
        <v>1.2314302685787799</v>
      </c>
      <c r="O5053">
        <v>5.77229299363057</v>
      </c>
      <c r="P5053">
        <v>105.564648117839</v>
      </c>
    </row>
    <row r="5054" spans="1:16" hidden="1" x14ac:dyDescent="0.3">
      <c r="A5054" t="s">
        <v>10262</v>
      </c>
      <c r="B5054" t="s">
        <v>10263</v>
      </c>
      <c r="C5054" t="str">
        <f>IFERROR(VLOOKUP(Table1[[#This Row],[Ticker]],[1]!Table1[[Symbol]:[Industry]],2,FALSE),"-")</f>
        <v>-</v>
      </c>
      <c r="F5054">
        <v>0</v>
      </c>
      <c r="G5054">
        <v>-25.860240639774801</v>
      </c>
      <c r="M5054">
        <v>50</v>
      </c>
    </row>
    <row r="5055" spans="1:16" hidden="1" x14ac:dyDescent="0.3">
      <c r="A5055" t="s">
        <v>10264</v>
      </c>
      <c r="B5055" t="s">
        <v>10265</v>
      </c>
      <c r="C5055" t="str">
        <f>IFERROR(VLOOKUP(Table1[[#This Row],[Ticker]],[1]!Table1[[Symbol]:[Industry]],2,FALSE),"-")</f>
        <v>-</v>
      </c>
      <c r="D5055" t="s">
        <v>46</v>
      </c>
    </row>
    <row r="5056" spans="1:16" hidden="1" x14ac:dyDescent="0.3">
      <c r="A5056" t="s">
        <v>10266</v>
      </c>
      <c r="B5056" t="s">
        <v>10267</v>
      </c>
      <c r="C5056" t="str">
        <f>IFERROR(VLOOKUP(Table1[[#This Row],[Ticker]],[1]!Table1[[Symbol]:[Industry]],2,FALSE),"-")</f>
        <v>-</v>
      </c>
      <c r="D5056" t="s">
        <v>89</v>
      </c>
      <c r="F5056">
        <v>100.9</v>
      </c>
      <c r="G5056">
        <v>-25.860240639774801</v>
      </c>
      <c r="H5056">
        <v>-5.3533577883315102</v>
      </c>
      <c r="I5056">
        <v>-13.9833752461274</v>
      </c>
      <c r="J5056">
        <v>-1.7459141903842399</v>
      </c>
      <c r="K5056">
        <v>87.111516791170004</v>
      </c>
      <c r="N5056">
        <v>3.15151515151515</v>
      </c>
      <c r="O5056">
        <v>0.89197224975221501</v>
      </c>
    </row>
    <row r="5057" spans="1:16" hidden="1" x14ac:dyDescent="0.3">
      <c r="A5057" t="s">
        <v>10268</v>
      </c>
      <c r="B5057" t="s">
        <v>10269</v>
      </c>
      <c r="C5057" t="str">
        <f>IFERROR(VLOOKUP(Table1[[#This Row],[Ticker]],[1]!Table1[[Symbol]:[Industry]],2,FALSE),"-")</f>
        <v>-</v>
      </c>
      <c r="D5057" t="s">
        <v>713</v>
      </c>
      <c r="F5057">
        <v>25.32</v>
      </c>
      <c r="G5057">
        <v>4.4849422556398499</v>
      </c>
      <c r="H5057">
        <v>1.34906268665164</v>
      </c>
      <c r="I5057">
        <v>-2.5798649697320402</v>
      </c>
      <c r="J5057">
        <v>0.25817225362360702</v>
      </c>
      <c r="K5057">
        <v>24.128202781859301</v>
      </c>
      <c r="L5057">
        <v>22.418152355221402</v>
      </c>
      <c r="N5057">
        <v>0.60801922509857598</v>
      </c>
      <c r="O5057">
        <v>0.39494470774092899</v>
      </c>
      <c r="P5057">
        <v>53.454545454545404</v>
      </c>
    </row>
    <row r="5058" spans="1:16" hidden="1" x14ac:dyDescent="0.3">
      <c r="A5058" t="s">
        <v>10270</v>
      </c>
      <c r="B5058" t="s">
        <v>10271</v>
      </c>
      <c r="C5058" t="str">
        <f>IFERROR(VLOOKUP(Table1[[#This Row],[Ticker]],[1]!Table1[[Symbol]:[Industry]],2,FALSE),"-")</f>
        <v>-</v>
      </c>
      <c r="D5058" t="s">
        <v>713</v>
      </c>
      <c r="F5058">
        <v>90.38</v>
      </c>
      <c r="G5058">
        <v>2.3467047889990398</v>
      </c>
      <c r="H5058">
        <v>-5.8850016814023203</v>
      </c>
      <c r="I5058">
        <v>13.928118084738999</v>
      </c>
      <c r="J5058">
        <v>0.85391535587260503</v>
      </c>
      <c r="K5058">
        <v>86.219540036273798</v>
      </c>
      <c r="L5058">
        <v>78.375601967223105</v>
      </c>
      <c r="N5058">
        <v>0.85259717751727304</v>
      </c>
      <c r="O5058">
        <v>4.0606328833812704</v>
      </c>
      <c r="P5058">
        <v>34.114853835880602</v>
      </c>
    </row>
    <row r="5059" spans="1:16" hidden="1" x14ac:dyDescent="0.3">
      <c r="A5059" t="s">
        <v>10272</v>
      </c>
      <c r="B5059" t="s">
        <v>10273</v>
      </c>
      <c r="C5059" t="str">
        <f>IFERROR(VLOOKUP(Table1[[#This Row],[Ticker]],[1]!Table1[[Symbol]:[Industry]],2,FALSE),"-")</f>
        <v>-</v>
      </c>
      <c r="D5059" t="s">
        <v>1308</v>
      </c>
      <c r="F5059">
        <v>232.52</v>
      </c>
      <c r="G5059">
        <v>-18.217075971472401</v>
      </c>
      <c r="H5059">
        <v>-3.81921717314273</v>
      </c>
      <c r="I5059">
        <v>-8.5489290898894197</v>
      </c>
      <c r="J5059">
        <v>-0.90486626585132401</v>
      </c>
      <c r="K5059">
        <v>230.42488619140801</v>
      </c>
      <c r="L5059">
        <v>223.78331495266099</v>
      </c>
      <c r="N5059">
        <v>0.569903151851189</v>
      </c>
      <c r="O5059">
        <v>0.39136418372613901</v>
      </c>
      <c r="P5059">
        <v>7.6431646683023899</v>
      </c>
    </row>
    <row r="5060" spans="1:16" hidden="1" x14ac:dyDescent="0.3">
      <c r="A5060" t="s">
        <v>10274</v>
      </c>
      <c r="B5060" t="s">
        <v>10275</v>
      </c>
      <c r="C5060" t="str">
        <f>IFERROR(VLOOKUP(Table1[[#This Row],[Ticker]],[1]!Table1[[Symbol]:[Industry]],2,FALSE),"-")</f>
        <v>-</v>
      </c>
      <c r="D5060" t="s">
        <v>713</v>
      </c>
      <c r="F5060">
        <v>1131.3499999999999</v>
      </c>
      <c r="G5060">
        <v>-17.7446723494214</v>
      </c>
      <c r="H5060">
        <v>-3.7390442320724602</v>
      </c>
      <c r="I5060">
        <v>-7.8339272330251504</v>
      </c>
      <c r="J5060">
        <v>-1.0389756648883499</v>
      </c>
      <c r="K5060">
        <v>1119.59134218739</v>
      </c>
      <c r="L5060">
        <v>1092.55834785721</v>
      </c>
      <c r="N5060">
        <v>0.292525970414444</v>
      </c>
      <c r="O5060">
        <v>11.6011844256861</v>
      </c>
      <c r="P5060">
        <v>31.753019133796801</v>
      </c>
    </row>
    <row r="5061" spans="1:16" hidden="1" x14ac:dyDescent="0.3">
      <c r="A5061" t="s">
        <v>10276</v>
      </c>
      <c r="B5061" t="s">
        <v>10277</v>
      </c>
      <c r="C5061" t="str">
        <f>IFERROR(VLOOKUP(Table1[[#This Row],[Ticker]],[1]!Table1[[Symbol]:[Industry]],2,FALSE),"-")</f>
        <v>-</v>
      </c>
      <c r="D5061" t="s">
        <v>713</v>
      </c>
      <c r="F5061">
        <v>94.06</v>
      </c>
      <c r="G5061">
        <v>27.898115792639899</v>
      </c>
      <c r="H5061">
        <v>-1.4926900355033501</v>
      </c>
      <c r="I5061">
        <v>9.5183620908539002</v>
      </c>
      <c r="J5061">
        <v>-4.3786574160569096E-3</v>
      </c>
      <c r="K5061">
        <v>90.328254712758806</v>
      </c>
      <c r="L5061">
        <v>80.511984276165293</v>
      </c>
      <c r="N5061">
        <v>0.90931917198826095</v>
      </c>
      <c r="O5061">
        <v>0.99936210929194502</v>
      </c>
      <c r="P5061">
        <v>55.471074380165298</v>
      </c>
    </row>
    <row r="5062" spans="1:16" hidden="1" x14ac:dyDescent="0.3">
      <c r="A5062" t="s">
        <v>10278</v>
      </c>
      <c r="B5062" t="s">
        <v>10279</v>
      </c>
      <c r="C5062" t="str">
        <f>IFERROR(VLOOKUP(Table1[[#This Row],[Ticker]],[1]!Table1[[Symbol]:[Industry]],2,FALSE),"-")</f>
        <v>-</v>
      </c>
      <c r="D5062" t="s">
        <v>713</v>
      </c>
      <c r="F5062">
        <v>53.17</v>
      </c>
      <c r="G5062">
        <v>-6.8041010736822898</v>
      </c>
      <c r="H5062">
        <v>2.1671997072714402</v>
      </c>
      <c r="I5062">
        <v>-1.9812114771457701</v>
      </c>
      <c r="J5062">
        <v>1.00047473669358</v>
      </c>
      <c r="K5062">
        <v>50.917913907124301</v>
      </c>
      <c r="L5062">
        <v>47.833629503631201</v>
      </c>
      <c r="N5062">
        <v>0.22714194097187401</v>
      </c>
      <c r="O5062">
        <v>10.814369005077999</v>
      </c>
      <c r="P5062">
        <v>47.1223021582733</v>
      </c>
    </row>
    <row r="5063" spans="1:16" hidden="1" x14ac:dyDescent="0.3">
      <c r="A5063" t="s">
        <v>10280</v>
      </c>
      <c r="B5063" t="s">
        <v>10281</v>
      </c>
      <c r="C5063" t="str">
        <f>IFERROR(VLOOKUP(Table1[[#This Row],[Ticker]],[1]!Table1[[Symbol]:[Industry]],2,FALSE),"-")</f>
        <v>-</v>
      </c>
      <c r="D5063" t="s">
        <v>1308</v>
      </c>
      <c r="F5063">
        <v>1000</v>
      </c>
      <c r="G5063">
        <v>-25.860240639774801</v>
      </c>
      <c r="H5063">
        <v>-4.4382614211482396</v>
      </c>
      <c r="I5063">
        <v>-13.099288802119601</v>
      </c>
      <c r="J5063">
        <v>-0.86182774637639603</v>
      </c>
      <c r="K5063">
        <v>999.99780465034405</v>
      </c>
      <c r="L5063">
        <v>999.99871579329897</v>
      </c>
      <c r="N5063">
        <v>1.32502017414005</v>
      </c>
      <c r="O5063">
        <v>4.4989999999999997</v>
      </c>
      <c r="P5063">
        <v>0.100100100100108</v>
      </c>
    </row>
    <row r="5064" spans="1:16" hidden="1" x14ac:dyDescent="0.3">
      <c r="A5064" t="s">
        <v>10282</v>
      </c>
      <c r="B5064" t="s">
        <v>10283</v>
      </c>
      <c r="C5064" t="str">
        <f>IFERROR(VLOOKUP(Table1[[#This Row],[Ticker]],[1]!Table1[[Symbol]:[Industry]],2,FALSE),"-")</f>
        <v>-</v>
      </c>
      <c r="D5064" t="s">
        <v>713</v>
      </c>
      <c r="F5064">
        <v>178.32</v>
      </c>
      <c r="G5064">
        <v>39.5997055219256</v>
      </c>
      <c r="H5064">
        <v>6.0004200364706302</v>
      </c>
      <c r="I5064">
        <v>10.9580369248874</v>
      </c>
      <c r="J5064">
        <v>3.12544077214211</v>
      </c>
      <c r="K5064">
        <v>164.543017193113</v>
      </c>
      <c r="L5064">
        <v>144.87026279321</v>
      </c>
      <c r="N5064">
        <v>0.85625040674111996</v>
      </c>
      <c r="O5064">
        <v>2.62449528936743</v>
      </c>
      <c r="P5064">
        <v>65.940815187046297</v>
      </c>
    </row>
    <row r="5065" spans="1:16" hidden="1" x14ac:dyDescent="0.3">
      <c r="A5065" t="s">
        <v>10284</v>
      </c>
      <c r="B5065" t="s">
        <v>10285</v>
      </c>
      <c r="C5065" t="str">
        <f>IFERROR(VLOOKUP(Table1[[#This Row],[Ticker]],[1]!Table1[[Symbol]:[Industry]],2,FALSE),"-")</f>
        <v>-</v>
      </c>
      <c r="D5065" t="s">
        <v>713</v>
      </c>
      <c r="F5065">
        <v>21.48</v>
      </c>
      <c r="G5065">
        <v>34.292602692324301</v>
      </c>
      <c r="H5065">
        <v>2.6593428132037502</v>
      </c>
      <c r="I5065">
        <v>10.2072553999469</v>
      </c>
      <c r="J5065">
        <v>1.8137575379045301</v>
      </c>
      <c r="K5065">
        <v>20.024023685032699</v>
      </c>
      <c r="L5065">
        <v>17.651932009382499</v>
      </c>
      <c r="N5065">
        <v>0.64988412829763698</v>
      </c>
      <c r="O5065">
        <v>1.95530726256982</v>
      </c>
      <c r="P5065">
        <v>61.512714086026399</v>
      </c>
    </row>
    <row r="5066" spans="1:16" hidden="1" x14ac:dyDescent="0.3">
      <c r="A5066" t="s">
        <v>10286</v>
      </c>
      <c r="B5066" t="s">
        <v>10287</v>
      </c>
      <c r="C5066" t="str">
        <f>IFERROR(VLOOKUP(Table1[[#This Row],[Ticker]],[1]!Table1[[Symbol]:[Industry]],2,FALSE),"-")</f>
        <v>-</v>
      </c>
      <c r="D5066" t="s">
        <v>713</v>
      </c>
      <c r="F5066">
        <v>36.909999999999997</v>
      </c>
      <c r="G5066">
        <v>15.8256716004098</v>
      </c>
      <c r="H5066">
        <v>2.3364048792500398</v>
      </c>
      <c r="I5066">
        <v>6.0805626670440498</v>
      </c>
      <c r="J5066">
        <v>1.4405300899620299</v>
      </c>
      <c r="K5066">
        <v>34.805177792079803</v>
      </c>
      <c r="L5066">
        <v>31.777548864571902</v>
      </c>
      <c r="N5066">
        <v>0.57848818200415497</v>
      </c>
      <c r="O5066">
        <v>2.8718504470333301</v>
      </c>
      <c r="P5066">
        <v>43.954758190327503</v>
      </c>
    </row>
    <row r="5067" spans="1:16" hidden="1" x14ac:dyDescent="0.3">
      <c r="A5067" t="s">
        <v>10288</v>
      </c>
      <c r="B5067" t="s">
        <v>10289</v>
      </c>
      <c r="C5067" t="str">
        <f>IFERROR(VLOOKUP(Table1[[#This Row],[Ticker]],[1]!Table1[[Symbol]:[Industry]],2,FALSE),"-")</f>
        <v>-</v>
      </c>
      <c r="D5067" t="s">
        <v>1631</v>
      </c>
      <c r="F5067">
        <v>72.239999999999995</v>
      </c>
      <c r="G5067">
        <v>-2.12416523274831</v>
      </c>
      <c r="H5067">
        <v>-3.5568625851995601</v>
      </c>
      <c r="I5067">
        <v>2.5032075973042498</v>
      </c>
      <c r="J5067">
        <v>0.43449464336575</v>
      </c>
      <c r="K5067">
        <v>70.876221886876905</v>
      </c>
      <c r="L5067">
        <v>66.278737923862806</v>
      </c>
      <c r="N5067">
        <v>0.61605772562004502</v>
      </c>
      <c r="O5067">
        <v>13.5105204872646</v>
      </c>
      <c r="P5067">
        <v>49.720207253885903</v>
      </c>
    </row>
    <row r="5068" spans="1:16" hidden="1" x14ac:dyDescent="0.3">
      <c r="A5068" t="s">
        <v>10290</v>
      </c>
      <c r="B5068" t="s">
        <v>10291</v>
      </c>
      <c r="C5068" t="str">
        <f>IFERROR(VLOOKUP(Table1[[#This Row],[Ticker]],[1]!Table1[[Symbol]:[Industry]],2,FALSE),"-")</f>
        <v>-</v>
      </c>
      <c r="D5068" t="s">
        <v>713</v>
      </c>
      <c r="F5068">
        <v>1000</v>
      </c>
      <c r="G5068">
        <v>-25.8592406297747</v>
      </c>
      <c r="H5068">
        <v>-4.4682713343235596</v>
      </c>
      <c r="I5068">
        <v>-13.098288792119501</v>
      </c>
      <c r="J5068">
        <v>-0.86182774637639603</v>
      </c>
      <c r="K5068">
        <v>999.99839555466804</v>
      </c>
      <c r="L5068">
        <v>999.99855950679398</v>
      </c>
      <c r="N5068">
        <v>1.02793142614015</v>
      </c>
      <c r="O5068">
        <v>3</v>
      </c>
      <c r="P5068">
        <v>0.59957345780854399</v>
      </c>
    </row>
    <row r="5069" spans="1:16" hidden="1" x14ac:dyDescent="0.3">
      <c r="A5069" t="s">
        <v>10292</v>
      </c>
      <c r="B5069" t="s">
        <v>10293</v>
      </c>
      <c r="C5069" t="str">
        <f>IFERROR(VLOOKUP(Table1[[#This Row],[Ticker]],[1]!Table1[[Symbol]:[Industry]],2,FALSE),"-")</f>
        <v>-</v>
      </c>
      <c r="D5069" t="s">
        <v>713</v>
      </c>
      <c r="F5069">
        <v>73.680000000000007</v>
      </c>
      <c r="G5069">
        <v>39.275318401228901</v>
      </c>
      <c r="H5069">
        <v>-5.03386335937945</v>
      </c>
      <c r="I5069">
        <v>15.285447214608</v>
      </c>
      <c r="J5069">
        <v>-1.3059731030385699</v>
      </c>
      <c r="K5069">
        <v>73.383685102845803</v>
      </c>
      <c r="L5069">
        <v>64.188524784647598</v>
      </c>
      <c r="N5069">
        <v>1.0580167805488401</v>
      </c>
      <c r="O5069">
        <v>17.671009771986899</v>
      </c>
      <c r="P5069">
        <v>69.068379990821498</v>
      </c>
    </row>
    <row r="5070" spans="1:16" hidden="1" x14ac:dyDescent="0.3">
      <c r="A5070" t="s">
        <v>10294</v>
      </c>
      <c r="B5070" t="s">
        <v>10295</v>
      </c>
      <c r="C5070" t="str">
        <f>IFERROR(VLOOKUP(Table1[[#This Row],[Ticker]],[1]!Table1[[Symbol]:[Industry]],2,FALSE),"-")</f>
        <v>-</v>
      </c>
      <c r="D5070" t="s">
        <v>713</v>
      </c>
      <c r="F5070">
        <v>81.3</v>
      </c>
      <c r="G5070">
        <v>-1.6053117080921799</v>
      </c>
      <c r="H5070">
        <v>0.75498961388224095</v>
      </c>
      <c r="I5070">
        <v>5.3112032953427098E-2</v>
      </c>
      <c r="J5070">
        <v>1.86239168390099</v>
      </c>
      <c r="K5070">
        <v>77.373671237429704</v>
      </c>
      <c r="L5070">
        <v>72.462250883880102</v>
      </c>
      <c r="N5070">
        <v>1.2317940952048301</v>
      </c>
      <c r="O5070">
        <v>4.5510455104550998</v>
      </c>
      <c r="P5070">
        <v>29.150119142176301</v>
      </c>
    </row>
    <row r="5071" spans="1:16" hidden="1" x14ac:dyDescent="0.3">
      <c r="A5071" t="s">
        <v>10296</v>
      </c>
      <c r="B5071" t="s">
        <v>10297</v>
      </c>
      <c r="C5071" t="str">
        <f>IFERROR(VLOOKUP(Table1[[#This Row],[Ticker]],[1]!Table1[[Symbol]:[Industry]],2,FALSE),"-")</f>
        <v>-</v>
      </c>
      <c r="D5071" t="s">
        <v>713</v>
      </c>
      <c r="F5071">
        <v>195.98</v>
      </c>
      <c r="G5071">
        <v>8.0882249469929306</v>
      </c>
      <c r="H5071">
        <v>-0.80595742161324102</v>
      </c>
      <c r="I5071">
        <v>0.71684453895706501</v>
      </c>
      <c r="J5071">
        <v>0.92629991762193797</v>
      </c>
      <c r="K5071">
        <v>187.53246822641501</v>
      </c>
      <c r="L5071">
        <v>172.67455984441199</v>
      </c>
      <c r="N5071">
        <v>2.0172174805332399</v>
      </c>
      <c r="O5071">
        <v>0.94397387488520601</v>
      </c>
      <c r="P5071">
        <v>38.914091295718698</v>
      </c>
    </row>
    <row r="5072" spans="1:16" hidden="1" x14ac:dyDescent="0.3">
      <c r="A5072" t="s">
        <v>10298</v>
      </c>
      <c r="B5072" t="s">
        <v>10299</v>
      </c>
      <c r="C5072" t="str">
        <f>IFERROR(VLOOKUP(Table1[[#This Row],[Ticker]],[1]!Table1[[Symbol]:[Industry]],2,FALSE),"-")</f>
        <v>-</v>
      </c>
      <c r="F5072">
        <v>0</v>
      </c>
      <c r="G5072">
        <v>-25.860240639774801</v>
      </c>
    </row>
    <row r="5073" spans="1:16" hidden="1" x14ac:dyDescent="0.3">
      <c r="A5073" t="s">
        <v>10300</v>
      </c>
      <c r="B5073" t="s">
        <v>10301</v>
      </c>
      <c r="C5073" t="str">
        <f>IFERROR(VLOOKUP(Table1[[#This Row],[Ticker]],[1]!Table1[[Symbol]:[Industry]],2,FALSE),"-")</f>
        <v>-</v>
      </c>
      <c r="D5073" t="s">
        <v>1308</v>
      </c>
      <c r="F5073">
        <v>26.42</v>
      </c>
      <c r="G5073">
        <v>-18.418191026110701</v>
      </c>
      <c r="H5073">
        <v>-3.3745186074418099</v>
      </c>
      <c r="I5073">
        <v>-8.3826815884850792</v>
      </c>
      <c r="J5073">
        <v>0.42410266209561398</v>
      </c>
      <c r="K5073">
        <v>26.1599841600211</v>
      </c>
      <c r="L5073">
        <v>25.551065420459398</v>
      </c>
      <c r="N5073">
        <v>2.39787977117272</v>
      </c>
      <c r="O5073">
        <v>12.793338380015101</v>
      </c>
      <c r="P5073">
        <v>11.5238497256226</v>
      </c>
    </row>
    <row r="5074" spans="1:16" hidden="1" x14ac:dyDescent="0.3">
      <c r="A5074" t="s">
        <v>10302</v>
      </c>
      <c r="B5074" t="s">
        <v>10303</v>
      </c>
      <c r="C5074" t="str">
        <f>IFERROR(VLOOKUP(Table1[[#This Row],[Ticker]],[1]!Table1[[Symbol]:[Industry]],2,FALSE),"-")</f>
        <v>-</v>
      </c>
      <c r="D5074" t="s">
        <v>713</v>
      </c>
      <c r="F5074">
        <v>92.25</v>
      </c>
      <c r="G5074">
        <v>4.9580830022616897</v>
      </c>
      <c r="H5074">
        <v>-3.3147908605413599</v>
      </c>
      <c r="I5074">
        <v>16.356226213316699</v>
      </c>
      <c r="J5074">
        <v>2.50895877047753</v>
      </c>
      <c r="K5074">
        <v>87.8544859303219</v>
      </c>
      <c r="L5074">
        <v>79.674360836676499</v>
      </c>
      <c r="N5074">
        <v>0.71212144713202497</v>
      </c>
      <c r="O5074">
        <v>4.0650406504065097</v>
      </c>
      <c r="P5074">
        <v>35.661764705882298</v>
      </c>
    </row>
    <row r="5075" spans="1:16" hidden="1" x14ac:dyDescent="0.3">
      <c r="A5075" t="s">
        <v>10304</v>
      </c>
      <c r="B5075" t="s">
        <v>10305</v>
      </c>
      <c r="C5075" t="str">
        <f>IFERROR(VLOOKUP(Table1[[#This Row],[Ticker]],[1]!Table1[[Symbol]:[Industry]],2,FALSE),"-")</f>
        <v>-</v>
      </c>
      <c r="D5075" t="s">
        <v>1631</v>
      </c>
      <c r="F5075">
        <v>72.290000000000006</v>
      </c>
      <c r="G5075">
        <v>-2.3046850842193201</v>
      </c>
      <c r="H5075">
        <v>-3.3456758387056902</v>
      </c>
      <c r="I5075">
        <v>3.57275767948139</v>
      </c>
      <c r="J5075">
        <v>1.55637993498918</v>
      </c>
      <c r="K5075">
        <v>70.895168886067495</v>
      </c>
      <c r="L5075">
        <v>66.124196398672794</v>
      </c>
      <c r="N5075">
        <v>1.1455056449132901</v>
      </c>
      <c r="O5075">
        <v>4.66177894591228</v>
      </c>
      <c r="P5075">
        <v>31.436363636363598</v>
      </c>
    </row>
    <row r="5076" spans="1:16" hidden="1" x14ac:dyDescent="0.3">
      <c r="A5076" t="s">
        <v>10306</v>
      </c>
      <c r="B5076" t="s">
        <v>10307</v>
      </c>
      <c r="C5076" t="str">
        <f>IFERROR(VLOOKUP(Table1[[#This Row],[Ticker]],[1]!Table1[[Symbol]:[Industry]],2,FALSE),"-")</f>
        <v>-</v>
      </c>
      <c r="F5076">
        <v>352.95</v>
      </c>
      <c r="G5076">
        <v>87.984048969434397</v>
      </c>
      <c r="H5076">
        <v>71.245014369962007</v>
      </c>
      <c r="I5076">
        <v>35.511237513669798</v>
      </c>
      <c r="J5076">
        <v>12.3283563027033</v>
      </c>
      <c r="K5076">
        <v>261.283110384324</v>
      </c>
      <c r="L5076">
        <v>232.372238553795</v>
      </c>
      <c r="N5076">
        <v>3.48331770615893</v>
      </c>
      <c r="O5076">
        <v>21.603626576002199</v>
      </c>
      <c r="P5076">
        <v>138.479729729729</v>
      </c>
    </row>
    <row r="5077" spans="1:16" hidden="1" x14ac:dyDescent="0.3">
      <c r="A5077" t="s">
        <v>10308</v>
      </c>
      <c r="B5077" t="s">
        <v>10309</v>
      </c>
      <c r="C5077" t="str">
        <f>IFERROR(VLOOKUP(Table1[[#This Row],[Ticker]],[1]!Table1[[Symbol]:[Industry]],2,FALSE),"-")</f>
        <v>-</v>
      </c>
      <c r="D5077" t="s">
        <v>713</v>
      </c>
      <c r="F5077">
        <v>90.48</v>
      </c>
      <c r="G5077">
        <v>2.1895753806044098</v>
      </c>
      <c r="H5077">
        <v>-3.6380908433689298</v>
      </c>
      <c r="I5077">
        <v>13.2165006715645</v>
      </c>
      <c r="J5077">
        <v>1.9204026177179301</v>
      </c>
      <c r="K5077">
        <v>86.578598790200999</v>
      </c>
      <c r="L5077">
        <v>78.931042992048106</v>
      </c>
      <c r="N5077">
        <v>0.205328582506659</v>
      </c>
      <c r="O5077">
        <v>4.6087533156498699</v>
      </c>
      <c r="P5077">
        <v>33.039258932509902</v>
      </c>
    </row>
    <row r="5078" spans="1:16" hidden="1" x14ac:dyDescent="0.3">
      <c r="A5078" t="s">
        <v>10310</v>
      </c>
      <c r="B5078" t="s">
        <v>10311</v>
      </c>
      <c r="C5078" t="str">
        <f>IFERROR(VLOOKUP(Table1[[#This Row],[Ticker]],[1]!Table1[[Symbol]:[Industry]],2,FALSE),"-")</f>
        <v>-</v>
      </c>
      <c r="F5078">
        <v>0</v>
      </c>
      <c r="G5078">
        <v>-25.860240639774801</v>
      </c>
    </row>
    <row r="5079" spans="1:16" hidden="1" x14ac:dyDescent="0.3">
      <c r="A5079" t="s">
        <v>10312</v>
      </c>
      <c r="B5079" t="s">
        <v>10313</v>
      </c>
      <c r="C5079" t="str">
        <f>IFERROR(VLOOKUP(Table1[[#This Row],[Ticker]],[1]!Table1[[Symbol]:[Industry]],2,FALSE),"-")</f>
        <v>-</v>
      </c>
    </row>
    <row r="5080" spans="1:16" hidden="1" x14ac:dyDescent="0.3">
      <c r="A5080" t="s">
        <v>10314</v>
      </c>
      <c r="B5080" t="s">
        <v>10315</v>
      </c>
      <c r="C5080" t="str">
        <f>IFERROR(VLOOKUP(Table1[[#This Row],[Ticker]],[1]!Table1[[Symbol]:[Industry]],2,FALSE),"-")</f>
        <v>-</v>
      </c>
      <c r="D5080" t="s">
        <v>713</v>
      </c>
      <c r="F5080">
        <v>38.35</v>
      </c>
      <c r="G5080">
        <v>3.1155006001172998</v>
      </c>
      <c r="H5080">
        <v>6.0965485171081903</v>
      </c>
      <c r="I5080">
        <v>-3.71537551061936</v>
      </c>
      <c r="J5080">
        <v>3.5832227035826798</v>
      </c>
      <c r="K5080">
        <v>35.628681659616902</v>
      </c>
      <c r="L5080">
        <v>34.344420638051098</v>
      </c>
      <c r="N5080">
        <v>0.667964990597399</v>
      </c>
      <c r="O5080">
        <v>2.7379400260756102</v>
      </c>
      <c r="P5080">
        <v>32.241379310344797</v>
      </c>
    </row>
    <row r="5081" spans="1:16" hidden="1" x14ac:dyDescent="0.3">
      <c r="A5081" t="s">
        <v>10316</v>
      </c>
      <c r="B5081" t="s">
        <v>10317</v>
      </c>
      <c r="C5081" t="str">
        <f>IFERROR(VLOOKUP(Table1[[#This Row],[Ticker]],[1]!Table1[[Symbol]:[Industry]],2,FALSE),"-")</f>
        <v>-</v>
      </c>
      <c r="D5081" t="s">
        <v>713</v>
      </c>
      <c r="F5081">
        <v>528.08000000000004</v>
      </c>
      <c r="G5081">
        <v>-19.9545394129286</v>
      </c>
      <c r="H5081">
        <v>-0.95558304943252204</v>
      </c>
      <c r="I5081">
        <v>-1.9315730789021399</v>
      </c>
      <c r="J5081">
        <v>-0.32509382936078002</v>
      </c>
      <c r="K5081">
        <v>505.34317023015598</v>
      </c>
      <c r="L5081">
        <v>474.81222763525398</v>
      </c>
      <c r="N5081">
        <v>0.85980811052150996</v>
      </c>
      <c r="O5081">
        <v>4.7663232843508396</v>
      </c>
      <c r="P5081">
        <v>25.434679334916801</v>
      </c>
    </row>
    <row r="5082" spans="1:16" hidden="1" x14ac:dyDescent="0.3">
      <c r="A5082" t="s">
        <v>10318</v>
      </c>
      <c r="B5082" t="s">
        <v>10319</v>
      </c>
      <c r="C5082" t="str">
        <f>IFERROR(VLOOKUP(Table1[[#This Row],[Ticker]],[1]!Table1[[Symbol]:[Industry]],2,FALSE),"-")</f>
        <v>-</v>
      </c>
      <c r="D5082" t="s">
        <v>1308</v>
      </c>
      <c r="F5082">
        <v>999.99</v>
      </c>
      <c r="G5082">
        <v>-25.860240639774801</v>
      </c>
      <c r="H5082">
        <v>-4.4702713443236597</v>
      </c>
      <c r="I5082">
        <v>-13.099288802119601</v>
      </c>
      <c r="J5082">
        <v>-0.86282774637639603</v>
      </c>
      <c r="K5082">
        <v>999.99037544128896</v>
      </c>
      <c r="L5082">
        <v>999.990544151172</v>
      </c>
      <c r="N5082">
        <v>1.9287453854835701</v>
      </c>
      <c r="O5082">
        <v>1.8010180101801101</v>
      </c>
      <c r="P5082">
        <v>0.23957497995188401</v>
      </c>
    </row>
    <row r="5083" spans="1:16" hidden="1" x14ac:dyDescent="0.3">
      <c r="A5083" t="s">
        <v>10320</v>
      </c>
      <c r="B5083" t="s">
        <v>10321</v>
      </c>
      <c r="C5083" t="str">
        <f>IFERROR(VLOOKUP(Table1[[#This Row],[Ticker]],[1]!Table1[[Symbol]:[Industry]],2,FALSE),"-")</f>
        <v>-</v>
      </c>
      <c r="D5083" t="s">
        <v>713</v>
      </c>
      <c r="F5083">
        <v>73.319999999999993</v>
      </c>
      <c r="G5083">
        <v>38.654452147402303</v>
      </c>
      <c r="H5083">
        <v>-4.2657435288555599</v>
      </c>
      <c r="I5083">
        <v>15.735713833620901</v>
      </c>
      <c r="J5083">
        <v>-1.95999300685584</v>
      </c>
      <c r="K5083">
        <v>72.886289320055198</v>
      </c>
      <c r="L5083">
        <v>62.930109929425598</v>
      </c>
      <c r="N5083">
        <v>1.00994579148317</v>
      </c>
      <c r="O5083">
        <v>13.0660120021822</v>
      </c>
      <c r="P5083">
        <v>66.9398907103824</v>
      </c>
    </row>
    <row r="5084" spans="1:16" hidden="1" x14ac:dyDescent="0.3">
      <c r="A5084" t="s">
        <v>10322</v>
      </c>
      <c r="B5084" t="s">
        <v>10323</v>
      </c>
      <c r="C5084" t="str">
        <f>IFERROR(VLOOKUP(Table1[[#This Row],[Ticker]],[1]!Table1[[Symbol]:[Industry]],2,FALSE),"-")</f>
        <v>-</v>
      </c>
      <c r="D5084" t="s">
        <v>713</v>
      </c>
      <c r="F5084">
        <v>26.28</v>
      </c>
      <c r="G5084">
        <v>-32.139227439632101</v>
      </c>
      <c r="H5084">
        <v>0.74154806697306896</v>
      </c>
      <c r="I5084">
        <v>-6.4434446462754797</v>
      </c>
      <c r="J5084">
        <v>-1.0505069916594101</v>
      </c>
      <c r="K5084">
        <v>25.1901809066912</v>
      </c>
      <c r="L5084">
        <v>24.117897091577301</v>
      </c>
      <c r="N5084">
        <v>2.0927605807862801</v>
      </c>
      <c r="O5084">
        <v>17.960426179604202</v>
      </c>
      <c r="P5084">
        <v>20.827586206896498</v>
      </c>
    </row>
    <row r="5085" spans="1:16" hidden="1" x14ac:dyDescent="0.3">
      <c r="A5085" t="s">
        <v>10324</v>
      </c>
      <c r="B5085" t="s">
        <v>10325</v>
      </c>
      <c r="C5085" t="str">
        <f>IFERROR(VLOOKUP(Table1[[#This Row],[Ticker]],[1]!Table1[[Symbol]:[Industry]],2,FALSE),"-")</f>
        <v>-</v>
      </c>
      <c r="D5085" t="s">
        <v>713</v>
      </c>
      <c r="F5085">
        <v>80.69</v>
      </c>
      <c r="G5085">
        <v>-24.376150588209001</v>
      </c>
      <c r="H5085">
        <v>2.6782525025337698</v>
      </c>
      <c r="I5085">
        <v>-0.62368244583305199</v>
      </c>
      <c r="J5085">
        <v>2.47780678418441</v>
      </c>
      <c r="K5085">
        <v>77.023685082703594</v>
      </c>
      <c r="L5085">
        <v>72.0416293476367</v>
      </c>
      <c r="N5085">
        <v>1.1676696489687799</v>
      </c>
      <c r="O5085">
        <v>2.8628082785970999</v>
      </c>
      <c r="P5085">
        <v>28.0184039346343</v>
      </c>
    </row>
    <row r="5086" spans="1:16" hidden="1" x14ac:dyDescent="0.3">
      <c r="A5086" t="s">
        <v>10326</v>
      </c>
      <c r="B5086" t="s">
        <v>10327</v>
      </c>
      <c r="C5086" t="str">
        <f>IFERROR(VLOOKUP(Table1[[#This Row],[Ticker]],[1]!Table1[[Symbol]:[Industry]],2,FALSE),"-")</f>
        <v>-</v>
      </c>
      <c r="D5086" t="s">
        <v>713</v>
      </c>
      <c r="F5086">
        <v>21.58</v>
      </c>
      <c r="G5086">
        <v>9.4460481557608702</v>
      </c>
      <c r="H5086">
        <v>4.0855860747193402</v>
      </c>
      <c r="I5086">
        <v>4.4196351209865901</v>
      </c>
      <c r="J5086">
        <v>5.5332456785407098</v>
      </c>
      <c r="K5086">
        <v>20.271791777594402</v>
      </c>
      <c r="L5086">
        <v>18.494404359100901</v>
      </c>
      <c r="N5086">
        <v>1.25652053355694</v>
      </c>
      <c r="O5086">
        <v>5.1899907321594201</v>
      </c>
      <c r="P5086">
        <v>37.627551020408099</v>
      </c>
    </row>
    <row r="5087" spans="1:16" hidden="1" x14ac:dyDescent="0.3">
      <c r="A5087" t="s">
        <v>10328</v>
      </c>
      <c r="B5087" t="s">
        <v>10329</v>
      </c>
      <c r="C5087" t="str">
        <f>IFERROR(VLOOKUP(Table1[[#This Row],[Ticker]],[1]!Table1[[Symbol]:[Industry]],2,FALSE),"-")</f>
        <v>-</v>
      </c>
      <c r="D5087" t="s">
        <v>1308</v>
      </c>
      <c r="F5087">
        <v>999.99</v>
      </c>
      <c r="G5087">
        <v>-25.862240619775001</v>
      </c>
      <c r="H5087">
        <v>-4.4702713343237601</v>
      </c>
      <c r="I5087">
        <v>-13.1002888021196</v>
      </c>
      <c r="J5087">
        <v>-0.86082773637629695</v>
      </c>
      <c r="K5087">
        <v>1000.00058052364</v>
      </c>
      <c r="L5087">
        <v>1000.03556831222</v>
      </c>
      <c r="N5087">
        <v>0.29262825970605899</v>
      </c>
      <c r="O5087">
        <v>2.0010200102000999</v>
      </c>
      <c r="P5087">
        <v>2.03979591836733</v>
      </c>
    </row>
    <row r="5088" spans="1:16" hidden="1" x14ac:dyDescent="0.3">
      <c r="A5088" t="s">
        <v>10330</v>
      </c>
      <c r="B5088" t="s">
        <v>10331</v>
      </c>
      <c r="C5088" t="str">
        <f>IFERROR(VLOOKUP(Table1[[#This Row],[Ticker]],[1]!Table1[[Symbol]:[Industry]],2,FALSE),"-")</f>
        <v>-</v>
      </c>
      <c r="D5088" t="s">
        <v>1025</v>
      </c>
      <c r="F5088">
        <v>220.22</v>
      </c>
      <c r="G5088">
        <v>-25.860240639774801</v>
      </c>
      <c r="H5088">
        <v>-4.4692713443236602</v>
      </c>
      <c r="I5088">
        <v>-13.099288802119601</v>
      </c>
      <c r="O5088">
        <v>0</v>
      </c>
      <c r="P5088">
        <v>0</v>
      </c>
    </row>
    <row r="5089" spans="1:16" hidden="1" x14ac:dyDescent="0.3">
      <c r="A5089" t="s">
        <v>10332</v>
      </c>
      <c r="B5089" t="s">
        <v>10333</v>
      </c>
      <c r="C5089" t="str">
        <f>IFERROR(VLOOKUP(Table1[[#This Row],[Ticker]],[1]!Table1[[Symbol]:[Industry]],2,FALSE),"-")</f>
        <v>-</v>
      </c>
      <c r="D5089" t="s">
        <v>713</v>
      </c>
      <c r="F5089">
        <v>213.21</v>
      </c>
      <c r="G5089">
        <v>15.3477863818821</v>
      </c>
      <c r="H5089">
        <v>-2.2041306671658099</v>
      </c>
      <c r="I5089">
        <v>9.0770907749819596</v>
      </c>
      <c r="J5089">
        <v>1.9228731738689999</v>
      </c>
      <c r="K5089">
        <v>199.934641727806</v>
      </c>
      <c r="L5089">
        <v>176.01938598850799</v>
      </c>
      <c r="N5089">
        <v>1.1612979772249801</v>
      </c>
      <c r="O5089">
        <v>1.3038788049340999</v>
      </c>
      <c r="P5089">
        <v>50.603941513032403</v>
      </c>
    </row>
    <row r="5090" spans="1:16" hidden="1" x14ac:dyDescent="0.3">
      <c r="A5090" t="s">
        <v>10334</v>
      </c>
      <c r="B5090" t="s">
        <v>10335</v>
      </c>
      <c r="C5090" t="str">
        <f>IFERROR(VLOOKUP(Table1[[#This Row],[Ticker]],[1]!Table1[[Symbol]:[Industry]],2,FALSE),"-")</f>
        <v>-</v>
      </c>
      <c r="D5090" t="s">
        <v>713</v>
      </c>
      <c r="F5090">
        <v>248.64</v>
      </c>
      <c r="G5090">
        <v>-2.0848523482575501</v>
      </c>
      <c r="H5090">
        <v>-0.48026965227628299</v>
      </c>
      <c r="I5090">
        <v>3.1636869764270501</v>
      </c>
      <c r="J5090">
        <v>0.26116690603002701</v>
      </c>
      <c r="K5090">
        <v>234.96813003454901</v>
      </c>
      <c r="N5090">
        <v>0.74742183966303899</v>
      </c>
      <c r="O5090">
        <v>12.9826254826254</v>
      </c>
      <c r="P5090">
        <v>31.5555555555555</v>
      </c>
    </row>
    <row r="5091" spans="1:16" hidden="1" x14ac:dyDescent="0.3">
      <c r="A5091" t="s">
        <v>10336</v>
      </c>
      <c r="B5091" t="s">
        <v>10337</v>
      </c>
      <c r="C5091" t="str">
        <f>IFERROR(VLOOKUP(Table1[[#This Row],[Ticker]],[1]!Table1[[Symbol]:[Industry]],2,FALSE),"-")</f>
        <v>-</v>
      </c>
      <c r="D5091" t="s">
        <v>713</v>
      </c>
      <c r="F5091">
        <v>23.3</v>
      </c>
      <c r="G5091">
        <v>7.6641146610847199</v>
      </c>
      <c r="H5091">
        <v>3.82967409354888</v>
      </c>
      <c r="I5091">
        <v>6.2654652962410102</v>
      </c>
      <c r="J5091">
        <v>3.4207329600253802</v>
      </c>
      <c r="K5091">
        <v>21.916989186573701</v>
      </c>
      <c r="N5091">
        <v>0.86894962434746403</v>
      </c>
      <c r="O5091">
        <v>5.1502145922746703</v>
      </c>
      <c r="P5091">
        <v>42.944785276073603</v>
      </c>
    </row>
    <row r="5092" spans="1:16" hidden="1" x14ac:dyDescent="0.3">
      <c r="A5092" t="s">
        <v>10338</v>
      </c>
      <c r="B5092" t="s">
        <v>10339</v>
      </c>
      <c r="C5092" t="str">
        <f>IFERROR(VLOOKUP(Table1[[#This Row],[Ticker]],[1]!Table1[[Symbol]:[Industry]],2,FALSE),"-")</f>
        <v>-</v>
      </c>
      <c r="D5092" t="s">
        <v>713</v>
      </c>
      <c r="F5092">
        <v>80.709999999999994</v>
      </c>
      <c r="G5092">
        <v>-4.1807592588009603</v>
      </c>
      <c r="H5092">
        <v>0.65325211761586499</v>
      </c>
      <c r="I5092">
        <v>-0.64283067198170896</v>
      </c>
      <c r="J5092">
        <v>0.50820744718821198</v>
      </c>
      <c r="K5092">
        <v>77.1137065767211</v>
      </c>
      <c r="N5092">
        <v>0.95848454187355603</v>
      </c>
      <c r="O5092">
        <v>1.59831495477635</v>
      </c>
      <c r="P5092">
        <v>29.6129757507627</v>
      </c>
    </row>
    <row r="5093" spans="1:16" hidden="1" x14ac:dyDescent="0.3">
      <c r="A5093" t="s">
        <v>10340</v>
      </c>
      <c r="B5093" t="s">
        <v>10341</v>
      </c>
      <c r="C5093" t="str">
        <f>IFERROR(VLOOKUP(Table1[[#This Row],[Ticker]],[1]!Table1[[Symbol]:[Industry]],2,FALSE),"-")</f>
        <v>-</v>
      </c>
      <c r="F5093">
        <v>101.75</v>
      </c>
      <c r="G5093">
        <v>-26.105338678990499</v>
      </c>
      <c r="H5093">
        <v>-4.4692713443236602</v>
      </c>
      <c r="I5093">
        <v>-13.099288802119601</v>
      </c>
      <c r="J5093">
        <v>-0.86182774637639603</v>
      </c>
      <c r="K5093">
        <v>101.75006135068701</v>
      </c>
      <c r="O5093">
        <v>0.24570024570025301</v>
      </c>
      <c r="P5093">
        <v>0</v>
      </c>
    </row>
    <row r="5094" spans="1:16" hidden="1" x14ac:dyDescent="0.3">
      <c r="A5094" t="s">
        <v>10342</v>
      </c>
      <c r="B5094" t="s">
        <v>10343</v>
      </c>
      <c r="C5094" t="str">
        <f>IFERROR(VLOOKUP(Table1[[#This Row],[Ticker]],[1]!Table1[[Symbol]:[Industry]],2,FALSE),"-")</f>
        <v>-</v>
      </c>
      <c r="D5094" t="s">
        <v>713</v>
      </c>
      <c r="F5094">
        <v>28.71</v>
      </c>
      <c r="G5094">
        <v>46.551488863516497</v>
      </c>
      <c r="H5094">
        <v>2.4312242713835301</v>
      </c>
      <c r="I5094">
        <v>21.752754410656301</v>
      </c>
      <c r="J5094">
        <v>0.80604752555979198</v>
      </c>
      <c r="K5094">
        <v>26.364300968244098</v>
      </c>
      <c r="N5094">
        <v>0.86098451158253897</v>
      </c>
      <c r="O5094">
        <v>0.83594566353186694</v>
      </c>
      <c r="P5094">
        <v>73.369565217391298</v>
      </c>
    </row>
    <row r="5095" spans="1:16" hidden="1" x14ac:dyDescent="0.3">
      <c r="A5095" t="s">
        <v>10344</v>
      </c>
      <c r="B5095" t="s">
        <v>10345</v>
      </c>
      <c r="C5095" t="str">
        <f>IFERROR(VLOOKUP(Table1[[#This Row],[Ticker]],[1]!Table1[[Symbol]:[Industry]],2,FALSE),"-")</f>
        <v>-</v>
      </c>
      <c r="D5095" t="s">
        <v>713</v>
      </c>
      <c r="F5095">
        <v>38.479999999999997</v>
      </c>
      <c r="G5095">
        <v>-2.48151171629888</v>
      </c>
      <c r="H5095">
        <v>3.05459165399188</v>
      </c>
      <c r="I5095">
        <v>-2.36547585247936</v>
      </c>
      <c r="J5095">
        <v>3.6972768127281399</v>
      </c>
      <c r="K5095">
        <v>35.623727746230301</v>
      </c>
      <c r="N5095">
        <v>1.8100496429928301</v>
      </c>
      <c r="O5095">
        <v>3.9501039501039501</v>
      </c>
      <c r="P5095">
        <v>26.578947368421002</v>
      </c>
    </row>
    <row r="5096" spans="1:16" hidden="1" x14ac:dyDescent="0.3">
      <c r="A5096" t="s">
        <v>10346</v>
      </c>
      <c r="B5096" t="s">
        <v>10347</v>
      </c>
      <c r="C5096" t="str">
        <f>IFERROR(VLOOKUP(Table1[[#This Row],[Ticker]],[1]!Table1[[Symbol]:[Industry]],2,FALSE),"-")</f>
        <v>-</v>
      </c>
      <c r="D5096" t="s">
        <v>1308</v>
      </c>
      <c r="F5096">
        <v>1000.01</v>
      </c>
      <c r="G5096">
        <v>-25.858240619774602</v>
      </c>
      <c r="H5096">
        <v>-4.4692713443236602</v>
      </c>
      <c r="I5096">
        <v>-13.097288782119399</v>
      </c>
      <c r="J5096">
        <v>-0.86182774637639603</v>
      </c>
      <c r="K5096">
        <v>1000.00081386998</v>
      </c>
      <c r="N5096">
        <v>2.9420190869824099</v>
      </c>
      <c r="O5096">
        <v>0</v>
      </c>
      <c r="P5096">
        <v>0.50351758793969403</v>
      </c>
    </row>
    <row r="5097" spans="1:16" hidden="1" x14ac:dyDescent="0.3">
      <c r="A5097" t="s">
        <v>10348</v>
      </c>
      <c r="B5097" t="s">
        <v>10349</v>
      </c>
      <c r="C5097" t="str">
        <f>IFERROR(VLOOKUP(Table1[[#This Row],[Ticker]],[1]!Table1[[Symbol]:[Industry]],2,FALSE),"-")</f>
        <v>-</v>
      </c>
      <c r="D5097" t="s">
        <v>1631</v>
      </c>
      <c r="F5097">
        <v>74.599999999999994</v>
      </c>
      <c r="G5097">
        <v>-11.0910098705441</v>
      </c>
      <c r="H5097">
        <v>-3.1793867550500798</v>
      </c>
      <c r="I5097">
        <v>3.1906566382544499</v>
      </c>
      <c r="J5097">
        <v>0.70386319984551105</v>
      </c>
      <c r="K5097">
        <v>73.193861354412306</v>
      </c>
      <c r="N5097">
        <v>0.69206739347748503</v>
      </c>
      <c r="O5097">
        <v>3.0160857908847198</v>
      </c>
      <c r="P5097">
        <v>40.489642184557397</v>
      </c>
    </row>
    <row r="5098" spans="1:16" hidden="1" x14ac:dyDescent="0.3">
      <c r="A5098" t="s">
        <v>10350</v>
      </c>
      <c r="B5098" t="s">
        <v>10351</v>
      </c>
      <c r="C5098" t="str">
        <f>IFERROR(VLOOKUP(Table1[[#This Row],[Ticker]],[1]!Table1[[Symbol]:[Industry]],2,FALSE),"-")</f>
        <v>-</v>
      </c>
      <c r="D5098" t="s">
        <v>713</v>
      </c>
      <c r="F5098">
        <v>93.33</v>
      </c>
      <c r="G5098">
        <v>-4.6029496482000303</v>
      </c>
      <c r="H5098">
        <v>-6.4376901200104397</v>
      </c>
      <c r="I5098">
        <v>13.6388969664843</v>
      </c>
      <c r="J5098">
        <v>0.41191527038337999</v>
      </c>
      <c r="K5098">
        <v>89.077327825431695</v>
      </c>
      <c r="N5098">
        <v>0.648496712476758</v>
      </c>
      <c r="O5098">
        <v>4.9716061287902997</v>
      </c>
      <c r="P5098">
        <v>31.9898175647008</v>
      </c>
    </row>
    <row r="5099" spans="1:16" hidden="1" x14ac:dyDescent="0.3">
      <c r="A5099" t="s">
        <v>10352</v>
      </c>
      <c r="B5099" t="s">
        <v>10353</v>
      </c>
      <c r="C5099" t="str">
        <f>IFERROR(VLOOKUP(Table1[[#This Row],[Ticker]],[1]!Table1[[Symbol]:[Industry]],2,FALSE),"-")</f>
        <v>-</v>
      </c>
      <c r="D5099" t="s">
        <v>1631</v>
      </c>
      <c r="F5099">
        <v>71.95</v>
      </c>
      <c r="G5099">
        <v>-9.7181905994197493</v>
      </c>
      <c r="H5099">
        <v>-1.35532937687852</v>
      </c>
      <c r="I5099">
        <v>2.7622248854809901</v>
      </c>
      <c r="J5099">
        <v>-3.1377919386785302E-2</v>
      </c>
      <c r="K5099">
        <v>70.8358087023053</v>
      </c>
      <c r="N5099">
        <v>0.36793257016952002</v>
      </c>
      <c r="O5099">
        <v>5.07296733842945</v>
      </c>
      <c r="P5099">
        <v>33.240740740740698</v>
      </c>
    </row>
    <row r="5100" spans="1:16" hidden="1" x14ac:dyDescent="0.3">
      <c r="A5100" t="s">
        <v>10354</v>
      </c>
      <c r="B5100" t="s">
        <v>10355</v>
      </c>
      <c r="C5100" t="str">
        <f>IFERROR(VLOOKUP(Table1[[#This Row],[Ticker]],[1]!Table1[[Symbol]:[Industry]],2,FALSE),"-")</f>
        <v>-</v>
      </c>
      <c r="D5100" t="s">
        <v>236</v>
      </c>
      <c r="F5100">
        <v>100.5</v>
      </c>
      <c r="G5100">
        <v>-25.360240639774801</v>
      </c>
      <c r="I5100">
        <v>-12.599288802119601</v>
      </c>
      <c r="N5100">
        <v>1.7777777777777699</v>
      </c>
      <c r="O5100">
        <v>6.4676616915422898</v>
      </c>
      <c r="P5100">
        <v>0.49999999999998901</v>
      </c>
    </row>
    <row r="5101" spans="1:16" hidden="1" x14ac:dyDescent="0.3">
      <c r="A5101" t="s">
        <v>10356</v>
      </c>
      <c r="B5101" t="s">
        <v>10357</v>
      </c>
      <c r="C5101" t="str">
        <f>IFERROR(VLOOKUP(Table1[[#This Row],[Ticker]],[1]!Table1[[Symbol]:[Industry]],2,FALSE),"-")</f>
        <v>-</v>
      </c>
      <c r="D5101" t="s">
        <v>1631</v>
      </c>
      <c r="F5101">
        <v>7.22</v>
      </c>
      <c r="G5101">
        <v>-24.170099794704399</v>
      </c>
      <c r="H5101">
        <v>-3.2069992545620898</v>
      </c>
      <c r="I5101">
        <v>-11.4091479570492</v>
      </c>
      <c r="J5101">
        <v>0.258620432895312</v>
      </c>
      <c r="K5101">
        <v>7.0927878503411996</v>
      </c>
      <c r="N5101">
        <v>0.81197893548129396</v>
      </c>
      <c r="O5101">
        <v>17.728531855955602</v>
      </c>
      <c r="P5101">
        <v>20.3333333333333</v>
      </c>
    </row>
    <row r="5102" spans="1:16" hidden="1" x14ac:dyDescent="0.3">
      <c r="A5102" t="s">
        <v>10358</v>
      </c>
      <c r="B5102" t="s">
        <v>10359</v>
      </c>
      <c r="C5102" t="str">
        <f>IFERROR(VLOOKUP(Table1[[#This Row],[Ticker]],[1]!Table1[[Symbol]:[Industry]],2,FALSE),"-")</f>
        <v>-</v>
      </c>
      <c r="D5102" t="s">
        <v>713</v>
      </c>
      <c r="F5102">
        <v>9.02</v>
      </c>
      <c r="G5102">
        <v>-13.979052520963</v>
      </c>
      <c r="H5102">
        <v>-4.4692713443236602</v>
      </c>
      <c r="I5102">
        <v>-1.4656254357830101</v>
      </c>
      <c r="J5102">
        <v>1.8936257553457401</v>
      </c>
      <c r="K5102">
        <v>8.6288885827690809</v>
      </c>
      <c r="N5102">
        <v>1.0715427873297001</v>
      </c>
      <c r="O5102">
        <v>14.412416851441201</v>
      </c>
      <c r="P5102">
        <v>33.827893175074102</v>
      </c>
    </row>
    <row r="5103" spans="1:16" hidden="1" x14ac:dyDescent="0.3">
      <c r="A5103" t="s">
        <v>10360</v>
      </c>
      <c r="B5103" t="s">
        <v>10361</v>
      </c>
      <c r="C5103" t="str">
        <f>IFERROR(VLOOKUP(Table1[[#This Row],[Ticker]],[1]!Table1[[Symbol]:[Industry]],2,FALSE),"-")</f>
        <v>-</v>
      </c>
      <c r="D5103" t="s">
        <v>1308</v>
      </c>
      <c r="F5103">
        <v>103.12</v>
      </c>
      <c r="G5103">
        <v>-22.956628586292499</v>
      </c>
      <c r="H5103">
        <v>-3.9722921979584398</v>
      </c>
      <c r="I5103">
        <v>-10.205654796931</v>
      </c>
      <c r="J5103">
        <v>-0.72589221865525799</v>
      </c>
      <c r="K5103">
        <v>102.487140760809</v>
      </c>
      <c r="N5103">
        <v>0.91765974968352204</v>
      </c>
      <c r="O5103">
        <v>2.93832428238944</v>
      </c>
      <c r="P5103">
        <v>4.85002541942045</v>
      </c>
    </row>
    <row r="5104" spans="1:16" hidden="1" x14ac:dyDescent="0.3">
      <c r="A5104" t="s">
        <v>10362</v>
      </c>
      <c r="B5104" t="s">
        <v>10363</v>
      </c>
      <c r="C5104" t="str">
        <f>IFERROR(VLOOKUP(Table1[[#This Row],[Ticker]],[1]!Table1[[Symbol]:[Industry]],2,FALSE),"-")</f>
        <v>-</v>
      </c>
      <c r="D5104" t="s">
        <v>713</v>
      </c>
      <c r="F5104">
        <v>52.7</v>
      </c>
      <c r="G5104">
        <v>-10.0373171245436</v>
      </c>
      <c r="H5104">
        <v>0.67690406616892695</v>
      </c>
      <c r="I5104">
        <v>2.7236347131115499</v>
      </c>
      <c r="J5104">
        <v>-1.07087373649422</v>
      </c>
      <c r="K5104">
        <v>50.541419095117597</v>
      </c>
      <c r="N5104">
        <v>0.11139396047222901</v>
      </c>
      <c r="O5104">
        <v>13.851992409867099</v>
      </c>
      <c r="P5104">
        <v>18.002686968204198</v>
      </c>
    </row>
    <row r="5105" spans="1:16" hidden="1" x14ac:dyDescent="0.3">
      <c r="A5105" t="s">
        <v>10364</v>
      </c>
      <c r="B5105" t="s">
        <v>10365</v>
      </c>
      <c r="C5105" t="str">
        <f>IFERROR(VLOOKUP(Table1[[#This Row],[Ticker]],[1]!Table1[[Symbol]:[Industry]],2,FALSE),"-")</f>
        <v>-</v>
      </c>
      <c r="D5105" t="s">
        <v>713</v>
      </c>
      <c r="F5105">
        <v>243.57</v>
      </c>
      <c r="G5105">
        <v>-13.9512123833999</v>
      </c>
      <c r="H5105">
        <v>1.07037387901466</v>
      </c>
      <c r="I5105">
        <v>-1.1902605457447299</v>
      </c>
      <c r="J5105">
        <v>-1.58157040821796</v>
      </c>
      <c r="K5105">
        <v>233.482505310834</v>
      </c>
      <c r="N5105">
        <v>0.67899832891761502</v>
      </c>
      <c r="O5105">
        <v>5.57129367327666</v>
      </c>
      <c r="P5105">
        <v>13.267299107142801</v>
      </c>
    </row>
    <row r="5106" spans="1:16" hidden="1" x14ac:dyDescent="0.3">
      <c r="A5106" t="s">
        <v>10366</v>
      </c>
      <c r="B5106" t="s">
        <v>10367</v>
      </c>
      <c r="C5106" t="str">
        <f>IFERROR(VLOOKUP(Table1[[#This Row],[Ticker]],[1]!Table1[[Symbol]:[Industry]],2,FALSE),"-")</f>
        <v>-</v>
      </c>
      <c r="D5106" t="s">
        <v>713</v>
      </c>
      <c r="F5106">
        <v>377.66</v>
      </c>
      <c r="G5106">
        <v>-22.531759053528202</v>
      </c>
      <c r="H5106">
        <v>2.7170178606877902</v>
      </c>
      <c r="I5106">
        <v>-9.3835828729185202</v>
      </c>
      <c r="J5106">
        <v>3.6264827961908601</v>
      </c>
      <c r="K5106">
        <v>354.12314941790999</v>
      </c>
      <c r="N5106">
        <v>0.86090910551601096</v>
      </c>
      <c r="O5106">
        <v>14.3886035057988</v>
      </c>
      <c r="P5106">
        <v>17.402387465804502</v>
      </c>
    </row>
    <row r="5107" spans="1:16" hidden="1" x14ac:dyDescent="0.3">
      <c r="A5107" t="s">
        <v>10368</v>
      </c>
      <c r="B5107" t="s">
        <v>10369</v>
      </c>
      <c r="C5107" t="str">
        <f>IFERROR(VLOOKUP(Table1[[#This Row],[Ticker]],[1]!Table1[[Symbol]:[Industry]],2,FALSE),"-")</f>
        <v>-</v>
      </c>
      <c r="D5107" t="s">
        <v>1308</v>
      </c>
      <c r="F5107">
        <v>23.61</v>
      </c>
      <c r="G5107">
        <v>-38.8668729168566</v>
      </c>
      <c r="H5107">
        <v>-4.4692713443236602</v>
      </c>
      <c r="I5107">
        <v>-26.105921079201401</v>
      </c>
      <c r="J5107">
        <v>-0.16978622388504599</v>
      </c>
      <c r="K5107">
        <v>23.2564876176023</v>
      </c>
      <c r="N5107">
        <v>2.92276144907723</v>
      </c>
      <c r="O5107">
        <v>15.628970775095301</v>
      </c>
      <c r="P5107">
        <v>9.3055555555555394</v>
      </c>
    </row>
    <row r="5108" spans="1:16" hidden="1" x14ac:dyDescent="0.3">
      <c r="A5108" t="s">
        <v>10370</v>
      </c>
      <c r="B5108" t="s">
        <v>10371</v>
      </c>
      <c r="C5108" t="str">
        <f>IFERROR(VLOOKUP(Table1[[#This Row],[Ticker]],[1]!Table1[[Symbol]:[Industry]],2,FALSE),"-")</f>
        <v>-</v>
      </c>
      <c r="D5108" t="s">
        <v>1308</v>
      </c>
      <c r="F5108">
        <v>56.4</v>
      </c>
      <c r="G5108">
        <v>-36.179846300452198</v>
      </c>
      <c r="H5108">
        <v>-4.6462624947661402</v>
      </c>
      <c r="I5108">
        <v>-23.418894462796999</v>
      </c>
      <c r="J5108">
        <v>-1.2151846368357599</v>
      </c>
      <c r="K5108">
        <v>56.513710685800604</v>
      </c>
      <c r="N5108">
        <v>2.28974068352003</v>
      </c>
      <c r="O5108">
        <v>17.269503546099202</v>
      </c>
      <c r="P5108">
        <v>6.0150375939849603</v>
      </c>
    </row>
    <row r="5109" spans="1:16" hidden="1" x14ac:dyDescent="0.3">
      <c r="A5109" t="s">
        <v>10372</v>
      </c>
      <c r="B5109" t="s">
        <v>10373</v>
      </c>
      <c r="C5109" t="str">
        <f>IFERROR(VLOOKUP(Table1[[#This Row],[Ticker]],[1]!Table1[[Symbol]:[Industry]],2,FALSE),"-")</f>
        <v>-</v>
      </c>
      <c r="D5109" t="s">
        <v>713</v>
      </c>
      <c r="F5109">
        <v>73.63</v>
      </c>
      <c r="G5109">
        <v>-16.5503060770146</v>
      </c>
      <c r="H5109">
        <v>-3.2813663767210701</v>
      </c>
      <c r="I5109">
        <v>-3.59601694013273</v>
      </c>
      <c r="J5109">
        <v>8.0806242311979803E-2</v>
      </c>
      <c r="K5109">
        <v>73.324266712060606</v>
      </c>
      <c r="N5109">
        <v>1.6274129775166699</v>
      </c>
      <c r="O5109">
        <v>10.892299334510399</v>
      </c>
      <c r="P5109">
        <v>12.5840978593271</v>
      </c>
    </row>
    <row r="5110" spans="1:16" hidden="1" x14ac:dyDescent="0.3">
      <c r="A5110" t="s">
        <v>10374</v>
      </c>
      <c r="B5110" t="s">
        <v>10375</v>
      </c>
      <c r="C5110" t="str">
        <f>IFERROR(VLOOKUP(Table1[[#This Row],[Ticker]],[1]!Table1[[Symbol]:[Industry]],2,FALSE),"-")</f>
        <v>-</v>
      </c>
      <c r="D5110" t="s">
        <v>713</v>
      </c>
      <c r="F5110">
        <v>129.6</v>
      </c>
      <c r="G5110">
        <v>-15.524807300765801</v>
      </c>
      <c r="H5110">
        <v>0.127502849224714</v>
      </c>
      <c r="I5110">
        <v>-2.76385546311062</v>
      </c>
      <c r="J5110">
        <v>2.6414840403923998</v>
      </c>
      <c r="K5110">
        <v>123.201293785872</v>
      </c>
      <c r="N5110">
        <v>0.74655128556333805</v>
      </c>
      <c r="O5110">
        <v>1.8518518518518601</v>
      </c>
      <c r="P5110">
        <v>12.793733681462101</v>
      </c>
    </row>
    <row r="5111" spans="1:16" hidden="1" x14ac:dyDescent="0.3">
      <c r="A5111" t="s">
        <v>10376</v>
      </c>
      <c r="B5111" t="s">
        <v>10377</v>
      </c>
      <c r="C5111" t="str">
        <f>IFERROR(VLOOKUP(Table1[[#This Row],[Ticker]],[1]!Table1[[Symbol]:[Industry]],2,FALSE),"-")</f>
        <v>-</v>
      </c>
      <c r="D5111" t="s">
        <v>388</v>
      </c>
      <c r="F5111">
        <v>103.75</v>
      </c>
      <c r="G5111">
        <v>-26.1006252551594</v>
      </c>
      <c r="H5111">
        <v>-2.1517171036925</v>
      </c>
      <c r="I5111">
        <v>-13.3396734175042</v>
      </c>
      <c r="N5111">
        <v>0.46666666666666601</v>
      </c>
      <c r="O5111">
        <v>0.24096385542169399</v>
      </c>
      <c r="P5111">
        <v>3.3881415047334298</v>
      </c>
    </row>
    <row r="5112" spans="1:16" hidden="1" x14ac:dyDescent="0.3">
      <c r="A5112" t="s">
        <v>10378</v>
      </c>
      <c r="B5112" t="s">
        <v>10379</v>
      </c>
      <c r="C5112" t="str">
        <f>IFERROR(VLOOKUP(Table1[[#This Row],[Ticker]],[1]!Table1[[Symbol]:[Industry]],2,FALSE),"-")</f>
        <v>-</v>
      </c>
      <c r="D5112" t="s">
        <v>713</v>
      </c>
      <c r="F5112">
        <v>57.15</v>
      </c>
      <c r="G5112">
        <v>-7.9279253281776896</v>
      </c>
      <c r="H5112">
        <v>6.0946529507709597</v>
      </c>
      <c r="I5112">
        <v>4.8330265094775404</v>
      </c>
      <c r="J5112">
        <v>1.4433902664899301</v>
      </c>
      <c r="K5112">
        <v>52.954019209417702</v>
      </c>
      <c r="N5112">
        <v>2.7730895973172101</v>
      </c>
      <c r="O5112">
        <v>2.44969378827646</v>
      </c>
      <c r="P5112">
        <v>29.5918367346938</v>
      </c>
    </row>
    <row r="5113" spans="1:16" hidden="1" x14ac:dyDescent="0.3">
      <c r="A5113" t="s">
        <v>10380</v>
      </c>
      <c r="B5113" t="s">
        <v>10381</v>
      </c>
      <c r="C5113" t="str">
        <f>IFERROR(VLOOKUP(Table1[[#This Row],[Ticker]],[1]!Table1[[Symbol]:[Industry]],2,FALSE),"-")</f>
        <v>-</v>
      </c>
      <c r="F5113">
        <v>71.400000000000006</v>
      </c>
      <c r="G5113">
        <v>-58.724090405033003</v>
      </c>
      <c r="H5113">
        <v>6.3954736667627996</v>
      </c>
      <c r="I5113">
        <v>-46.0570352809928</v>
      </c>
      <c r="J5113">
        <v>4.8464174967525597</v>
      </c>
      <c r="K5113">
        <v>75.034832875005193</v>
      </c>
      <c r="N5113">
        <v>0.94563292319089398</v>
      </c>
      <c r="O5113">
        <v>62.254901960784203</v>
      </c>
      <c r="P5113">
        <v>34.716981132075396</v>
      </c>
    </row>
    <row r="5114" spans="1:16" hidden="1" x14ac:dyDescent="0.3">
      <c r="A5114" t="s">
        <v>10382</v>
      </c>
      <c r="B5114" t="s">
        <v>10383</v>
      </c>
      <c r="C5114" t="str">
        <f>IFERROR(VLOOKUP(Table1[[#This Row],[Ticker]],[1]!Table1[[Symbol]:[Industry]],2,FALSE),"-")</f>
        <v>-</v>
      </c>
      <c r="F5114">
        <v>238</v>
      </c>
      <c r="G5114">
        <v>2.0380190657137298</v>
      </c>
      <c r="H5114">
        <v>34.872560852533702</v>
      </c>
      <c r="I5114">
        <v>14.343816954239101</v>
      </c>
      <c r="J5114">
        <v>11.0695844946333</v>
      </c>
      <c r="K5114">
        <v>192.683012735397</v>
      </c>
      <c r="N5114">
        <v>0.82109386022516895</v>
      </c>
      <c r="O5114">
        <v>8.3613445378151106</v>
      </c>
      <c r="P5114">
        <v>109.969122187913</v>
      </c>
    </row>
    <row r="5115" spans="1:16" hidden="1" x14ac:dyDescent="0.3">
      <c r="A5115" t="s">
        <v>10384</v>
      </c>
      <c r="B5115" t="s">
        <v>10385</v>
      </c>
      <c r="C5115" t="str">
        <f>IFERROR(VLOOKUP(Table1[[#This Row],[Ticker]],[1]!Table1[[Symbol]:[Industry]],2,FALSE),"-")</f>
        <v>-</v>
      </c>
      <c r="D5115" t="s">
        <v>713</v>
      </c>
      <c r="F5115">
        <v>53.7</v>
      </c>
      <c r="G5115">
        <v>-5.1821233076312101</v>
      </c>
      <c r="H5115">
        <v>6.2538691515441096</v>
      </c>
      <c r="I5115">
        <v>7.5788285300240101</v>
      </c>
      <c r="J5115">
        <v>4.4230445522483599</v>
      </c>
      <c r="K5115">
        <v>48.835499340835803</v>
      </c>
      <c r="N5115">
        <v>1.1182274106228101</v>
      </c>
      <c r="O5115">
        <v>1.4525139664804201</v>
      </c>
      <c r="P5115">
        <v>36.850152905198698</v>
      </c>
    </row>
    <row r="5116" spans="1:16" hidden="1" x14ac:dyDescent="0.3">
      <c r="A5116" t="s">
        <v>10386</v>
      </c>
      <c r="B5116" t="s">
        <v>10387</v>
      </c>
      <c r="C5116" t="str">
        <f>IFERROR(VLOOKUP(Table1[[#This Row],[Ticker]],[1]!Table1[[Symbol]:[Industry]],2,FALSE),"-")</f>
        <v>-</v>
      </c>
      <c r="D5116" t="s">
        <v>1631</v>
      </c>
      <c r="F5116">
        <v>11.69</v>
      </c>
      <c r="G5116">
        <v>-10.216676283339201</v>
      </c>
      <c r="H5116">
        <v>-1.59970612693235</v>
      </c>
      <c r="I5116">
        <v>2.6432854553060898</v>
      </c>
      <c r="J5116">
        <v>1.56241467786602</v>
      </c>
      <c r="K5116">
        <v>11.4602774138774</v>
      </c>
      <c r="N5116">
        <v>0.77656043658891905</v>
      </c>
      <c r="O5116">
        <v>9.3242087254063293</v>
      </c>
      <c r="P5116">
        <v>16.899999999999999</v>
      </c>
    </row>
    <row r="5117" spans="1:16" hidden="1" x14ac:dyDescent="0.3">
      <c r="A5117" t="s">
        <v>10388</v>
      </c>
      <c r="B5117" t="s">
        <v>10389</v>
      </c>
      <c r="C5117" t="str">
        <f>IFERROR(VLOOKUP(Table1[[#This Row],[Ticker]],[1]!Table1[[Symbol]:[Industry]],2,FALSE),"-")</f>
        <v>-</v>
      </c>
      <c r="F5117">
        <v>4.05</v>
      </c>
      <c r="G5117">
        <v>-61.060240639774797</v>
      </c>
      <c r="I5117">
        <v>-48.299288802119598</v>
      </c>
      <c r="N5117">
        <v>0.72258356657288303</v>
      </c>
      <c r="O5117">
        <v>54.320987654320902</v>
      </c>
      <c r="P5117">
        <v>20.8955223880596</v>
      </c>
    </row>
    <row r="5118" spans="1:16" hidden="1" x14ac:dyDescent="0.3">
      <c r="A5118" t="s">
        <v>10390</v>
      </c>
      <c r="B5118" t="s">
        <v>10391</v>
      </c>
      <c r="C5118" t="str">
        <f>IFERROR(VLOOKUP(Table1[[#This Row],[Ticker]],[1]!Table1[[Symbol]:[Industry]],2,FALSE),"-")</f>
        <v>-</v>
      </c>
      <c r="F5118">
        <v>8.91</v>
      </c>
      <c r="G5118">
        <v>-63.421558088968901</v>
      </c>
      <c r="H5118">
        <v>-0.66304297062123996</v>
      </c>
      <c r="I5118">
        <v>-50.660606251313702</v>
      </c>
      <c r="J5118">
        <v>4.03327714872849</v>
      </c>
      <c r="K5118">
        <v>8.9061700117708806</v>
      </c>
      <c r="N5118">
        <v>0.26495970428325899</v>
      </c>
      <c r="O5118">
        <v>60.157126823793398</v>
      </c>
      <c r="P5118">
        <v>56.315789473684198</v>
      </c>
    </row>
    <row r="5119" spans="1:16" hidden="1" x14ac:dyDescent="0.3">
      <c r="A5119" t="s">
        <v>10392</v>
      </c>
      <c r="B5119" t="s">
        <v>10393</v>
      </c>
      <c r="C5119" t="str">
        <f>IFERROR(VLOOKUP(Table1[[#This Row],[Ticker]],[1]!Table1[[Symbol]:[Industry]],2,FALSE),"-")</f>
        <v>-</v>
      </c>
      <c r="D5119" t="s">
        <v>1025</v>
      </c>
      <c r="F5119">
        <v>105.96</v>
      </c>
      <c r="G5119">
        <v>-23.075184841618601</v>
      </c>
      <c r="H5119">
        <v>-4.7239883254557302</v>
      </c>
      <c r="I5119">
        <v>-10.275416895278299</v>
      </c>
      <c r="J5119">
        <v>-0.63431802981557595</v>
      </c>
      <c r="K5119">
        <v>106.29218966105999</v>
      </c>
      <c r="N5119">
        <v>0.82991042748106303</v>
      </c>
      <c r="O5119">
        <v>5.60588901472254</v>
      </c>
      <c r="P5119">
        <v>4.8071216617210499</v>
      </c>
    </row>
    <row r="5120" spans="1:16" hidden="1" x14ac:dyDescent="0.3">
      <c r="A5120" t="s">
        <v>10394</v>
      </c>
      <c r="B5120" t="s">
        <v>10395</v>
      </c>
      <c r="C5120" t="str">
        <f>IFERROR(VLOOKUP(Table1[[#This Row],[Ticker]],[1]!Table1[[Symbol]:[Industry]],2,FALSE),"-")</f>
        <v>-</v>
      </c>
      <c r="D5120" t="s">
        <v>713</v>
      </c>
      <c r="F5120">
        <v>17.739999999999998</v>
      </c>
      <c r="G5120">
        <v>0.545453310403061</v>
      </c>
      <c r="H5120">
        <v>5.9010990260467002</v>
      </c>
      <c r="I5120">
        <v>13.3064051480582</v>
      </c>
      <c r="J5120">
        <v>2.6103944758458102</v>
      </c>
      <c r="K5120">
        <v>16.4228525278142</v>
      </c>
      <c r="N5120">
        <v>2.5181838716927198</v>
      </c>
      <c r="O5120">
        <v>1.1837655016911</v>
      </c>
      <c r="P5120">
        <v>36.461538461538403</v>
      </c>
    </row>
    <row r="5121" spans="1:16" hidden="1" x14ac:dyDescent="0.3">
      <c r="A5121" t="s">
        <v>10396</v>
      </c>
      <c r="B5121" t="s">
        <v>10397</v>
      </c>
      <c r="C5121" t="str">
        <f>IFERROR(VLOOKUP(Table1[[#This Row],[Ticker]],[1]!Table1[[Symbol]:[Industry]],2,FALSE),"-")</f>
        <v>-</v>
      </c>
      <c r="D5121" t="s">
        <v>713</v>
      </c>
      <c r="F5121">
        <v>111.66</v>
      </c>
      <c r="G5121">
        <v>3.71526388353757</v>
      </c>
      <c r="H5121">
        <v>0.11994260090487199</v>
      </c>
      <c r="I5121">
        <v>16.406626298785</v>
      </c>
      <c r="J5121">
        <v>0.26786045967873101</v>
      </c>
      <c r="K5121">
        <v>105.113027368358</v>
      </c>
      <c r="N5121">
        <v>1.0325815156902201</v>
      </c>
      <c r="O5121">
        <v>3.6987282822855199</v>
      </c>
      <c r="P5121">
        <v>30.902696365767799</v>
      </c>
    </row>
    <row r="5122" spans="1:16" hidden="1" x14ac:dyDescent="0.3">
      <c r="A5122" t="s">
        <v>10398</v>
      </c>
      <c r="B5122" t="s">
        <v>10399</v>
      </c>
      <c r="C5122" t="str">
        <f>IFERROR(VLOOKUP(Table1[[#This Row],[Ticker]],[1]!Table1[[Symbol]:[Industry]],2,FALSE),"-")</f>
        <v>-</v>
      </c>
      <c r="D5122" t="s">
        <v>713</v>
      </c>
      <c r="F5122">
        <v>1018.88</v>
      </c>
      <c r="G5122">
        <v>-24.226325427804799</v>
      </c>
      <c r="H5122">
        <v>-4.0057604961974196</v>
      </c>
      <c r="I5122">
        <v>-11.4653735901495</v>
      </c>
      <c r="J5122">
        <v>-0.76159977687713398</v>
      </c>
      <c r="K5122">
        <v>1012.72112077678</v>
      </c>
      <c r="N5122">
        <v>1.2515110115064101</v>
      </c>
      <c r="O5122">
        <v>19.709877512562802</v>
      </c>
      <c r="P5122">
        <v>1.9379495953016901</v>
      </c>
    </row>
    <row r="5123" spans="1:16" hidden="1" x14ac:dyDescent="0.3">
      <c r="A5123" t="s">
        <v>10400</v>
      </c>
      <c r="B5123" t="s">
        <v>10401</v>
      </c>
      <c r="C5123" t="str">
        <f>IFERROR(VLOOKUP(Table1[[#This Row],[Ticker]],[1]!Table1[[Symbol]:[Industry]],2,FALSE),"-")</f>
        <v>-</v>
      </c>
      <c r="D5123" t="s">
        <v>713</v>
      </c>
      <c r="F5123">
        <v>11.19</v>
      </c>
      <c r="G5123">
        <v>-24.2253632555786</v>
      </c>
      <c r="H5123">
        <v>1.2613876814642899</v>
      </c>
      <c r="I5123">
        <v>-11.464411417923399</v>
      </c>
      <c r="J5123">
        <v>2.2107979519476202</v>
      </c>
      <c r="O5123">
        <v>3.6639857015192199</v>
      </c>
      <c r="P5123">
        <v>20.842332613390901</v>
      </c>
    </row>
    <row r="5124" spans="1:16" hidden="1" x14ac:dyDescent="0.3">
      <c r="A5124" t="s">
        <v>10402</v>
      </c>
      <c r="B5124" t="s">
        <v>10403</v>
      </c>
      <c r="C5124" t="str">
        <f>IFERROR(VLOOKUP(Table1[[#This Row],[Ticker]],[1]!Table1[[Symbol]:[Industry]],2,FALSE),"-")</f>
        <v>-</v>
      </c>
      <c r="F5124">
        <v>11.63</v>
      </c>
      <c r="G5124">
        <v>54.170719112547097</v>
      </c>
      <c r="H5124">
        <v>87.080024430324201</v>
      </c>
      <c r="I5124">
        <v>66.931670950202303</v>
      </c>
      <c r="J5124">
        <v>2.6039372578501401</v>
      </c>
      <c r="O5124">
        <v>12.123817712811601</v>
      </c>
      <c r="P5124">
        <v>109.549549549549</v>
      </c>
    </row>
    <row r="5125" spans="1:16" hidden="1" x14ac:dyDescent="0.3">
      <c r="A5125" t="s">
        <v>10404</v>
      </c>
      <c r="B5125" t="s">
        <v>10405</v>
      </c>
      <c r="C5125" t="str">
        <f>IFERROR(VLOOKUP(Table1[[#This Row],[Ticker]],[1]!Table1[[Symbol]:[Industry]],2,FALSE),"-")</f>
        <v>-</v>
      </c>
      <c r="D5125" t="s">
        <v>713</v>
      </c>
      <c r="F5125">
        <v>54.69</v>
      </c>
      <c r="G5125">
        <v>-15.536231784874399</v>
      </c>
      <c r="H5125">
        <v>7.0876148832212396</v>
      </c>
      <c r="I5125">
        <v>-3.0369020039711199</v>
      </c>
      <c r="J5125">
        <v>5.9207477217168298</v>
      </c>
      <c r="O5125">
        <v>3.0352898153227201</v>
      </c>
      <c r="P5125">
        <v>20.197802197802101</v>
      </c>
    </row>
    <row r="5126" spans="1:16" hidden="1" x14ac:dyDescent="0.3">
      <c r="A5126" t="s">
        <v>10406</v>
      </c>
      <c r="B5126" t="s">
        <v>10407</v>
      </c>
      <c r="C5126" t="str">
        <f>IFERROR(VLOOKUP(Table1[[#This Row],[Ticker]],[1]!Table1[[Symbol]:[Industry]],2,FALSE),"-")</f>
        <v>-</v>
      </c>
      <c r="D5126" t="s">
        <v>539</v>
      </c>
      <c r="F5126">
        <v>2.1</v>
      </c>
      <c r="G5126">
        <v>-25.860240639774801</v>
      </c>
      <c r="H5126">
        <v>-4.4692713443236602</v>
      </c>
      <c r="I5126">
        <v>-13.099288802119601</v>
      </c>
      <c r="J5126">
        <v>-0.86182774637639603</v>
      </c>
      <c r="O5126">
        <v>0</v>
      </c>
      <c r="P5126">
        <v>0</v>
      </c>
    </row>
    <row r="5127" spans="1:16" hidden="1" x14ac:dyDescent="0.3">
      <c r="A5127" t="s">
        <v>10408</v>
      </c>
      <c r="B5127" t="s">
        <v>10409</v>
      </c>
      <c r="C5127" t="str">
        <f>IFERROR(VLOOKUP(Table1[[#This Row],[Ticker]],[1]!Table1[[Symbol]:[Industry]],2,FALSE),"-")</f>
        <v>-</v>
      </c>
      <c r="D5127" t="s">
        <v>117</v>
      </c>
    </row>
    <row r="5128" spans="1:16" hidden="1" x14ac:dyDescent="0.3">
      <c r="A5128" t="s">
        <v>10410</v>
      </c>
      <c r="B5128" t="s">
        <v>10411</v>
      </c>
      <c r="C5128" t="str">
        <f>IFERROR(VLOOKUP(Table1[[#This Row],[Ticker]],[1]!Table1[[Symbol]:[Industry]],2,FALSE),"-")</f>
        <v>-</v>
      </c>
      <c r="D5128" t="s">
        <v>1308</v>
      </c>
      <c r="F5128">
        <v>999.99</v>
      </c>
      <c r="G5128">
        <v>-25.860240639774801</v>
      </c>
      <c r="H5128">
        <v>-4.4832714843250603</v>
      </c>
      <c r="I5128">
        <v>-13.099288802119601</v>
      </c>
      <c r="J5128">
        <v>-0.87682774637639405</v>
      </c>
      <c r="O5128">
        <v>3.0010300103000902</v>
      </c>
      <c r="P5128">
        <v>11.116173120728901</v>
      </c>
    </row>
    <row r="5129" spans="1:16" hidden="1" x14ac:dyDescent="0.3">
      <c r="A5129" t="s">
        <v>10412</v>
      </c>
      <c r="B5129" t="s">
        <v>10413</v>
      </c>
      <c r="C5129" t="str">
        <f>IFERROR(VLOOKUP(Table1[[#This Row],[Ticker]],[1]!Table1[[Symbol]:[Industry]],2,FALSE),"-")</f>
        <v>-</v>
      </c>
      <c r="F5129">
        <v>18.25</v>
      </c>
      <c r="G5129">
        <v>-24.919975153049201</v>
      </c>
      <c r="H5129">
        <v>-0.133529265390916</v>
      </c>
      <c r="I5129">
        <v>-12.159023315393901</v>
      </c>
      <c r="J5129">
        <v>-10.403996421075099</v>
      </c>
      <c r="O5129">
        <v>13.698630136986299</v>
      </c>
      <c r="P5129">
        <v>11.5525672371638</v>
      </c>
    </row>
    <row r="5130" spans="1:16" hidden="1" x14ac:dyDescent="0.3">
      <c r="A5130" t="s">
        <v>10414</v>
      </c>
      <c r="B5130" t="s">
        <v>10415</v>
      </c>
      <c r="C5130" t="str">
        <f>IFERROR(VLOOKUP(Table1[[#This Row],[Ticker]],[1]!Table1[[Symbol]:[Industry]],2,FALSE),"-")</f>
        <v>-</v>
      </c>
      <c r="D5130" t="s">
        <v>713</v>
      </c>
      <c r="F5130">
        <v>10.46</v>
      </c>
      <c r="G5130">
        <v>-22.704422099340899</v>
      </c>
      <c r="H5130">
        <v>-8.7419986170509407</v>
      </c>
      <c r="I5130">
        <v>-9.9434702616857091</v>
      </c>
      <c r="J5130">
        <v>0.193834441723405</v>
      </c>
      <c r="O5130">
        <v>14.6271510516252</v>
      </c>
      <c r="P5130">
        <v>4.5999999999999996</v>
      </c>
    </row>
    <row r="5131" spans="1:16" hidden="1" x14ac:dyDescent="0.3">
      <c r="A5131" t="s">
        <v>10416</v>
      </c>
      <c r="B5131" t="s">
        <v>10417</v>
      </c>
      <c r="C5131" t="str">
        <f>IFERROR(VLOOKUP(Table1[[#This Row],[Ticker]],[1]!Table1[[Symbol]:[Industry]],2,FALSE),"-")</f>
        <v>-</v>
      </c>
      <c r="D5131" t="s">
        <v>713</v>
      </c>
      <c r="F5131">
        <v>10.53</v>
      </c>
      <c r="G5131">
        <v>-20.7370879304152</v>
      </c>
      <c r="H5131">
        <v>-16.823194549665899</v>
      </c>
      <c r="I5131">
        <v>-7.97613609276004</v>
      </c>
      <c r="J5131">
        <v>0.68556103505493904</v>
      </c>
      <c r="O5131">
        <v>13.770180436847101</v>
      </c>
      <c r="P5131">
        <v>4.4642857142856904</v>
      </c>
    </row>
    <row r="5132" spans="1:16" hidden="1" x14ac:dyDescent="0.3">
      <c r="A5132" t="s">
        <v>10418</v>
      </c>
      <c r="B5132" t="s">
        <v>10419</v>
      </c>
      <c r="C5132" t="str">
        <f>IFERROR(VLOOKUP(Table1[[#This Row],[Ticker]],[1]!Table1[[Symbol]:[Industry]],2,FALSE),"-")</f>
        <v>-</v>
      </c>
      <c r="D5132" t="s">
        <v>713</v>
      </c>
      <c r="F5132">
        <v>52.52</v>
      </c>
      <c r="G5132">
        <v>-23.367543463533298</v>
      </c>
      <c r="H5132">
        <v>-2.0094611564484</v>
      </c>
      <c r="I5132">
        <v>-10.8208077894614</v>
      </c>
      <c r="J5132">
        <v>-9.9922984471637694E-2</v>
      </c>
      <c r="O5132">
        <v>3.9603960396039599</v>
      </c>
      <c r="P5132">
        <v>4.7885075818036897</v>
      </c>
    </row>
    <row r="5133" spans="1:16" hidden="1" x14ac:dyDescent="0.3">
      <c r="A5133" t="s">
        <v>10420</v>
      </c>
      <c r="B5133" t="s">
        <v>10421</v>
      </c>
      <c r="C5133" t="str">
        <f>IFERROR(VLOOKUP(Table1[[#This Row],[Ticker]],[1]!Table1[[Symbol]:[Industry]],2,FALSE),"-")</f>
        <v>-</v>
      </c>
      <c r="F5133">
        <v>312.95</v>
      </c>
      <c r="G5133">
        <v>20.4806525096289</v>
      </c>
      <c r="H5133">
        <v>37.663064405033303</v>
      </c>
      <c r="I5133">
        <v>33.241604347284103</v>
      </c>
      <c r="J5133">
        <v>16.629474920805599</v>
      </c>
      <c r="O5133">
        <v>0</v>
      </c>
      <c r="P5133">
        <v>56.474999999999902</v>
      </c>
    </row>
    <row r="5134" spans="1:16" hidden="1" x14ac:dyDescent="0.3">
      <c r="A5134" t="s">
        <v>10422</v>
      </c>
      <c r="B5134" t="s">
        <v>10423</v>
      </c>
      <c r="C5134" t="str">
        <f>IFERROR(VLOOKUP(Table1[[#This Row],[Ticker]],[1]!Table1[[Symbol]:[Industry]],2,FALSE),"-")</f>
        <v>-</v>
      </c>
      <c r="D5134" t="s">
        <v>1025</v>
      </c>
      <c r="F5134">
        <v>100.9</v>
      </c>
      <c r="G5134">
        <v>-25.1616378453637</v>
      </c>
      <c r="H5134">
        <v>-3.7706685499124801</v>
      </c>
      <c r="I5134">
        <v>-12.4006860077084</v>
      </c>
      <c r="J5134">
        <v>-0.163224951965216</v>
      </c>
      <c r="O5134">
        <v>1.0901883052527099</v>
      </c>
      <c r="P5134">
        <v>0.698602794411185</v>
      </c>
    </row>
    <row r="5135" spans="1:16" hidden="1" x14ac:dyDescent="0.3">
      <c r="A5135" t="s">
        <v>10424</v>
      </c>
      <c r="B5135" t="s">
        <v>10425</v>
      </c>
      <c r="C5135" t="str">
        <f>IFERROR(VLOOKUP(Table1[[#This Row],[Ticker]],[1]!Table1[[Symbol]:[Industry]],2,FALSE),"-")</f>
        <v>-</v>
      </c>
      <c r="D5135" t="s">
        <v>287</v>
      </c>
      <c r="F5135">
        <v>188.5</v>
      </c>
      <c r="G5135">
        <v>-20.875556707722499</v>
      </c>
      <c r="H5135">
        <v>0.53072865567634198</v>
      </c>
      <c r="I5135">
        <v>-8.1146048700672999</v>
      </c>
      <c r="J5135">
        <v>4.1381722536236003</v>
      </c>
      <c r="M5135">
        <v>100</v>
      </c>
      <c r="O5135">
        <v>0</v>
      </c>
      <c r="P5135">
        <v>10.233918128654899</v>
      </c>
    </row>
    <row r="5136" spans="1:16" hidden="1" x14ac:dyDescent="0.3">
      <c r="A5136" t="s">
        <v>10426</v>
      </c>
      <c r="B5136" t="s">
        <v>10427</v>
      </c>
      <c r="C5136" t="str">
        <f>IFERROR(VLOOKUP(Table1[[#This Row],[Ticker]],[1]!Table1[[Symbol]:[Industry]],2,FALSE),"-")</f>
        <v>-</v>
      </c>
      <c r="D5136" t="s">
        <v>713</v>
      </c>
      <c r="F5136">
        <v>91.55</v>
      </c>
      <c r="G5136">
        <v>-25.860240639774801</v>
      </c>
      <c r="I5136">
        <v>-13.099288802119601</v>
      </c>
      <c r="O5136">
        <v>0.16384489350083001</v>
      </c>
      <c r="P5136">
        <v>0.60439560439560203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Price_Filter_09_07_2024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2024-07-09T06:45:36Z</dcterms:created>
  <dcterms:modified xsi:type="dcterms:W3CDTF">2024-10-22T03:29:59Z</dcterms:modified>
</cp:coreProperties>
</file>